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2.xml" ContentType="application/vnd.openxmlformats-officedocument.drawing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3.xml" ContentType="application/vnd.openxmlformats-officedocument.drawing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4.xml" ContentType="application/vnd.openxmlformats-officedocument.drawing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5.xml" ContentType="application/vnd.openxmlformats-officedocument.drawing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6.xml" ContentType="application/vnd.openxmlformats-officedocument.drawing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7.xml" ContentType="application/vnd.openxmlformats-officedocument.drawing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8.xml" ContentType="application/vnd.openxmlformats-officedocument.drawing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9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1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2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1.xml" ContentType="application/vnd.openxmlformats-officedocument.drawing+xml"/>
  <Override PartName="/xl/charts/chart43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4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5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22.xml" ContentType="application/vnd.openxmlformats-officedocument.drawing+xml"/>
  <Override PartName="/xl/charts/chart46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7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8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23.xml" ContentType="application/vnd.openxmlformats-officedocument.drawing+xml"/>
  <Override PartName="/xl/charts/chart49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0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1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24.xml" ContentType="application/vnd.openxmlformats-officedocument.drawing+xml"/>
  <Override PartName="/xl/charts/chart52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3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4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25.xml" ContentType="application/vnd.openxmlformats-officedocument.drawing+xml"/>
  <Override PartName="/xl/charts/chart55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6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7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26.xml" ContentType="application/vnd.openxmlformats-officedocument.drawing+xml"/>
  <Override PartName="/xl/charts/chart58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9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0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27.xml" ContentType="application/vnd.openxmlformats-officedocument.drawing+xml"/>
  <Override PartName="/xl/charts/chart61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2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3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uclouvain-my.sharepoint.com/personal/louis_beautrix_uclouvain_be/Documents/Doctorat/Sampling Sites/Input/Parcellaire Thyrion 2020/data/"/>
    </mc:Choice>
  </mc:AlternateContent>
  <xr:revisionPtr revIDLastSave="2" documentId="8_{6438461D-4E9C-456A-A3C5-C5C3C66C5898}" xr6:coauthVersionLast="47" xr6:coauthVersionMax="47" xr10:uidLastSave="{49441827-2899-4B04-9137-12AA1EBAB6A6}"/>
  <bookViews>
    <workbookView xWindow="28680" yWindow="-120" windowWidth="29040" windowHeight="17640" xr2:uid="{00000000-000D-0000-FFFF-FFFF00000000}"/>
  </bookViews>
  <sheets>
    <sheet name="Location" sheetId="3" r:id="rId1"/>
    <sheet name="Ticks_collected" sheetId="4" r:id="rId2"/>
    <sheet name="Basic_stats" sheetId="9" r:id="rId3"/>
    <sheet name="Site_1" sheetId="16" r:id="rId4"/>
    <sheet name="Site_2" sheetId="17" r:id="rId5"/>
    <sheet name="Site_3" sheetId="18" r:id="rId6"/>
    <sheet name="Site_4" sheetId="19" r:id="rId7"/>
    <sheet name="Site_5" sheetId="20" r:id="rId8"/>
    <sheet name="Site_6" sheetId="21" r:id="rId9"/>
    <sheet name="Site_7" sheetId="22" r:id="rId10"/>
    <sheet name="Site_8" sheetId="23" r:id="rId11"/>
    <sheet name="Site_9" sheetId="24" r:id="rId12"/>
    <sheet name="Site_10" sheetId="26" r:id="rId13"/>
    <sheet name="Site_11" sheetId="27" r:id="rId14"/>
    <sheet name="Site_12" sheetId="28" r:id="rId15"/>
    <sheet name="Site_13" sheetId="29" r:id="rId16"/>
    <sheet name="Site_14" sheetId="25" r:id="rId17"/>
    <sheet name="Collecte_1" sheetId="8" r:id="rId18"/>
    <sheet name="Collecte_2" sheetId="10" r:id="rId19"/>
    <sheet name="Collecte_3" sheetId="11" r:id="rId20"/>
    <sheet name="Collecte_4" sheetId="12" r:id="rId21"/>
    <sheet name="Collecte_5" sheetId="13" r:id="rId22"/>
    <sheet name="Collecte_6" sheetId="14" r:id="rId23"/>
    <sheet name="Collecte_7" sheetId="30" r:id="rId24"/>
    <sheet name="Collecte_8" sheetId="31" r:id="rId25"/>
    <sheet name="Collecte_9" sheetId="32" r:id="rId26"/>
    <sheet name="Collecte_10" sheetId="33" r:id="rId27"/>
    <sheet name="Collecte_11" sheetId="34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4" l="1"/>
  <c r="T2" i="4" s="1"/>
  <c r="M2" i="4"/>
  <c r="F3" i="4"/>
  <c r="M3" i="4"/>
  <c r="M4" i="4"/>
  <c r="T4" i="4" s="1"/>
  <c r="F4" i="4"/>
  <c r="M5" i="4"/>
  <c r="T5" i="4" s="1"/>
  <c r="F5" i="4"/>
  <c r="M6" i="4"/>
  <c r="F6" i="4"/>
  <c r="M7" i="4"/>
  <c r="F7" i="4"/>
  <c r="M8" i="4"/>
  <c r="F8" i="4"/>
  <c r="T8" i="4" s="1"/>
  <c r="M9" i="4"/>
  <c r="T9" i="4" s="1"/>
  <c r="F9" i="4"/>
  <c r="M10" i="4"/>
  <c r="T10" i="4" s="1"/>
  <c r="F10" i="4"/>
  <c r="M11" i="4"/>
  <c r="F11" i="4"/>
  <c r="T11" i="4" s="1"/>
  <c r="M12" i="4"/>
  <c r="T12" i="4" s="1"/>
  <c r="F12" i="4"/>
  <c r="M13" i="4"/>
  <c r="T13" i="4" s="1"/>
  <c r="F13" i="4"/>
  <c r="M14" i="4"/>
  <c r="T14" i="4" s="1"/>
  <c r="F14" i="4"/>
  <c r="M15" i="4"/>
  <c r="T15" i="4" s="1"/>
  <c r="F15" i="4"/>
  <c r="M16" i="4"/>
  <c r="F16" i="4"/>
  <c r="T16" i="4" s="1"/>
  <c r="M17" i="4"/>
  <c r="F17" i="4"/>
  <c r="T17" i="4"/>
  <c r="M18" i="4"/>
  <c r="T18" i="4" s="1"/>
  <c r="F18" i="4"/>
  <c r="M19" i="4"/>
  <c r="T19" i="4" s="1"/>
  <c r="F19" i="4"/>
  <c r="M20" i="4"/>
  <c r="F20" i="4"/>
  <c r="T20" i="4"/>
  <c r="M21" i="4"/>
  <c r="F21" i="4"/>
  <c r="M22" i="4"/>
  <c r="T22" i="4" s="1"/>
  <c r="F22" i="4"/>
  <c r="M23" i="4"/>
  <c r="F23" i="4"/>
  <c r="M24" i="4"/>
  <c r="F24" i="4"/>
  <c r="M25" i="4"/>
  <c r="T25" i="4" s="1"/>
  <c r="F25" i="4"/>
  <c r="M26" i="4"/>
  <c r="T26" i="4" s="1"/>
  <c r="F26" i="4"/>
  <c r="M27" i="4"/>
  <c r="F27" i="4"/>
  <c r="M28" i="4"/>
  <c r="F28" i="4"/>
  <c r="M29" i="4"/>
  <c r="F29" i="4"/>
  <c r="T29" i="4" s="1"/>
  <c r="M30" i="4"/>
  <c r="T30" i="4" s="1"/>
  <c r="F30" i="4"/>
  <c r="M31" i="4"/>
  <c r="T31" i="4" s="1"/>
  <c r="F31" i="4"/>
  <c r="M32" i="4"/>
  <c r="F32" i="4"/>
  <c r="T32" i="4" s="1"/>
  <c r="M33" i="4"/>
  <c r="F33" i="4"/>
  <c r="M34" i="4"/>
  <c r="F34" i="4"/>
  <c r="T34" i="4"/>
  <c r="M35" i="4"/>
  <c r="T35" i="4" s="1"/>
  <c r="F35" i="4"/>
  <c r="M36" i="4"/>
  <c r="T36" i="4" s="1"/>
  <c r="F36" i="4"/>
  <c r="M37" i="4"/>
  <c r="F37" i="4"/>
  <c r="T37" i="4"/>
  <c r="M38" i="4"/>
  <c r="T38" i="4" s="1"/>
  <c r="F38" i="4"/>
  <c r="M39" i="4"/>
  <c r="F39" i="4"/>
  <c r="T39" i="4"/>
  <c r="M40" i="4"/>
  <c r="F40" i="4"/>
  <c r="M41" i="4"/>
  <c r="T41" i="4" s="1"/>
  <c r="F41" i="4"/>
  <c r="M42" i="4"/>
  <c r="T42" i="4" s="1"/>
  <c r="F42" i="4"/>
  <c r="M43" i="4"/>
  <c r="T43" i="4" s="1"/>
  <c r="F43" i="4"/>
  <c r="M44" i="4"/>
  <c r="T44" i="4" s="1"/>
  <c r="F44" i="4"/>
  <c r="M45" i="4"/>
  <c r="T45" i="4" s="1"/>
  <c r="F45" i="4"/>
  <c r="M46" i="4"/>
  <c r="T46" i="4" s="1"/>
  <c r="F46" i="4"/>
  <c r="M47" i="4"/>
  <c r="T47" i="4" s="1"/>
  <c r="F47" i="4"/>
  <c r="M48" i="4"/>
  <c r="F48" i="4"/>
  <c r="M49" i="4"/>
  <c r="T49" i="4" s="1"/>
  <c r="F49" i="4"/>
  <c r="M50" i="4"/>
  <c r="F50" i="4"/>
  <c r="T50" i="4"/>
  <c r="M51" i="4"/>
  <c r="T51" i="4" s="1"/>
  <c r="F51" i="4"/>
  <c r="M52" i="4"/>
  <c r="T52" i="4" s="1"/>
  <c r="F52" i="4"/>
  <c r="M53" i="4"/>
  <c r="F53" i="4"/>
  <c r="M54" i="4"/>
  <c r="F54" i="4"/>
  <c r="M55" i="4"/>
  <c r="F55" i="4"/>
  <c r="T55" i="4" s="1"/>
  <c r="M56" i="4"/>
  <c r="F56" i="4"/>
  <c r="M57" i="4"/>
  <c r="F57" i="4"/>
  <c r="T57" i="4" s="1"/>
  <c r="M58" i="4"/>
  <c r="F58" i="4"/>
  <c r="T58" i="4" s="1"/>
  <c r="M59" i="4"/>
  <c r="F59" i="4"/>
  <c r="M60" i="4"/>
  <c r="F60" i="4"/>
  <c r="T60" i="4"/>
  <c r="M61" i="4"/>
  <c r="T61" i="4" s="1"/>
  <c r="F61" i="4"/>
  <c r="M62" i="4"/>
  <c r="T62" i="4" s="1"/>
  <c r="F62" i="4"/>
  <c r="M63" i="4"/>
  <c r="T63" i="4" s="1"/>
  <c r="F63" i="4"/>
  <c r="M64" i="4"/>
  <c r="T64" i="4" s="1"/>
  <c r="F64" i="4"/>
  <c r="M65" i="4"/>
  <c r="T65" i="4" s="1"/>
  <c r="F65" i="4"/>
  <c r="M66" i="4"/>
  <c r="T66" i="4" s="1"/>
  <c r="F66" i="4"/>
  <c r="M67" i="4"/>
  <c r="T67" i="4" s="1"/>
  <c r="F67" i="4"/>
  <c r="M68" i="4"/>
  <c r="T68" i="4" s="1"/>
  <c r="F68" i="4"/>
  <c r="M69" i="4"/>
  <c r="F69" i="4"/>
  <c r="M70" i="4"/>
  <c r="F70" i="4"/>
  <c r="M71" i="4"/>
  <c r="T71" i="4" s="1"/>
  <c r="F71" i="4"/>
  <c r="M72" i="4"/>
  <c r="F72" i="4"/>
  <c r="T72" i="4"/>
  <c r="M73" i="4"/>
  <c r="F73" i="4"/>
  <c r="M74" i="4"/>
  <c r="T74" i="4" s="1"/>
  <c r="F74" i="4"/>
  <c r="M75" i="4"/>
  <c r="T75" i="4" s="1"/>
  <c r="F75" i="4"/>
  <c r="M76" i="4"/>
  <c r="T76" i="4" s="1"/>
  <c r="F76" i="4"/>
  <c r="M77" i="4"/>
  <c r="T77" i="4" s="1"/>
  <c r="F77" i="4"/>
  <c r="M78" i="4"/>
  <c r="T78" i="4" s="1"/>
  <c r="F78" i="4"/>
  <c r="M79" i="4"/>
  <c r="F79" i="4"/>
  <c r="M80" i="4"/>
  <c r="F80" i="4"/>
  <c r="M81" i="4"/>
  <c r="F81" i="4"/>
  <c r="T81" i="4" s="1"/>
  <c r="M82" i="4"/>
  <c r="F82" i="4"/>
  <c r="M83" i="4"/>
  <c r="F83" i="4"/>
  <c r="T83" i="4" s="1"/>
  <c r="M84" i="4"/>
  <c r="F84" i="4"/>
  <c r="M85" i="4"/>
  <c r="F85" i="4"/>
  <c r="T85" i="4"/>
  <c r="M86" i="4"/>
  <c r="F86" i="4"/>
  <c r="T86" i="4" s="1"/>
  <c r="M87" i="4"/>
  <c r="F87" i="4"/>
  <c r="M88" i="4"/>
  <c r="F88" i="4"/>
  <c r="T88" i="4"/>
  <c r="M89" i="4"/>
  <c r="F89" i="4"/>
  <c r="M90" i="4"/>
  <c r="T90" i="4" s="1"/>
  <c r="F90" i="4"/>
  <c r="M91" i="4"/>
  <c r="T91" i="4" s="1"/>
  <c r="F91" i="4"/>
  <c r="M92" i="4"/>
  <c r="F92" i="4"/>
  <c r="F93" i="4"/>
  <c r="T93" i="4" s="1"/>
  <c r="M94" i="4"/>
  <c r="F94" i="4"/>
  <c r="T94" i="4" s="1"/>
  <c r="M95" i="4"/>
  <c r="F95" i="4"/>
  <c r="M96" i="4"/>
  <c r="F96" i="4"/>
  <c r="T96" i="4" s="1"/>
  <c r="M97" i="4"/>
  <c r="F97" i="4"/>
  <c r="T97" i="4" s="1"/>
  <c r="M98" i="4"/>
  <c r="F98" i="4"/>
  <c r="M99" i="4"/>
  <c r="F99" i="4"/>
  <c r="T99" i="4" s="1"/>
  <c r="M100" i="4"/>
  <c r="F100" i="4"/>
  <c r="M101" i="4"/>
  <c r="F101" i="4"/>
  <c r="T101" i="4"/>
  <c r="M102" i="4"/>
  <c r="F102" i="4"/>
  <c r="T102" i="4" s="1"/>
  <c r="M103" i="4"/>
  <c r="F103" i="4"/>
  <c r="M104" i="4"/>
  <c r="F104" i="4"/>
  <c r="T104" i="4"/>
  <c r="M105" i="4"/>
  <c r="F105" i="4"/>
  <c r="M106" i="4"/>
  <c r="T106" i="4" s="1"/>
  <c r="F106" i="4"/>
  <c r="M107" i="4"/>
  <c r="T107" i="4" s="1"/>
  <c r="F107" i="4"/>
  <c r="M108" i="4"/>
  <c r="F108" i="4"/>
  <c r="M109" i="4"/>
  <c r="T109" i="4" s="1"/>
  <c r="F109" i="4"/>
  <c r="M110" i="4"/>
  <c r="T110" i="4" s="1"/>
  <c r="F110" i="4"/>
  <c r="M111" i="4"/>
  <c r="F111" i="4"/>
  <c r="M112" i="4"/>
  <c r="F112" i="4"/>
  <c r="M113" i="4"/>
  <c r="T113" i="4" s="1"/>
  <c r="F113" i="4"/>
  <c r="M114" i="4"/>
  <c r="F114" i="4"/>
  <c r="T114" i="4"/>
  <c r="M115" i="4"/>
  <c r="F115" i="4"/>
  <c r="M116" i="4"/>
  <c r="T116" i="4" s="1"/>
  <c r="F116" i="4"/>
  <c r="M117" i="4"/>
  <c r="T117" i="4" s="1"/>
  <c r="F117" i="4"/>
  <c r="M118" i="4"/>
  <c r="T118" i="4" s="1"/>
  <c r="F118" i="4"/>
  <c r="M119" i="4"/>
  <c r="T119" i="4" s="1"/>
  <c r="F119" i="4"/>
  <c r="M120" i="4"/>
  <c r="T120" i="4" s="1"/>
  <c r="F120" i="4"/>
  <c r="M121" i="4"/>
  <c r="T121" i="4" s="1"/>
  <c r="F121" i="4"/>
  <c r="M122" i="4"/>
  <c r="T122" i="4" s="1"/>
  <c r="F122" i="4"/>
  <c r="M123" i="4"/>
  <c r="T123" i="4" s="1"/>
  <c r="F123" i="4"/>
  <c r="M124" i="4"/>
  <c r="T124" i="4" s="1"/>
  <c r="F124" i="4"/>
  <c r="M125" i="4"/>
  <c r="T125" i="4" s="1"/>
  <c r="F125" i="4"/>
  <c r="M126" i="4"/>
  <c r="T126" i="4" s="1"/>
  <c r="F126" i="4"/>
  <c r="M127" i="4"/>
  <c r="T127" i="4" s="1"/>
  <c r="F127" i="4"/>
  <c r="M128" i="4"/>
  <c r="T128" i="4" s="1"/>
  <c r="F128" i="4"/>
  <c r="M129" i="4"/>
  <c r="T129" i="4" s="1"/>
  <c r="F129" i="4"/>
  <c r="M130" i="4"/>
  <c r="T130" i="4" s="1"/>
  <c r="F130" i="4"/>
  <c r="M131" i="4"/>
  <c r="T131" i="4" s="1"/>
  <c r="F131" i="4"/>
  <c r="M132" i="4"/>
  <c r="F132" i="4"/>
  <c r="T132" i="4" s="1"/>
  <c r="M133" i="4"/>
  <c r="F133" i="4"/>
  <c r="M134" i="4"/>
  <c r="F134" i="4"/>
  <c r="T134" i="4" s="1"/>
  <c r="M135" i="4"/>
  <c r="T135" i="4" s="1"/>
  <c r="F135" i="4"/>
  <c r="M136" i="4"/>
  <c r="T136" i="4" s="1"/>
  <c r="F136" i="4"/>
  <c r="M137" i="4"/>
  <c r="T137" i="4" s="1"/>
  <c r="F137" i="4"/>
  <c r="M138" i="4"/>
  <c r="T138" i="4" s="1"/>
  <c r="F138" i="4"/>
  <c r="M139" i="4"/>
  <c r="F139" i="4"/>
  <c r="T139" i="4" s="1"/>
  <c r="M140" i="4"/>
  <c r="T140" i="4" s="1"/>
  <c r="F140" i="4"/>
  <c r="M141" i="4"/>
  <c r="T141" i="4" s="1"/>
  <c r="F141" i="4"/>
  <c r="M142" i="4"/>
  <c r="T142" i="4" s="1"/>
  <c r="F142" i="4"/>
  <c r="M143" i="4"/>
  <c r="F143" i="4"/>
  <c r="M144" i="4"/>
  <c r="F144" i="4"/>
  <c r="T144" i="4" s="1"/>
  <c r="M145" i="4"/>
  <c r="F145" i="4"/>
  <c r="T145" i="4" s="1"/>
  <c r="M146" i="4"/>
  <c r="T146" i="4" s="1"/>
  <c r="F146" i="4"/>
  <c r="M147" i="4"/>
  <c r="T147" i="4" s="1"/>
  <c r="F147" i="4"/>
  <c r="M148" i="4"/>
  <c r="F148" i="4"/>
  <c r="T148" i="4" s="1"/>
  <c r="M149" i="4"/>
  <c r="T149" i="4" s="1"/>
  <c r="F149" i="4"/>
  <c r="M150" i="4"/>
  <c r="T150" i="4" s="1"/>
  <c r="F150" i="4"/>
  <c r="M151" i="4"/>
  <c r="F151" i="4"/>
  <c r="T151" i="4" s="1"/>
  <c r="M152" i="4"/>
  <c r="F152" i="4"/>
  <c r="M153" i="4"/>
  <c r="F153" i="4"/>
  <c r="T153" i="4" s="1"/>
  <c r="M154" i="4"/>
  <c r="F154" i="4"/>
  <c r="M155" i="4"/>
  <c r="F155" i="4"/>
  <c r="T14" i="25"/>
  <c r="M14" i="25"/>
  <c r="F14" i="25"/>
  <c r="E14" i="25"/>
  <c r="Z13" i="25"/>
  <c r="Y13" i="25"/>
  <c r="X13" i="25"/>
  <c r="W13" i="25"/>
  <c r="V13" i="25"/>
  <c r="U13" i="25"/>
  <c r="T13" i="25"/>
  <c r="S13" i="25"/>
  <c r="R13" i="25"/>
  <c r="Q13" i="25"/>
  <c r="P13" i="25"/>
  <c r="O13" i="25"/>
  <c r="N13" i="25"/>
  <c r="M13" i="25"/>
  <c r="L13" i="25"/>
  <c r="K13" i="25"/>
  <c r="J13" i="25"/>
  <c r="I13" i="25"/>
  <c r="H13" i="25"/>
  <c r="G13" i="25"/>
  <c r="F13" i="25"/>
  <c r="E13" i="25"/>
  <c r="T14" i="29"/>
  <c r="M14" i="29"/>
  <c r="F14" i="29"/>
  <c r="E14" i="29"/>
  <c r="Z13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T14" i="28"/>
  <c r="M14" i="28"/>
  <c r="F14" i="28"/>
  <c r="E14" i="28"/>
  <c r="Z13" i="28"/>
  <c r="Y13" i="28"/>
  <c r="X13" i="28"/>
  <c r="W13" i="28"/>
  <c r="V13" i="28"/>
  <c r="U13" i="28"/>
  <c r="T13" i="28"/>
  <c r="S13" i="28"/>
  <c r="R13" i="28"/>
  <c r="Q13" i="28"/>
  <c r="P13" i="28"/>
  <c r="O13" i="28"/>
  <c r="N13" i="28"/>
  <c r="M13" i="28"/>
  <c r="L13" i="28"/>
  <c r="K13" i="28"/>
  <c r="J13" i="28"/>
  <c r="I13" i="28"/>
  <c r="H13" i="28"/>
  <c r="G13" i="28"/>
  <c r="F13" i="28"/>
  <c r="E13" i="28"/>
  <c r="T14" i="27"/>
  <c r="M14" i="27"/>
  <c r="F14" i="27"/>
  <c r="E14" i="27"/>
  <c r="Z13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T14" i="26"/>
  <c r="M14" i="26"/>
  <c r="F14" i="26"/>
  <c r="E14" i="26"/>
  <c r="Z13" i="26"/>
  <c r="Y13" i="26"/>
  <c r="X13" i="26"/>
  <c r="W13" i="26"/>
  <c r="V13" i="26"/>
  <c r="U13" i="26"/>
  <c r="T13" i="26"/>
  <c r="S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T14" i="24"/>
  <c r="M14" i="24"/>
  <c r="F14" i="24"/>
  <c r="E14" i="24"/>
  <c r="Z13" i="24"/>
  <c r="Y13" i="24"/>
  <c r="X13" i="24"/>
  <c r="W13" i="24"/>
  <c r="V13" i="24"/>
  <c r="U13" i="24"/>
  <c r="T13" i="24"/>
  <c r="S13" i="24"/>
  <c r="R13" i="24"/>
  <c r="Q13" i="24"/>
  <c r="P13" i="24"/>
  <c r="O13" i="24"/>
  <c r="N13" i="24"/>
  <c r="M13" i="24"/>
  <c r="L13" i="24"/>
  <c r="K13" i="24"/>
  <c r="J13" i="24"/>
  <c r="I13" i="24"/>
  <c r="H13" i="24"/>
  <c r="G13" i="24"/>
  <c r="F13" i="24"/>
  <c r="E13" i="24"/>
  <c r="T14" i="23"/>
  <c r="M14" i="23"/>
  <c r="F14" i="23"/>
  <c r="E14" i="23"/>
  <c r="Z13" i="23"/>
  <c r="Y13" i="23"/>
  <c r="X13" i="23"/>
  <c r="W13" i="23"/>
  <c r="V13" i="23"/>
  <c r="U13" i="23"/>
  <c r="T13" i="23"/>
  <c r="S13" i="23"/>
  <c r="R13" i="23"/>
  <c r="Q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T14" i="22"/>
  <c r="M14" i="22"/>
  <c r="F14" i="22"/>
  <c r="E14" i="22"/>
  <c r="Z13" i="22"/>
  <c r="Y13" i="22"/>
  <c r="X13" i="22"/>
  <c r="W13" i="22"/>
  <c r="V13" i="22"/>
  <c r="U13" i="22"/>
  <c r="T13" i="22"/>
  <c r="S13" i="22"/>
  <c r="R13" i="22"/>
  <c r="Q13" i="22"/>
  <c r="P13" i="22"/>
  <c r="O13" i="22"/>
  <c r="N13" i="22"/>
  <c r="M13" i="22"/>
  <c r="L13" i="22"/>
  <c r="K13" i="22"/>
  <c r="J13" i="22"/>
  <c r="I13" i="22"/>
  <c r="H13" i="22"/>
  <c r="G13" i="22"/>
  <c r="F13" i="22"/>
  <c r="E13" i="22"/>
  <c r="T14" i="21"/>
  <c r="M14" i="21"/>
  <c r="F14" i="21"/>
  <c r="E14" i="21"/>
  <c r="Z13" i="21"/>
  <c r="Y13" i="21"/>
  <c r="X13" i="21"/>
  <c r="W13" i="21"/>
  <c r="V13" i="21"/>
  <c r="U13" i="21"/>
  <c r="T13" i="21"/>
  <c r="S13" i="21"/>
  <c r="R13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T14" i="20"/>
  <c r="M14" i="20"/>
  <c r="F14" i="20"/>
  <c r="E14" i="20"/>
  <c r="Z13" i="20"/>
  <c r="Y13" i="20"/>
  <c r="X13" i="20"/>
  <c r="W13" i="20"/>
  <c r="V13" i="20"/>
  <c r="U13" i="20"/>
  <c r="T13" i="20"/>
  <c r="S13" i="20"/>
  <c r="R13" i="20"/>
  <c r="Q13" i="20"/>
  <c r="P13" i="20"/>
  <c r="O13" i="20"/>
  <c r="N13" i="20"/>
  <c r="M13" i="20"/>
  <c r="L13" i="20"/>
  <c r="K13" i="20"/>
  <c r="J13" i="20"/>
  <c r="I13" i="20"/>
  <c r="H13" i="20"/>
  <c r="G13" i="20"/>
  <c r="F13" i="20"/>
  <c r="E13" i="20"/>
  <c r="T14" i="19"/>
  <c r="M14" i="19"/>
  <c r="F14" i="19"/>
  <c r="E14" i="19"/>
  <c r="Z13" i="19"/>
  <c r="Y13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T14" i="18"/>
  <c r="M14" i="18"/>
  <c r="F14" i="18"/>
  <c r="E14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T14" i="16"/>
  <c r="M14" i="16"/>
  <c r="F14" i="16"/>
  <c r="E14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T14" i="17"/>
  <c r="M14" i="17"/>
  <c r="F14" i="17"/>
  <c r="E13" i="17"/>
  <c r="E14" i="17"/>
  <c r="Z13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B59" i="9"/>
  <c r="B58" i="9"/>
  <c r="Z15" i="33"/>
  <c r="Y15" i="33"/>
  <c r="X15" i="33"/>
  <c r="W15" i="33"/>
  <c r="V15" i="33"/>
  <c r="U15" i="33"/>
  <c r="M15" i="33"/>
  <c r="T15" i="33" s="1"/>
  <c r="F15" i="33"/>
  <c r="E15" i="33"/>
  <c r="Z14" i="33"/>
  <c r="Y14" i="33"/>
  <c r="X14" i="33"/>
  <c r="W14" i="33"/>
  <c r="V14" i="33"/>
  <c r="U14" i="33"/>
  <c r="M14" i="33"/>
  <c r="T14" i="33" s="1"/>
  <c r="F14" i="33"/>
  <c r="E14" i="33"/>
  <c r="Z13" i="33"/>
  <c r="Y13" i="33"/>
  <c r="X13" i="33"/>
  <c r="W13" i="33"/>
  <c r="V13" i="33"/>
  <c r="U13" i="33"/>
  <c r="M13" i="33"/>
  <c r="F13" i="33"/>
  <c r="E13" i="33"/>
  <c r="Z12" i="33"/>
  <c r="Y12" i="33"/>
  <c r="X12" i="33"/>
  <c r="W12" i="33"/>
  <c r="V12" i="33"/>
  <c r="U12" i="33"/>
  <c r="M12" i="33"/>
  <c r="T12" i="33" s="1"/>
  <c r="F12" i="33"/>
  <c r="E12" i="33"/>
  <c r="Z11" i="33"/>
  <c r="Y11" i="33"/>
  <c r="X11" i="33"/>
  <c r="W11" i="33"/>
  <c r="V11" i="33"/>
  <c r="U11" i="33"/>
  <c r="M11" i="33"/>
  <c r="F11" i="33"/>
  <c r="E11" i="33"/>
  <c r="Z10" i="33"/>
  <c r="Y10" i="33"/>
  <c r="X10" i="33"/>
  <c r="W10" i="33"/>
  <c r="V10" i="33"/>
  <c r="U10" i="33"/>
  <c r="M10" i="33"/>
  <c r="T10" i="33" s="1"/>
  <c r="F10" i="33"/>
  <c r="E10" i="33"/>
  <c r="Z9" i="33"/>
  <c r="Y9" i="33"/>
  <c r="X9" i="33"/>
  <c r="W9" i="33"/>
  <c r="V9" i="33"/>
  <c r="U9" i="33"/>
  <c r="M9" i="33"/>
  <c r="T9" i="33" s="1"/>
  <c r="F9" i="33"/>
  <c r="E9" i="33"/>
  <c r="Z8" i="33"/>
  <c r="Y8" i="33"/>
  <c r="X8" i="33"/>
  <c r="W8" i="33"/>
  <c r="V8" i="33"/>
  <c r="U8" i="33"/>
  <c r="M8" i="33"/>
  <c r="F8" i="33"/>
  <c r="T8" i="33"/>
  <c r="E8" i="33"/>
  <c r="Z7" i="33"/>
  <c r="Y7" i="33"/>
  <c r="X7" i="33"/>
  <c r="W7" i="33"/>
  <c r="V7" i="33"/>
  <c r="U7" i="33"/>
  <c r="M7" i="33"/>
  <c r="T7" i="33" s="1"/>
  <c r="F7" i="33"/>
  <c r="E7" i="33"/>
  <c r="Z6" i="33"/>
  <c r="Y6" i="33"/>
  <c r="X6" i="33"/>
  <c r="W6" i="33"/>
  <c r="V6" i="33"/>
  <c r="U6" i="33"/>
  <c r="M6" i="33"/>
  <c r="F6" i="33"/>
  <c r="T6" i="33" s="1"/>
  <c r="E6" i="33"/>
  <c r="Z5" i="33"/>
  <c r="Y5" i="33"/>
  <c r="X5" i="33"/>
  <c r="W5" i="33"/>
  <c r="V5" i="33"/>
  <c r="U5" i="33"/>
  <c r="M5" i="33"/>
  <c r="F5" i="33"/>
  <c r="E5" i="33"/>
  <c r="Z4" i="33"/>
  <c r="Y4" i="33"/>
  <c r="X4" i="33"/>
  <c r="W4" i="33"/>
  <c r="V4" i="33"/>
  <c r="V16" i="33" s="1"/>
  <c r="U4" i="33"/>
  <c r="M4" i="33"/>
  <c r="F4" i="33"/>
  <c r="E4" i="33"/>
  <c r="Z3" i="33"/>
  <c r="Y3" i="33"/>
  <c r="X3" i="33"/>
  <c r="W3" i="33"/>
  <c r="V3" i="33"/>
  <c r="U3" i="33"/>
  <c r="M3" i="33"/>
  <c r="T3" i="33" s="1"/>
  <c r="F3" i="33"/>
  <c r="E3" i="33"/>
  <c r="Z2" i="33"/>
  <c r="Y2" i="33"/>
  <c r="X2" i="33"/>
  <c r="X16" i="33" s="1"/>
  <c r="W2" i="33"/>
  <c r="V2" i="33"/>
  <c r="U2" i="33"/>
  <c r="M2" i="33"/>
  <c r="F2" i="33"/>
  <c r="T2" i="33"/>
  <c r="E2" i="33"/>
  <c r="Z15" i="32"/>
  <c r="Y15" i="32"/>
  <c r="X15" i="32"/>
  <c r="W15" i="32"/>
  <c r="V15" i="32"/>
  <c r="U15" i="32"/>
  <c r="M15" i="32"/>
  <c r="F15" i="32"/>
  <c r="T15" i="32"/>
  <c r="E15" i="32"/>
  <c r="Z14" i="32"/>
  <c r="Y14" i="32"/>
  <c r="X14" i="32"/>
  <c r="W14" i="32"/>
  <c r="V14" i="32"/>
  <c r="U14" i="32"/>
  <c r="M14" i="32"/>
  <c r="T14" i="32" s="1"/>
  <c r="F14" i="32"/>
  <c r="E14" i="32"/>
  <c r="Z13" i="32"/>
  <c r="Y13" i="32"/>
  <c r="X13" i="32"/>
  <c r="W13" i="32"/>
  <c r="V13" i="32"/>
  <c r="U13" i="32"/>
  <c r="M13" i="32"/>
  <c r="T13" i="32" s="1"/>
  <c r="F13" i="32"/>
  <c r="E13" i="32"/>
  <c r="Z12" i="32"/>
  <c r="Y12" i="32"/>
  <c r="X12" i="32"/>
  <c r="W12" i="32"/>
  <c r="V12" i="32"/>
  <c r="U12" i="32"/>
  <c r="M12" i="32"/>
  <c r="T12" i="32" s="1"/>
  <c r="F12" i="32"/>
  <c r="E12" i="32"/>
  <c r="Z11" i="32"/>
  <c r="Y11" i="32"/>
  <c r="X11" i="32"/>
  <c r="W11" i="32"/>
  <c r="V11" i="32"/>
  <c r="U11" i="32"/>
  <c r="M11" i="32"/>
  <c r="F11" i="32"/>
  <c r="E11" i="32"/>
  <c r="Z10" i="32"/>
  <c r="Y10" i="32"/>
  <c r="X10" i="32"/>
  <c r="W10" i="32"/>
  <c r="V10" i="32"/>
  <c r="U10" i="32"/>
  <c r="M10" i="32"/>
  <c r="T10" i="32" s="1"/>
  <c r="F10" i="32"/>
  <c r="E10" i="32"/>
  <c r="Z9" i="32"/>
  <c r="Y9" i="32"/>
  <c r="X9" i="32"/>
  <c r="W9" i="32"/>
  <c r="V9" i="32"/>
  <c r="U9" i="32"/>
  <c r="M9" i="32"/>
  <c r="F9" i="32"/>
  <c r="E9" i="32"/>
  <c r="Z8" i="32"/>
  <c r="Y8" i="32"/>
  <c r="X8" i="32"/>
  <c r="W8" i="32"/>
  <c r="V8" i="32"/>
  <c r="U8" i="32"/>
  <c r="M8" i="32"/>
  <c r="T8" i="32" s="1"/>
  <c r="F8" i="32"/>
  <c r="E8" i="32"/>
  <c r="Z7" i="32"/>
  <c r="Y7" i="32"/>
  <c r="X7" i="32"/>
  <c r="W7" i="32"/>
  <c r="V7" i="32"/>
  <c r="U7" i="32"/>
  <c r="M7" i="32"/>
  <c r="T7" i="32" s="1"/>
  <c r="F7" i="32"/>
  <c r="E7" i="32"/>
  <c r="Z6" i="32"/>
  <c r="Y6" i="32"/>
  <c r="X6" i="32"/>
  <c r="W6" i="32"/>
  <c r="V6" i="32"/>
  <c r="U6" i="32"/>
  <c r="M6" i="32"/>
  <c r="F6" i="32"/>
  <c r="T6" i="32"/>
  <c r="E6" i="32"/>
  <c r="Z5" i="32"/>
  <c r="Y5" i="32"/>
  <c r="X5" i="32"/>
  <c r="W5" i="32"/>
  <c r="V5" i="32"/>
  <c r="U5" i="32"/>
  <c r="M5" i="32"/>
  <c r="T5" i="32" s="1"/>
  <c r="F5" i="32"/>
  <c r="E5" i="32"/>
  <c r="Z4" i="32"/>
  <c r="Z16" i="32" s="1"/>
  <c r="Y4" i="32"/>
  <c r="X4" i="32"/>
  <c r="W4" i="32"/>
  <c r="V4" i="32"/>
  <c r="U4" i="32"/>
  <c r="M4" i="32"/>
  <c r="F4" i="32"/>
  <c r="T4" i="32" s="1"/>
  <c r="E4" i="32"/>
  <c r="Z3" i="32"/>
  <c r="Y3" i="32"/>
  <c r="X3" i="32"/>
  <c r="W3" i="32"/>
  <c r="V3" i="32"/>
  <c r="U3" i="32"/>
  <c r="M3" i="32"/>
  <c r="F3" i="32"/>
  <c r="E3" i="32"/>
  <c r="Z2" i="32"/>
  <c r="Y2" i="32"/>
  <c r="X2" i="32"/>
  <c r="W2" i="32"/>
  <c r="V2" i="32"/>
  <c r="V16" i="32" s="1"/>
  <c r="U2" i="32"/>
  <c r="M2" i="32"/>
  <c r="F2" i="32"/>
  <c r="E2" i="32"/>
  <c r="Z15" i="31"/>
  <c r="Y15" i="31"/>
  <c r="X15" i="31"/>
  <c r="W15" i="31"/>
  <c r="V15" i="31"/>
  <c r="U15" i="31"/>
  <c r="M15" i="31"/>
  <c r="T15" i="31" s="1"/>
  <c r="F15" i="31"/>
  <c r="E15" i="31"/>
  <c r="Z14" i="31"/>
  <c r="Y14" i="31"/>
  <c r="X14" i="31"/>
  <c r="W14" i="31"/>
  <c r="V14" i="31"/>
  <c r="U14" i="31"/>
  <c r="M14" i="31"/>
  <c r="F14" i="31"/>
  <c r="T14" i="31"/>
  <c r="E14" i="31"/>
  <c r="Z13" i="31"/>
  <c r="Y13" i="31"/>
  <c r="X13" i="31"/>
  <c r="W13" i="31"/>
  <c r="V13" i="31"/>
  <c r="U13" i="31"/>
  <c r="M13" i="31"/>
  <c r="F13" i="31"/>
  <c r="T13" i="31"/>
  <c r="E13" i="31"/>
  <c r="Z12" i="31"/>
  <c r="Y12" i="31"/>
  <c r="X12" i="31"/>
  <c r="W12" i="31"/>
  <c r="V12" i="31"/>
  <c r="U12" i="31"/>
  <c r="M12" i="31"/>
  <c r="T12" i="31" s="1"/>
  <c r="F12" i="31"/>
  <c r="E12" i="31"/>
  <c r="Z11" i="31"/>
  <c r="Y11" i="31"/>
  <c r="X11" i="31"/>
  <c r="W11" i="31"/>
  <c r="V11" i="31"/>
  <c r="U11" i="31"/>
  <c r="M11" i="31"/>
  <c r="T11" i="31" s="1"/>
  <c r="F11" i="31"/>
  <c r="E11" i="31"/>
  <c r="Z10" i="31"/>
  <c r="Y10" i="31"/>
  <c r="X10" i="31"/>
  <c r="W10" i="31"/>
  <c r="V10" i="31"/>
  <c r="U10" i="31"/>
  <c r="M10" i="31"/>
  <c r="T10" i="31" s="1"/>
  <c r="F10" i="31"/>
  <c r="E10" i="31"/>
  <c r="Z9" i="31"/>
  <c r="Y9" i="31"/>
  <c r="X9" i="31"/>
  <c r="W9" i="31"/>
  <c r="V9" i="31"/>
  <c r="U9" i="31"/>
  <c r="M9" i="31"/>
  <c r="F9" i="31"/>
  <c r="E9" i="31"/>
  <c r="Z8" i="31"/>
  <c r="Y8" i="31"/>
  <c r="X8" i="31"/>
  <c r="W8" i="31"/>
  <c r="V8" i="31"/>
  <c r="U8" i="31"/>
  <c r="M8" i="31"/>
  <c r="T8" i="31" s="1"/>
  <c r="F8" i="31"/>
  <c r="E8" i="31"/>
  <c r="Z7" i="31"/>
  <c r="Y7" i="31"/>
  <c r="X7" i="31"/>
  <c r="W7" i="31"/>
  <c r="V7" i="31"/>
  <c r="U7" i="31"/>
  <c r="M7" i="31"/>
  <c r="F7" i="31"/>
  <c r="E7" i="31"/>
  <c r="Z6" i="31"/>
  <c r="Y6" i="31"/>
  <c r="X6" i="31"/>
  <c r="W6" i="31"/>
  <c r="V6" i="31"/>
  <c r="U6" i="31"/>
  <c r="M6" i="31"/>
  <c r="T6" i="31" s="1"/>
  <c r="F6" i="31"/>
  <c r="E6" i="31"/>
  <c r="Z5" i="31"/>
  <c r="Y5" i="31"/>
  <c r="X5" i="31"/>
  <c r="W5" i="31"/>
  <c r="V5" i="31"/>
  <c r="U5" i="31"/>
  <c r="M5" i="31"/>
  <c r="T5" i="31" s="1"/>
  <c r="F5" i="31"/>
  <c r="E5" i="31"/>
  <c r="Z4" i="31"/>
  <c r="Y4" i="31"/>
  <c r="X4" i="31"/>
  <c r="X16" i="31" s="1"/>
  <c r="W4" i="31"/>
  <c r="V4" i="31"/>
  <c r="U4" i="31"/>
  <c r="M4" i="31"/>
  <c r="F4" i="31"/>
  <c r="T4" i="31"/>
  <c r="E4" i="31"/>
  <c r="Z3" i="31"/>
  <c r="Y3" i="31"/>
  <c r="X3" i="31"/>
  <c r="W3" i="31"/>
  <c r="V3" i="31"/>
  <c r="U3" i="31"/>
  <c r="M3" i="31"/>
  <c r="T3" i="31" s="1"/>
  <c r="F3" i="31"/>
  <c r="E3" i="31"/>
  <c r="Z2" i="31"/>
  <c r="Y2" i="31"/>
  <c r="X2" i="31"/>
  <c r="W2" i="31"/>
  <c r="V2" i="31"/>
  <c r="U2" i="31"/>
  <c r="M2" i="31"/>
  <c r="F2" i="31"/>
  <c r="T2" i="31" s="1"/>
  <c r="E2" i="31"/>
  <c r="Z15" i="30"/>
  <c r="Y15" i="30"/>
  <c r="X15" i="30"/>
  <c r="W15" i="30"/>
  <c r="V15" i="30"/>
  <c r="U15" i="30"/>
  <c r="M15" i="30"/>
  <c r="F15" i="30"/>
  <c r="E15" i="30"/>
  <c r="Z14" i="30"/>
  <c r="Y14" i="30"/>
  <c r="X14" i="30"/>
  <c r="W14" i="30"/>
  <c r="V14" i="30"/>
  <c r="U14" i="30"/>
  <c r="M14" i="30"/>
  <c r="T14" i="30" s="1"/>
  <c r="F14" i="30"/>
  <c r="E14" i="30"/>
  <c r="Z13" i="30"/>
  <c r="Y13" i="30"/>
  <c r="X13" i="30"/>
  <c r="W13" i="30"/>
  <c r="V13" i="30"/>
  <c r="U13" i="30"/>
  <c r="M13" i="30"/>
  <c r="T13" i="30" s="1"/>
  <c r="F13" i="30"/>
  <c r="E13" i="30"/>
  <c r="Z12" i="30"/>
  <c r="Y12" i="30"/>
  <c r="X12" i="30"/>
  <c r="W12" i="30"/>
  <c r="V12" i="30"/>
  <c r="U12" i="30"/>
  <c r="M12" i="30"/>
  <c r="F12" i="30"/>
  <c r="T12" i="30"/>
  <c r="E12" i="30"/>
  <c r="Z11" i="30"/>
  <c r="Y11" i="30"/>
  <c r="X11" i="30"/>
  <c r="W11" i="30"/>
  <c r="V11" i="30"/>
  <c r="U11" i="30"/>
  <c r="M11" i="30"/>
  <c r="F11" i="30"/>
  <c r="T11" i="30"/>
  <c r="E11" i="30"/>
  <c r="Z10" i="30"/>
  <c r="Y10" i="30"/>
  <c r="X10" i="30"/>
  <c r="W10" i="30"/>
  <c r="V10" i="30"/>
  <c r="U10" i="30"/>
  <c r="M10" i="30"/>
  <c r="T10" i="30" s="1"/>
  <c r="F10" i="30"/>
  <c r="E10" i="30"/>
  <c r="Z9" i="30"/>
  <c r="Y9" i="30"/>
  <c r="X9" i="30"/>
  <c r="W9" i="30"/>
  <c r="V9" i="30"/>
  <c r="U9" i="30"/>
  <c r="F9" i="30"/>
  <c r="T9" i="30" s="1"/>
  <c r="E9" i="30"/>
  <c r="Z8" i="30"/>
  <c r="Y8" i="30"/>
  <c r="X8" i="30"/>
  <c r="W8" i="30"/>
  <c r="V8" i="30"/>
  <c r="U8" i="30"/>
  <c r="M8" i="30"/>
  <c r="T8" i="30" s="1"/>
  <c r="F8" i="30"/>
  <c r="E8" i="30"/>
  <c r="Z7" i="30"/>
  <c r="Y7" i="30"/>
  <c r="X7" i="30"/>
  <c r="W7" i="30"/>
  <c r="V7" i="30"/>
  <c r="U7" i="30"/>
  <c r="M7" i="30"/>
  <c r="T7" i="30" s="1"/>
  <c r="F7" i="30"/>
  <c r="E7" i="30"/>
  <c r="Z6" i="30"/>
  <c r="Y6" i="30"/>
  <c r="X6" i="30"/>
  <c r="W6" i="30"/>
  <c r="V6" i="30"/>
  <c r="U6" i="30"/>
  <c r="M6" i="30"/>
  <c r="T6" i="30" s="1"/>
  <c r="F6" i="30"/>
  <c r="E6" i="30"/>
  <c r="Z5" i="30"/>
  <c r="Y5" i="30"/>
  <c r="X5" i="30"/>
  <c r="W5" i="30"/>
  <c r="V5" i="30"/>
  <c r="U5" i="30"/>
  <c r="M5" i="30"/>
  <c r="F5" i="30"/>
  <c r="T5" i="30" s="1"/>
  <c r="E5" i="30"/>
  <c r="Z4" i="30"/>
  <c r="Y4" i="30"/>
  <c r="X4" i="30"/>
  <c r="W4" i="30"/>
  <c r="V4" i="30"/>
  <c r="U4" i="30"/>
  <c r="M4" i="30"/>
  <c r="F4" i="30"/>
  <c r="T4" i="30" s="1"/>
  <c r="E4" i="30"/>
  <c r="Z3" i="30"/>
  <c r="Y3" i="30"/>
  <c r="X3" i="30"/>
  <c r="W3" i="30"/>
  <c r="V3" i="30"/>
  <c r="U3" i="30"/>
  <c r="M3" i="30"/>
  <c r="T3" i="30" s="1"/>
  <c r="F3" i="30"/>
  <c r="F16" i="30" s="1"/>
  <c r="E3" i="30"/>
  <c r="Z2" i="30"/>
  <c r="Y2" i="30"/>
  <c r="X2" i="30"/>
  <c r="W2" i="30"/>
  <c r="V2" i="30"/>
  <c r="U2" i="30"/>
  <c r="M2" i="30"/>
  <c r="T2" i="30" s="1"/>
  <c r="F2" i="30"/>
  <c r="E2" i="30"/>
  <c r="Z15" i="14"/>
  <c r="Y15" i="14"/>
  <c r="X15" i="14"/>
  <c r="W15" i="14"/>
  <c r="V15" i="14"/>
  <c r="U15" i="14"/>
  <c r="M15" i="14"/>
  <c r="F15" i="14"/>
  <c r="E15" i="14"/>
  <c r="Z14" i="14"/>
  <c r="Y14" i="14"/>
  <c r="X14" i="14"/>
  <c r="W14" i="14"/>
  <c r="V14" i="14"/>
  <c r="U14" i="14"/>
  <c r="M14" i="14"/>
  <c r="T14" i="14" s="1"/>
  <c r="F14" i="14"/>
  <c r="E14" i="14"/>
  <c r="Z13" i="14"/>
  <c r="Y13" i="14"/>
  <c r="X13" i="14"/>
  <c r="W13" i="14"/>
  <c r="V13" i="14"/>
  <c r="U13" i="14"/>
  <c r="M13" i="14"/>
  <c r="F13" i="14"/>
  <c r="T13" i="14" s="1"/>
  <c r="E13" i="14"/>
  <c r="Z12" i="14"/>
  <c r="Y12" i="14"/>
  <c r="X12" i="14"/>
  <c r="W12" i="14"/>
  <c r="V12" i="14"/>
  <c r="U12" i="14"/>
  <c r="M12" i="14"/>
  <c r="T12" i="14" s="1"/>
  <c r="F12" i="14"/>
  <c r="E12" i="14"/>
  <c r="Z11" i="14"/>
  <c r="Y11" i="14"/>
  <c r="X11" i="14"/>
  <c r="W11" i="14"/>
  <c r="V11" i="14"/>
  <c r="U11" i="14"/>
  <c r="M11" i="14"/>
  <c r="T11" i="14" s="1"/>
  <c r="F11" i="14"/>
  <c r="E11" i="14"/>
  <c r="Z10" i="14"/>
  <c r="Y10" i="14"/>
  <c r="X10" i="14"/>
  <c r="W10" i="14"/>
  <c r="V10" i="14"/>
  <c r="U10" i="14"/>
  <c r="M10" i="14"/>
  <c r="F10" i="14"/>
  <c r="T10" i="14" s="1"/>
  <c r="E10" i="14"/>
  <c r="Z9" i="14"/>
  <c r="Y9" i="14"/>
  <c r="X9" i="14"/>
  <c r="W9" i="14"/>
  <c r="V9" i="14"/>
  <c r="U9" i="14"/>
  <c r="M9" i="14"/>
  <c r="F9" i="14"/>
  <c r="T9" i="14"/>
  <c r="E9" i="14"/>
  <c r="Z8" i="14"/>
  <c r="Y8" i="14"/>
  <c r="X8" i="14"/>
  <c r="W8" i="14"/>
  <c r="V8" i="14"/>
  <c r="U8" i="14"/>
  <c r="M8" i="14"/>
  <c r="T8" i="14" s="1"/>
  <c r="F8" i="14"/>
  <c r="E8" i="14"/>
  <c r="Z7" i="14"/>
  <c r="Y7" i="14"/>
  <c r="X7" i="14"/>
  <c r="W7" i="14"/>
  <c r="V7" i="14"/>
  <c r="U7" i="14"/>
  <c r="M7" i="14"/>
  <c r="F7" i="14"/>
  <c r="E7" i="14"/>
  <c r="Z6" i="14"/>
  <c r="Y6" i="14"/>
  <c r="X6" i="14"/>
  <c r="W6" i="14"/>
  <c r="V6" i="14"/>
  <c r="U6" i="14"/>
  <c r="M6" i="14"/>
  <c r="T6" i="14" s="1"/>
  <c r="F6" i="14"/>
  <c r="E6" i="14"/>
  <c r="Z5" i="14"/>
  <c r="Y5" i="14"/>
  <c r="X5" i="14"/>
  <c r="W5" i="14"/>
  <c r="V5" i="14"/>
  <c r="U5" i="14"/>
  <c r="M5" i="14"/>
  <c r="T5" i="14" s="1"/>
  <c r="F5" i="14"/>
  <c r="E5" i="14"/>
  <c r="Z4" i="14"/>
  <c r="Y4" i="14"/>
  <c r="Y16" i="14" s="1"/>
  <c r="X4" i="14"/>
  <c r="W4" i="14"/>
  <c r="V4" i="14"/>
  <c r="U4" i="14"/>
  <c r="M4" i="14"/>
  <c r="T4" i="14" s="1"/>
  <c r="F4" i="14"/>
  <c r="E4" i="14"/>
  <c r="Z3" i="14"/>
  <c r="Y3" i="14"/>
  <c r="X3" i="14"/>
  <c r="W3" i="14"/>
  <c r="V3" i="14"/>
  <c r="U3" i="14"/>
  <c r="M3" i="14"/>
  <c r="F3" i="14"/>
  <c r="T3" i="14" s="1"/>
  <c r="E3" i="14"/>
  <c r="Z2" i="14"/>
  <c r="Y2" i="14"/>
  <c r="X2" i="14"/>
  <c r="W2" i="14"/>
  <c r="V2" i="14"/>
  <c r="U2" i="14"/>
  <c r="M2" i="14"/>
  <c r="F2" i="14"/>
  <c r="E2" i="14"/>
  <c r="Z15" i="34"/>
  <c r="Y15" i="34"/>
  <c r="X15" i="34"/>
  <c r="W15" i="34"/>
  <c r="V15" i="34"/>
  <c r="U15" i="34"/>
  <c r="M15" i="34"/>
  <c r="T15" i="34" s="1"/>
  <c r="F15" i="34"/>
  <c r="E15" i="34"/>
  <c r="Z14" i="34"/>
  <c r="Y14" i="34"/>
  <c r="X14" i="34"/>
  <c r="W14" i="34"/>
  <c r="V14" i="34"/>
  <c r="U14" i="34"/>
  <c r="M14" i="34"/>
  <c r="T14" i="34" s="1"/>
  <c r="F14" i="34"/>
  <c r="E14" i="34"/>
  <c r="Z13" i="34"/>
  <c r="Y13" i="34"/>
  <c r="X13" i="34"/>
  <c r="W13" i="34"/>
  <c r="V13" i="34"/>
  <c r="U13" i="34"/>
  <c r="M13" i="34"/>
  <c r="F13" i="34"/>
  <c r="E13" i="34"/>
  <c r="Z12" i="34"/>
  <c r="Y12" i="34"/>
  <c r="X12" i="34"/>
  <c r="W12" i="34"/>
  <c r="V12" i="34"/>
  <c r="U12" i="34"/>
  <c r="M12" i="34"/>
  <c r="T12" i="34" s="1"/>
  <c r="F12" i="34"/>
  <c r="E12" i="34"/>
  <c r="Z11" i="34"/>
  <c r="Y11" i="34"/>
  <c r="X11" i="34"/>
  <c r="W11" i="34"/>
  <c r="V11" i="34"/>
  <c r="U11" i="34"/>
  <c r="M11" i="34"/>
  <c r="F11" i="34"/>
  <c r="T11" i="34" s="1"/>
  <c r="E11" i="34"/>
  <c r="Z10" i="34"/>
  <c r="Y10" i="34"/>
  <c r="X10" i="34"/>
  <c r="W10" i="34"/>
  <c r="V10" i="34"/>
  <c r="U10" i="34"/>
  <c r="M10" i="34"/>
  <c r="T10" i="34" s="1"/>
  <c r="F10" i="34"/>
  <c r="E10" i="34"/>
  <c r="Z9" i="34"/>
  <c r="Y9" i="34"/>
  <c r="X9" i="34"/>
  <c r="W9" i="34"/>
  <c r="V9" i="34"/>
  <c r="U9" i="34"/>
  <c r="M9" i="34"/>
  <c r="T9" i="34" s="1"/>
  <c r="F9" i="34"/>
  <c r="E9" i="34"/>
  <c r="Z8" i="34"/>
  <c r="Y8" i="34"/>
  <c r="X8" i="34"/>
  <c r="W8" i="34"/>
  <c r="V8" i="34"/>
  <c r="U8" i="34"/>
  <c r="M8" i="34"/>
  <c r="F8" i="34"/>
  <c r="E8" i="34"/>
  <c r="Z7" i="34"/>
  <c r="Y7" i="34"/>
  <c r="X7" i="34"/>
  <c r="W7" i="34"/>
  <c r="V7" i="34"/>
  <c r="U7" i="34"/>
  <c r="M7" i="34"/>
  <c r="F7" i="34"/>
  <c r="T7" i="34"/>
  <c r="E7" i="34"/>
  <c r="Z6" i="34"/>
  <c r="Y6" i="34"/>
  <c r="X6" i="34"/>
  <c r="W6" i="34"/>
  <c r="V6" i="34"/>
  <c r="U6" i="34"/>
  <c r="M6" i="34"/>
  <c r="T6" i="34" s="1"/>
  <c r="F6" i="34"/>
  <c r="E6" i="34"/>
  <c r="Z5" i="34"/>
  <c r="Y5" i="34"/>
  <c r="X5" i="34"/>
  <c r="W5" i="34"/>
  <c r="V5" i="34"/>
  <c r="U5" i="34"/>
  <c r="M5" i="34"/>
  <c r="F5" i="34"/>
  <c r="E5" i="34"/>
  <c r="Z4" i="34"/>
  <c r="Y4" i="34"/>
  <c r="X4" i="34"/>
  <c r="W4" i="34"/>
  <c r="V4" i="34"/>
  <c r="U4" i="34"/>
  <c r="M4" i="34"/>
  <c r="T4" i="34" s="1"/>
  <c r="F4" i="34"/>
  <c r="E4" i="34"/>
  <c r="Z3" i="34"/>
  <c r="Y3" i="34"/>
  <c r="X3" i="34"/>
  <c r="W3" i="34"/>
  <c r="V3" i="34"/>
  <c r="U3" i="34"/>
  <c r="M3" i="34"/>
  <c r="T3" i="34" s="1"/>
  <c r="F3" i="34"/>
  <c r="E3" i="34"/>
  <c r="Z2" i="34"/>
  <c r="Y2" i="34"/>
  <c r="Y16" i="34" s="1"/>
  <c r="X2" i="34"/>
  <c r="W2" i="34"/>
  <c r="W16" i="34" s="1"/>
  <c r="V2" i="34"/>
  <c r="U2" i="34"/>
  <c r="M2" i="34"/>
  <c r="T2" i="34" s="1"/>
  <c r="F2" i="34"/>
  <c r="E2" i="34"/>
  <c r="S16" i="34"/>
  <c r="R16" i="34"/>
  <c r="Q16" i="34"/>
  <c r="P16" i="34"/>
  <c r="O16" i="34"/>
  <c r="N16" i="34"/>
  <c r="L16" i="34"/>
  <c r="K16" i="34"/>
  <c r="J16" i="34"/>
  <c r="I16" i="34"/>
  <c r="H16" i="34"/>
  <c r="G16" i="34"/>
  <c r="BE16" i="34"/>
  <c r="BD16" i="34"/>
  <c r="BC16" i="34"/>
  <c r="BB16" i="34"/>
  <c r="BA16" i="34"/>
  <c r="AZ16" i="34"/>
  <c r="AY16" i="34"/>
  <c r="AX16" i="34"/>
  <c r="AW16" i="34"/>
  <c r="AV16" i="34"/>
  <c r="AU16" i="34"/>
  <c r="AT16" i="34"/>
  <c r="AS16" i="34"/>
  <c r="AR16" i="34"/>
  <c r="S16" i="33"/>
  <c r="R16" i="33"/>
  <c r="Q16" i="33"/>
  <c r="P16" i="33"/>
  <c r="O16" i="33"/>
  <c r="N16" i="33"/>
  <c r="L16" i="33"/>
  <c r="K16" i="33"/>
  <c r="J16" i="33"/>
  <c r="I16" i="33"/>
  <c r="H16" i="33"/>
  <c r="G16" i="33"/>
  <c r="BE16" i="33"/>
  <c r="BD16" i="33"/>
  <c r="BC16" i="33"/>
  <c r="BB16" i="33"/>
  <c r="BA16" i="33"/>
  <c r="AZ16" i="33"/>
  <c r="AY16" i="33"/>
  <c r="AX16" i="33"/>
  <c r="AW16" i="33"/>
  <c r="AV16" i="33"/>
  <c r="AU16" i="33"/>
  <c r="AT16" i="33"/>
  <c r="AS16" i="33"/>
  <c r="AR16" i="33"/>
  <c r="S16" i="32"/>
  <c r="R16" i="32"/>
  <c r="Q16" i="32"/>
  <c r="P16" i="32"/>
  <c r="O16" i="32"/>
  <c r="N16" i="32"/>
  <c r="L16" i="32"/>
  <c r="K16" i="32"/>
  <c r="J16" i="32"/>
  <c r="I16" i="32"/>
  <c r="H16" i="32"/>
  <c r="G16" i="32"/>
  <c r="BE16" i="32"/>
  <c r="BD16" i="32"/>
  <c r="BC16" i="32"/>
  <c r="BB16" i="32"/>
  <c r="BA16" i="32"/>
  <c r="AZ16" i="32"/>
  <c r="AY16" i="32"/>
  <c r="AX16" i="32"/>
  <c r="AW16" i="32"/>
  <c r="AV16" i="32"/>
  <c r="AU16" i="32"/>
  <c r="AT16" i="32"/>
  <c r="AS16" i="32"/>
  <c r="AR16" i="32"/>
  <c r="S16" i="31"/>
  <c r="R16" i="31"/>
  <c r="Q16" i="31"/>
  <c r="P16" i="31"/>
  <c r="O16" i="31"/>
  <c r="N16" i="31"/>
  <c r="L16" i="31"/>
  <c r="K16" i="31"/>
  <c r="J16" i="31"/>
  <c r="I16" i="31"/>
  <c r="H16" i="31"/>
  <c r="G16" i="31"/>
  <c r="BE16" i="31"/>
  <c r="BD16" i="31"/>
  <c r="BC16" i="31"/>
  <c r="BB16" i="31"/>
  <c r="BA16" i="31"/>
  <c r="AZ16" i="31"/>
  <c r="AY16" i="31"/>
  <c r="AX16" i="31"/>
  <c r="AW16" i="31"/>
  <c r="AV16" i="31"/>
  <c r="AU16" i="31"/>
  <c r="AT16" i="31"/>
  <c r="AS16" i="31"/>
  <c r="AR16" i="31"/>
  <c r="S16" i="30"/>
  <c r="R16" i="30"/>
  <c r="Q16" i="30"/>
  <c r="P16" i="30"/>
  <c r="O16" i="30"/>
  <c r="N16" i="30"/>
  <c r="L16" i="30"/>
  <c r="K16" i="30"/>
  <c r="J16" i="30"/>
  <c r="I16" i="30"/>
  <c r="H16" i="30"/>
  <c r="G16" i="30"/>
  <c r="BE16" i="30"/>
  <c r="BD16" i="30"/>
  <c r="BC16" i="30"/>
  <c r="BB16" i="30"/>
  <c r="BA16" i="30"/>
  <c r="AZ16" i="30"/>
  <c r="AY16" i="30"/>
  <c r="AX16" i="30"/>
  <c r="AW16" i="30"/>
  <c r="AV16" i="30"/>
  <c r="AU16" i="30"/>
  <c r="AT16" i="30"/>
  <c r="AS16" i="30"/>
  <c r="AR16" i="30"/>
  <c r="B12" i="9"/>
  <c r="C12" i="9" s="1"/>
  <c r="B5" i="9"/>
  <c r="C5" i="9" s="1"/>
  <c r="B13" i="9"/>
  <c r="B20" i="9" s="1"/>
  <c r="B6" i="9"/>
  <c r="C6" i="9" s="1"/>
  <c r="B14" i="9"/>
  <c r="B21" i="9" s="1"/>
  <c r="B7" i="9"/>
  <c r="B15" i="9"/>
  <c r="C15" i="9" s="1"/>
  <c r="B8" i="9"/>
  <c r="C8" i="9" s="1"/>
  <c r="B16" i="9"/>
  <c r="C16" i="9" s="1"/>
  <c r="B9" i="9"/>
  <c r="B11" i="9"/>
  <c r="C11" i="9" s="1"/>
  <c r="B4" i="9"/>
  <c r="C13" i="9"/>
  <c r="C9" i="9"/>
  <c r="C4" i="9"/>
  <c r="V11" i="4"/>
  <c r="W11" i="4"/>
  <c r="X11" i="4"/>
  <c r="Y11" i="4"/>
  <c r="Z11" i="4"/>
  <c r="V12" i="4"/>
  <c r="W12" i="4"/>
  <c r="X12" i="4"/>
  <c r="Y12" i="4"/>
  <c r="Z12" i="4"/>
  <c r="V13" i="4"/>
  <c r="W13" i="4"/>
  <c r="X13" i="4"/>
  <c r="Y13" i="4"/>
  <c r="Z13" i="4"/>
  <c r="V14" i="4"/>
  <c r="W14" i="4"/>
  <c r="X14" i="4"/>
  <c r="Y14" i="4"/>
  <c r="Z14" i="4"/>
  <c r="V15" i="4"/>
  <c r="W15" i="4"/>
  <c r="X15" i="4"/>
  <c r="Y15" i="4"/>
  <c r="Z15" i="4"/>
  <c r="V16" i="4"/>
  <c r="W16" i="4"/>
  <c r="X16" i="4"/>
  <c r="Y16" i="4"/>
  <c r="Z16" i="4"/>
  <c r="V17" i="4"/>
  <c r="W17" i="4"/>
  <c r="X17" i="4"/>
  <c r="Y17" i="4"/>
  <c r="Z17" i="4"/>
  <c r="V18" i="4"/>
  <c r="W18" i="4"/>
  <c r="X18" i="4"/>
  <c r="Y18" i="4"/>
  <c r="Z18" i="4"/>
  <c r="V19" i="4"/>
  <c r="W19" i="4"/>
  <c r="X19" i="4"/>
  <c r="Y19" i="4"/>
  <c r="Z19" i="4"/>
  <c r="V20" i="4"/>
  <c r="W20" i="4"/>
  <c r="X20" i="4"/>
  <c r="Y20" i="4"/>
  <c r="Z20" i="4"/>
  <c r="V21" i="4"/>
  <c r="W21" i="4"/>
  <c r="X21" i="4"/>
  <c r="Y21" i="4"/>
  <c r="Z21" i="4"/>
  <c r="V22" i="4"/>
  <c r="W22" i="4"/>
  <c r="X22" i="4"/>
  <c r="Y22" i="4"/>
  <c r="Z22" i="4"/>
  <c r="V23" i="4"/>
  <c r="W23" i="4"/>
  <c r="X23" i="4"/>
  <c r="Y23" i="4"/>
  <c r="Z23" i="4"/>
  <c r="V24" i="4"/>
  <c r="W24" i="4"/>
  <c r="X24" i="4"/>
  <c r="Y24" i="4"/>
  <c r="Z24" i="4"/>
  <c r="V25" i="4"/>
  <c r="W25" i="4"/>
  <c r="X25" i="4"/>
  <c r="Y25" i="4"/>
  <c r="Z25" i="4"/>
  <c r="V26" i="4"/>
  <c r="W26" i="4"/>
  <c r="X26" i="4"/>
  <c r="Y26" i="4"/>
  <c r="Z26" i="4"/>
  <c r="V27" i="4"/>
  <c r="W27" i="4"/>
  <c r="X27" i="4"/>
  <c r="Y27" i="4"/>
  <c r="Z27" i="4"/>
  <c r="V28" i="4"/>
  <c r="W28" i="4"/>
  <c r="X28" i="4"/>
  <c r="Y28" i="4"/>
  <c r="Z28" i="4"/>
  <c r="V29" i="4"/>
  <c r="W29" i="4"/>
  <c r="X29" i="4"/>
  <c r="Y29" i="4"/>
  <c r="Z29" i="4"/>
  <c r="V30" i="4"/>
  <c r="W30" i="4"/>
  <c r="X30" i="4"/>
  <c r="Y30" i="4"/>
  <c r="Z30" i="4"/>
  <c r="V31" i="4"/>
  <c r="W31" i="4"/>
  <c r="X31" i="4"/>
  <c r="Y31" i="4"/>
  <c r="Z31" i="4"/>
  <c r="V32" i="4"/>
  <c r="W32" i="4"/>
  <c r="X32" i="4"/>
  <c r="Y32" i="4"/>
  <c r="Z32" i="4"/>
  <c r="V33" i="4"/>
  <c r="W33" i="4"/>
  <c r="X33" i="4"/>
  <c r="Y33" i="4"/>
  <c r="Z33" i="4"/>
  <c r="V34" i="4"/>
  <c r="W34" i="4"/>
  <c r="X34" i="4"/>
  <c r="Y34" i="4"/>
  <c r="Z34" i="4"/>
  <c r="V35" i="4"/>
  <c r="W35" i="4"/>
  <c r="X35" i="4"/>
  <c r="Y35" i="4"/>
  <c r="Z35" i="4"/>
  <c r="V36" i="4"/>
  <c r="W36" i="4"/>
  <c r="X36" i="4"/>
  <c r="Y36" i="4"/>
  <c r="Z36" i="4"/>
  <c r="V37" i="4"/>
  <c r="W37" i="4"/>
  <c r="X37" i="4"/>
  <c r="Y37" i="4"/>
  <c r="Z37" i="4"/>
  <c r="V38" i="4"/>
  <c r="W38" i="4"/>
  <c r="X38" i="4"/>
  <c r="Y38" i="4"/>
  <c r="Z38" i="4"/>
  <c r="V39" i="4"/>
  <c r="W39" i="4"/>
  <c r="X39" i="4"/>
  <c r="Y39" i="4"/>
  <c r="Z39" i="4"/>
  <c r="V40" i="4"/>
  <c r="W40" i="4"/>
  <c r="X40" i="4"/>
  <c r="Y40" i="4"/>
  <c r="Z40" i="4"/>
  <c r="V41" i="4"/>
  <c r="W41" i="4"/>
  <c r="X41" i="4"/>
  <c r="Y41" i="4"/>
  <c r="Z41" i="4"/>
  <c r="V42" i="4"/>
  <c r="W42" i="4"/>
  <c r="X42" i="4"/>
  <c r="Y42" i="4"/>
  <c r="Z42" i="4"/>
  <c r="V43" i="4"/>
  <c r="W43" i="4"/>
  <c r="X43" i="4"/>
  <c r="Y43" i="4"/>
  <c r="Z43" i="4"/>
  <c r="V44" i="4"/>
  <c r="W44" i="4"/>
  <c r="X44" i="4"/>
  <c r="Y44" i="4"/>
  <c r="Z44" i="4"/>
  <c r="V45" i="4"/>
  <c r="W45" i="4"/>
  <c r="X45" i="4"/>
  <c r="Y45" i="4"/>
  <c r="Z45" i="4"/>
  <c r="V46" i="4"/>
  <c r="W46" i="4"/>
  <c r="X46" i="4"/>
  <c r="Y46" i="4"/>
  <c r="Z46" i="4"/>
  <c r="V47" i="4"/>
  <c r="W47" i="4"/>
  <c r="X47" i="4"/>
  <c r="Y47" i="4"/>
  <c r="Z47" i="4"/>
  <c r="V48" i="4"/>
  <c r="W48" i="4"/>
  <c r="X48" i="4"/>
  <c r="Y48" i="4"/>
  <c r="Z48" i="4"/>
  <c r="V49" i="4"/>
  <c r="W49" i="4"/>
  <c r="X49" i="4"/>
  <c r="Y49" i="4"/>
  <c r="Z49" i="4"/>
  <c r="V50" i="4"/>
  <c r="W50" i="4"/>
  <c r="X50" i="4"/>
  <c r="Y50" i="4"/>
  <c r="Z50" i="4"/>
  <c r="V51" i="4"/>
  <c r="W51" i="4"/>
  <c r="X51" i="4"/>
  <c r="Y51" i="4"/>
  <c r="Z51" i="4"/>
  <c r="V52" i="4"/>
  <c r="W52" i="4"/>
  <c r="X52" i="4"/>
  <c r="Y52" i="4"/>
  <c r="Z52" i="4"/>
  <c r="V53" i="4"/>
  <c r="W53" i="4"/>
  <c r="X53" i="4"/>
  <c r="Y53" i="4"/>
  <c r="Z53" i="4"/>
  <c r="V54" i="4"/>
  <c r="W54" i="4"/>
  <c r="X54" i="4"/>
  <c r="Y54" i="4"/>
  <c r="Z54" i="4"/>
  <c r="V55" i="4"/>
  <c r="W55" i="4"/>
  <c r="X55" i="4"/>
  <c r="Y55" i="4"/>
  <c r="Z55" i="4"/>
  <c r="V56" i="4"/>
  <c r="W56" i="4"/>
  <c r="X56" i="4"/>
  <c r="Y56" i="4"/>
  <c r="Z56" i="4"/>
  <c r="V57" i="4"/>
  <c r="W57" i="4"/>
  <c r="X57" i="4"/>
  <c r="Y57" i="4"/>
  <c r="Z57" i="4"/>
  <c r="V58" i="4"/>
  <c r="W58" i="4"/>
  <c r="X58" i="4"/>
  <c r="Y58" i="4"/>
  <c r="Z58" i="4"/>
  <c r="V59" i="4"/>
  <c r="W59" i="4"/>
  <c r="X59" i="4"/>
  <c r="Y59" i="4"/>
  <c r="Z59" i="4"/>
  <c r="V60" i="4"/>
  <c r="W60" i="4"/>
  <c r="X60" i="4"/>
  <c r="Y60" i="4"/>
  <c r="Z60" i="4"/>
  <c r="V61" i="4"/>
  <c r="W61" i="4"/>
  <c r="X61" i="4"/>
  <c r="Y61" i="4"/>
  <c r="Z61" i="4"/>
  <c r="V62" i="4"/>
  <c r="W62" i="4"/>
  <c r="X62" i="4"/>
  <c r="Y62" i="4"/>
  <c r="Z62" i="4"/>
  <c r="V63" i="4"/>
  <c r="W63" i="4"/>
  <c r="X63" i="4"/>
  <c r="Y63" i="4"/>
  <c r="Z63" i="4"/>
  <c r="V64" i="4"/>
  <c r="W64" i="4"/>
  <c r="X64" i="4"/>
  <c r="Y64" i="4"/>
  <c r="Z64" i="4"/>
  <c r="V65" i="4"/>
  <c r="W65" i="4"/>
  <c r="X65" i="4"/>
  <c r="Y65" i="4"/>
  <c r="Z65" i="4"/>
  <c r="V66" i="4"/>
  <c r="W66" i="4"/>
  <c r="X66" i="4"/>
  <c r="Y66" i="4"/>
  <c r="Z66" i="4"/>
  <c r="V67" i="4"/>
  <c r="W67" i="4"/>
  <c r="X67" i="4"/>
  <c r="Y67" i="4"/>
  <c r="Z67" i="4"/>
  <c r="V68" i="4"/>
  <c r="W68" i="4"/>
  <c r="X68" i="4"/>
  <c r="Y68" i="4"/>
  <c r="Z68" i="4"/>
  <c r="V69" i="4"/>
  <c r="W69" i="4"/>
  <c r="X69" i="4"/>
  <c r="Y69" i="4"/>
  <c r="Z69" i="4"/>
  <c r="V70" i="4"/>
  <c r="W70" i="4"/>
  <c r="X70" i="4"/>
  <c r="Y70" i="4"/>
  <c r="Z70" i="4"/>
  <c r="V71" i="4"/>
  <c r="W71" i="4"/>
  <c r="X71" i="4"/>
  <c r="Y71" i="4"/>
  <c r="Z71" i="4"/>
  <c r="V72" i="4"/>
  <c r="W72" i="4"/>
  <c r="X72" i="4"/>
  <c r="Y72" i="4"/>
  <c r="Z72" i="4"/>
  <c r="V73" i="4"/>
  <c r="W73" i="4"/>
  <c r="X73" i="4"/>
  <c r="Y73" i="4"/>
  <c r="Z73" i="4"/>
  <c r="V74" i="4"/>
  <c r="W74" i="4"/>
  <c r="X74" i="4"/>
  <c r="Y74" i="4"/>
  <c r="Z74" i="4"/>
  <c r="V75" i="4"/>
  <c r="W75" i="4"/>
  <c r="X75" i="4"/>
  <c r="Y75" i="4"/>
  <c r="Z75" i="4"/>
  <c r="V76" i="4"/>
  <c r="W76" i="4"/>
  <c r="X76" i="4"/>
  <c r="Y76" i="4"/>
  <c r="Z76" i="4"/>
  <c r="V77" i="4"/>
  <c r="W77" i="4"/>
  <c r="X77" i="4"/>
  <c r="Y77" i="4"/>
  <c r="Z77" i="4"/>
  <c r="V78" i="4"/>
  <c r="W78" i="4"/>
  <c r="X78" i="4"/>
  <c r="Y78" i="4"/>
  <c r="Z78" i="4"/>
  <c r="V79" i="4"/>
  <c r="W79" i="4"/>
  <c r="X79" i="4"/>
  <c r="Y79" i="4"/>
  <c r="Z79" i="4"/>
  <c r="V80" i="4"/>
  <c r="W80" i="4"/>
  <c r="X80" i="4"/>
  <c r="Y80" i="4"/>
  <c r="Z80" i="4"/>
  <c r="V81" i="4"/>
  <c r="W81" i="4"/>
  <c r="X81" i="4"/>
  <c r="Y81" i="4"/>
  <c r="Z81" i="4"/>
  <c r="V82" i="4"/>
  <c r="W82" i="4"/>
  <c r="X82" i="4"/>
  <c r="Y82" i="4"/>
  <c r="Z82" i="4"/>
  <c r="V83" i="4"/>
  <c r="W83" i="4"/>
  <c r="X83" i="4"/>
  <c r="Y83" i="4"/>
  <c r="Z83" i="4"/>
  <c r="V84" i="4"/>
  <c r="W84" i="4"/>
  <c r="X84" i="4"/>
  <c r="Y84" i="4"/>
  <c r="Z84" i="4"/>
  <c r="V85" i="4"/>
  <c r="W85" i="4"/>
  <c r="X85" i="4"/>
  <c r="Y85" i="4"/>
  <c r="Z85" i="4"/>
  <c r="V86" i="4"/>
  <c r="W86" i="4"/>
  <c r="X86" i="4"/>
  <c r="Y86" i="4"/>
  <c r="Z86" i="4"/>
  <c r="V87" i="4"/>
  <c r="W87" i="4"/>
  <c r="X87" i="4"/>
  <c r="Y87" i="4"/>
  <c r="Z87" i="4"/>
  <c r="V88" i="4"/>
  <c r="W88" i="4"/>
  <c r="X88" i="4"/>
  <c r="Y88" i="4"/>
  <c r="Z88" i="4"/>
  <c r="V89" i="4"/>
  <c r="W89" i="4"/>
  <c r="X89" i="4"/>
  <c r="Y89" i="4"/>
  <c r="Z89" i="4"/>
  <c r="V90" i="4"/>
  <c r="W90" i="4"/>
  <c r="X90" i="4"/>
  <c r="Y90" i="4"/>
  <c r="Z90" i="4"/>
  <c r="V91" i="4"/>
  <c r="W91" i="4"/>
  <c r="X91" i="4"/>
  <c r="Y91" i="4"/>
  <c r="Z91" i="4"/>
  <c r="V92" i="4"/>
  <c r="W92" i="4"/>
  <c r="X92" i="4"/>
  <c r="Y92" i="4"/>
  <c r="Z92" i="4"/>
  <c r="V93" i="4"/>
  <c r="W93" i="4"/>
  <c r="X93" i="4"/>
  <c r="Y93" i="4"/>
  <c r="Z93" i="4"/>
  <c r="V94" i="4"/>
  <c r="W94" i="4"/>
  <c r="X94" i="4"/>
  <c r="Y94" i="4"/>
  <c r="Z94" i="4"/>
  <c r="V95" i="4"/>
  <c r="W95" i="4"/>
  <c r="X95" i="4"/>
  <c r="Y95" i="4"/>
  <c r="Z95" i="4"/>
  <c r="V96" i="4"/>
  <c r="W96" i="4"/>
  <c r="X96" i="4"/>
  <c r="Y96" i="4"/>
  <c r="Z96" i="4"/>
  <c r="V97" i="4"/>
  <c r="W97" i="4"/>
  <c r="X97" i="4"/>
  <c r="Y97" i="4"/>
  <c r="Z97" i="4"/>
  <c r="V98" i="4"/>
  <c r="W98" i="4"/>
  <c r="X98" i="4"/>
  <c r="Y98" i="4"/>
  <c r="Z98" i="4"/>
  <c r="V99" i="4"/>
  <c r="W99" i="4"/>
  <c r="X99" i="4"/>
  <c r="Y99" i="4"/>
  <c r="Z99" i="4"/>
  <c r="V100" i="4"/>
  <c r="W100" i="4"/>
  <c r="X100" i="4"/>
  <c r="Y100" i="4"/>
  <c r="Z100" i="4"/>
  <c r="V101" i="4"/>
  <c r="W101" i="4"/>
  <c r="X101" i="4"/>
  <c r="Y101" i="4"/>
  <c r="Z101" i="4"/>
  <c r="V102" i="4"/>
  <c r="W102" i="4"/>
  <c r="X102" i="4"/>
  <c r="Y102" i="4"/>
  <c r="Z102" i="4"/>
  <c r="V103" i="4"/>
  <c r="W103" i="4"/>
  <c r="X103" i="4"/>
  <c r="Y103" i="4"/>
  <c r="Z103" i="4"/>
  <c r="V104" i="4"/>
  <c r="W104" i="4"/>
  <c r="X104" i="4"/>
  <c r="Y104" i="4"/>
  <c r="Z104" i="4"/>
  <c r="V105" i="4"/>
  <c r="W105" i="4"/>
  <c r="X105" i="4"/>
  <c r="Y105" i="4"/>
  <c r="Z105" i="4"/>
  <c r="V106" i="4"/>
  <c r="W106" i="4"/>
  <c r="X106" i="4"/>
  <c r="Y106" i="4"/>
  <c r="Z106" i="4"/>
  <c r="V107" i="4"/>
  <c r="W107" i="4"/>
  <c r="X107" i="4"/>
  <c r="Y107" i="4"/>
  <c r="Z107" i="4"/>
  <c r="V108" i="4"/>
  <c r="W108" i="4"/>
  <c r="X108" i="4"/>
  <c r="Y108" i="4"/>
  <c r="Z108" i="4"/>
  <c r="V109" i="4"/>
  <c r="W109" i="4"/>
  <c r="X109" i="4"/>
  <c r="Y109" i="4"/>
  <c r="Z109" i="4"/>
  <c r="V110" i="4"/>
  <c r="W110" i="4"/>
  <c r="X110" i="4"/>
  <c r="Y110" i="4"/>
  <c r="Z110" i="4"/>
  <c r="V111" i="4"/>
  <c r="W111" i="4"/>
  <c r="X111" i="4"/>
  <c r="Y111" i="4"/>
  <c r="Z111" i="4"/>
  <c r="V112" i="4"/>
  <c r="W112" i="4"/>
  <c r="X112" i="4"/>
  <c r="Y112" i="4"/>
  <c r="Z112" i="4"/>
  <c r="V113" i="4"/>
  <c r="W113" i="4"/>
  <c r="X113" i="4"/>
  <c r="Y113" i="4"/>
  <c r="Z113" i="4"/>
  <c r="V114" i="4"/>
  <c r="W114" i="4"/>
  <c r="X114" i="4"/>
  <c r="Y114" i="4"/>
  <c r="Z114" i="4"/>
  <c r="V115" i="4"/>
  <c r="W115" i="4"/>
  <c r="X115" i="4"/>
  <c r="Y115" i="4"/>
  <c r="Z115" i="4"/>
  <c r="V116" i="4"/>
  <c r="W116" i="4"/>
  <c r="X116" i="4"/>
  <c r="Y116" i="4"/>
  <c r="Z116" i="4"/>
  <c r="V117" i="4"/>
  <c r="W117" i="4"/>
  <c r="X117" i="4"/>
  <c r="Y117" i="4"/>
  <c r="Z117" i="4"/>
  <c r="V118" i="4"/>
  <c r="W118" i="4"/>
  <c r="X118" i="4"/>
  <c r="Y118" i="4"/>
  <c r="Z118" i="4"/>
  <c r="V119" i="4"/>
  <c r="W119" i="4"/>
  <c r="X119" i="4"/>
  <c r="Y119" i="4"/>
  <c r="Z119" i="4"/>
  <c r="V120" i="4"/>
  <c r="W120" i="4"/>
  <c r="X120" i="4"/>
  <c r="Y120" i="4"/>
  <c r="Z120" i="4"/>
  <c r="V121" i="4"/>
  <c r="W121" i="4"/>
  <c r="X121" i="4"/>
  <c r="Y121" i="4"/>
  <c r="Z121" i="4"/>
  <c r="V122" i="4"/>
  <c r="W122" i="4"/>
  <c r="X122" i="4"/>
  <c r="Y122" i="4"/>
  <c r="Z122" i="4"/>
  <c r="V123" i="4"/>
  <c r="W123" i="4"/>
  <c r="X123" i="4"/>
  <c r="Y123" i="4"/>
  <c r="Z123" i="4"/>
  <c r="V124" i="4"/>
  <c r="W124" i="4"/>
  <c r="X124" i="4"/>
  <c r="Y124" i="4"/>
  <c r="Z124" i="4"/>
  <c r="V125" i="4"/>
  <c r="W125" i="4"/>
  <c r="X125" i="4"/>
  <c r="Y125" i="4"/>
  <c r="Z125" i="4"/>
  <c r="V126" i="4"/>
  <c r="W126" i="4"/>
  <c r="X126" i="4"/>
  <c r="Y126" i="4"/>
  <c r="Z126" i="4"/>
  <c r="V127" i="4"/>
  <c r="W127" i="4"/>
  <c r="X127" i="4"/>
  <c r="Y127" i="4"/>
  <c r="Z127" i="4"/>
  <c r="V128" i="4"/>
  <c r="W128" i="4"/>
  <c r="X128" i="4"/>
  <c r="Y128" i="4"/>
  <c r="Z128" i="4"/>
  <c r="V129" i="4"/>
  <c r="W129" i="4"/>
  <c r="X129" i="4"/>
  <c r="Y129" i="4"/>
  <c r="Z129" i="4"/>
  <c r="V130" i="4"/>
  <c r="W130" i="4"/>
  <c r="X130" i="4"/>
  <c r="Y130" i="4"/>
  <c r="Z130" i="4"/>
  <c r="V131" i="4"/>
  <c r="W131" i="4"/>
  <c r="X131" i="4"/>
  <c r="Y131" i="4"/>
  <c r="Z131" i="4"/>
  <c r="V132" i="4"/>
  <c r="W132" i="4"/>
  <c r="X132" i="4"/>
  <c r="Y132" i="4"/>
  <c r="Z132" i="4"/>
  <c r="V133" i="4"/>
  <c r="W133" i="4"/>
  <c r="X133" i="4"/>
  <c r="Y133" i="4"/>
  <c r="Z133" i="4"/>
  <c r="V134" i="4"/>
  <c r="W134" i="4"/>
  <c r="X134" i="4"/>
  <c r="Y134" i="4"/>
  <c r="Z134" i="4"/>
  <c r="V135" i="4"/>
  <c r="W135" i="4"/>
  <c r="X135" i="4"/>
  <c r="Y135" i="4"/>
  <c r="Z135" i="4"/>
  <c r="V136" i="4"/>
  <c r="W136" i="4"/>
  <c r="X136" i="4"/>
  <c r="Y136" i="4"/>
  <c r="Z136" i="4"/>
  <c r="V137" i="4"/>
  <c r="W137" i="4"/>
  <c r="X137" i="4"/>
  <c r="Y137" i="4"/>
  <c r="Z137" i="4"/>
  <c r="V138" i="4"/>
  <c r="W138" i="4"/>
  <c r="X138" i="4"/>
  <c r="Y138" i="4"/>
  <c r="Z138" i="4"/>
  <c r="V139" i="4"/>
  <c r="W139" i="4"/>
  <c r="X139" i="4"/>
  <c r="Y139" i="4"/>
  <c r="Z139" i="4"/>
  <c r="V140" i="4"/>
  <c r="W140" i="4"/>
  <c r="X140" i="4"/>
  <c r="Y140" i="4"/>
  <c r="Z140" i="4"/>
  <c r="V141" i="4"/>
  <c r="W141" i="4"/>
  <c r="X141" i="4"/>
  <c r="Y141" i="4"/>
  <c r="Z141" i="4"/>
  <c r="V142" i="4"/>
  <c r="W142" i="4"/>
  <c r="X142" i="4"/>
  <c r="Y142" i="4"/>
  <c r="Z142" i="4"/>
  <c r="V143" i="4"/>
  <c r="W143" i="4"/>
  <c r="X143" i="4"/>
  <c r="Y143" i="4"/>
  <c r="Z143" i="4"/>
  <c r="V144" i="4"/>
  <c r="W144" i="4"/>
  <c r="X144" i="4"/>
  <c r="Y144" i="4"/>
  <c r="Z144" i="4"/>
  <c r="V145" i="4"/>
  <c r="W145" i="4"/>
  <c r="X145" i="4"/>
  <c r="Y145" i="4"/>
  <c r="Z145" i="4"/>
  <c r="V146" i="4"/>
  <c r="W146" i="4"/>
  <c r="X146" i="4"/>
  <c r="Y146" i="4"/>
  <c r="Z146" i="4"/>
  <c r="V147" i="4"/>
  <c r="W147" i="4"/>
  <c r="X147" i="4"/>
  <c r="Y147" i="4"/>
  <c r="Z147" i="4"/>
  <c r="V148" i="4"/>
  <c r="W148" i="4"/>
  <c r="X148" i="4"/>
  <c r="Y148" i="4"/>
  <c r="Z148" i="4"/>
  <c r="V149" i="4"/>
  <c r="W149" i="4"/>
  <c r="X149" i="4"/>
  <c r="Y149" i="4"/>
  <c r="Z149" i="4"/>
  <c r="V150" i="4"/>
  <c r="W150" i="4"/>
  <c r="X150" i="4"/>
  <c r="Y150" i="4"/>
  <c r="Z150" i="4"/>
  <c r="V151" i="4"/>
  <c r="W151" i="4"/>
  <c r="X151" i="4"/>
  <c r="Y151" i="4"/>
  <c r="Z151" i="4"/>
  <c r="V152" i="4"/>
  <c r="W152" i="4"/>
  <c r="X152" i="4"/>
  <c r="Y152" i="4"/>
  <c r="Z152" i="4"/>
  <c r="V153" i="4"/>
  <c r="W153" i="4"/>
  <c r="X153" i="4"/>
  <c r="Y153" i="4"/>
  <c r="Z153" i="4"/>
  <c r="V154" i="4"/>
  <c r="W154" i="4"/>
  <c r="X154" i="4"/>
  <c r="Y154" i="4"/>
  <c r="Z154" i="4"/>
  <c r="V155" i="4"/>
  <c r="W155" i="4"/>
  <c r="X155" i="4"/>
  <c r="Y155" i="4"/>
  <c r="Z155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M2" i="8"/>
  <c r="T2" i="8" s="1"/>
  <c r="M3" i="8"/>
  <c r="T3" i="8" s="1"/>
  <c r="M4" i="8"/>
  <c r="M5" i="8"/>
  <c r="M6" i="8"/>
  <c r="M7" i="8"/>
  <c r="M8" i="8"/>
  <c r="M9" i="8"/>
  <c r="M10" i="8"/>
  <c r="M11" i="8"/>
  <c r="M12" i="8"/>
  <c r="M13" i="8"/>
  <c r="M14" i="8"/>
  <c r="M15" i="8"/>
  <c r="F2" i="8"/>
  <c r="F3" i="8"/>
  <c r="F4" i="8"/>
  <c r="T4" i="8" s="1"/>
  <c r="F5" i="8"/>
  <c r="T5" i="8" s="1"/>
  <c r="F6" i="8"/>
  <c r="F7" i="8"/>
  <c r="T7" i="8" s="1"/>
  <c r="F8" i="8"/>
  <c r="F9" i="8"/>
  <c r="T9" i="8" s="1"/>
  <c r="F10" i="8"/>
  <c r="F11" i="8"/>
  <c r="F12" i="8"/>
  <c r="T12" i="8" s="1"/>
  <c r="F13" i="8"/>
  <c r="F14" i="8"/>
  <c r="T14" i="8" s="1"/>
  <c r="F15" i="8"/>
  <c r="T15" i="8" s="1"/>
  <c r="M2" i="10"/>
  <c r="M3" i="10"/>
  <c r="M4" i="10"/>
  <c r="M5" i="10"/>
  <c r="M6" i="10"/>
  <c r="M7" i="10"/>
  <c r="M8" i="10"/>
  <c r="M9" i="10"/>
  <c r="M10" i="10"/>
  <c r="M11" i="10"/>
  <c r="M12" i="10"/>
  <c r="T12" i="10" s="1"/>
  <c r="M13" i="10"/>
  <c r="M14" i="10"/>
  <c r="M15" i="10"/>
  <c r="F2" i="10"/>
  <c r="F3" i="10"/>
  <c r="T3" i="10" s="1"/>
  <c r="F4" i="10"/>
  <c r="F5" i="10"/>
  <c r="F6" i="10"/>
  <c r="F7" i="10"/>
  <c r="F8" i="10"/>
  <c r="F9" i="10"/>
  <c r="F10" i="10"/>
  <c r="F11" i="10"/>
  <c r="F12" i="10"/>
  <c r="F13" i="10"/>
  <c r="T13" i="10" s="1"/>
  <c r="F14" i="10"/>
  <c r="T14" i="10" s="1"/>
  <c r="F15" i="10"/>
  <c r="M2" i="11"/>
  <c r="M3" i="11"/>
  <c r="M4" i="11"/>
  <c r="M5" i="11"/>
  <c r="M6" i="11"/>
  <c r="M7" i="11"/>
  <c r="M8" i="11"/>
  <c r="M9" i="11"/>
  <c r="M10" i="11"/>
  <c r="T10" i="11" s="1"/>
  <c r="M11" i="11"/>
  <c r="M12" i="11"/>
  <c r="M13" i="11"/>
  <c r="M14" i="11"/>
  <c r="M15" i="11"/>
  <c r="F2" i="11"/>
  <c r="F3" i="11"/>
  <c r="F4" i="11"/>
  <c r="T4" i="11" s="1"/>
  <c r="F5" i="11"/>
  <c r="F6" i="11"/>
  <c r="T6" i="11" s="1"/>
  <c r="F7" i="11"/>
  <c r="F8" i="11"/>
  <c r="F9" i="11"/>
  <c r="F10" i="11"/>
  <c r="F11" i="11"/>
  <c r="F12" i="11"/>
  <c r="T12" i="11" s="1"/>
  <c r="F13" i="11"/>
  <c r="T13" i="11" s="1"/>
  <c r="F14" i="11"/>
  <c r="F15" i="11"/>
  <c r="F2" i="12"/>
  <c r="F3" i="12"/>
  <c r="F4" i="12"/>
  <c r="F5" i="12"/>
  <c r="F6" i="12"/>
  <c r="T6" i="12" s="1"/>
  <c r="F7" i="12"/>
  <c r="F8" i="12"/>
  <c r="F9" i="12"/>
  <c r="T9" i="12" s="1"/>
  <c r="F10" i="12"/>
  <c r="F11" i="12"/>
  <c r="F12" i="12"/>
  <c r="T12" i="12" s="1"/>
  <c r="F13" i="12"/>
  <c r="F14" i="12"/>
  <c r="T14" i="12" s="1"/>
  <c r="F15" i="12"/>
  <c r="T15" i="12" s="1"/>
  <c r="M2" i="12"/>
  <c r="M3" i="12"/>
  <c r="M4" i="12"/>
  <c r="M5" i="12"/>
  <c r="M6" i="12"/>
  <c r="M7" i="12"/>
  <c r="M8" i="12"/>
  <c r="M9" i="12"/>
  <c r="M10" i="12"/>
  <c r="T10" i="12" s="1"/>
  <c r="M11" i="12"/>
  <c r="T11" i="12" s="1"/>
  <c r="M12" i="12"/>
  <c r="M13" i="12"/>
  <c r="M14" i="12"/>
  <c r="M15" i="12"/>
  <c r="M2" i="13"/>
  <c r="T2" i="13" s="1"/>
  <c r="M3" i="13"/>
  <c r="M4" i="13"/>
  <c r="M5" i="13"/>
  <c r="T5" i="13" s="1"/>
  <c r="M6" i="13"/>
  <c r="M7" i="13"/>
  <c r="M8" i="13"/>
  <c r="M9" i="13"/>
  <c r="M10" i="13"/>
  <c r="T10" i="13" s="1"/>
  <c r="M11" i="13"/>
  <c r="M12" i="13"/>
  <c r="M13" i="13"/>
  <c r="T13" i="13" s="1"/>
  <c r="M14" i="13"/>
  <c r="M15" i="13"/>
  <c r="F2" i="13"/>
  <c r="F3" i="13"/>
  <c r="F4" i="13"/>
  <c r="T4" i="13" s="1"/>
  <c r="F5" i="13"/>
  <c r="F6" i="13"/>
  <c r="T6" i="13" s="1"/>
  <c r="F7" i="13"/>
  <c r="F8" i="13"/>
  <c r="F9" i="13"/>
  <c r="F10" i="13"/>
  <c r="F11" i="13"/>
  <c r="F12" i="13"/>
  <c r="T12" i="13" s="1"/>
  <c r="F13" i="13"/>
  <c r="F14" i="13"/>
  <c r="T14" i="13" s="1"/>
  <c r="F15" i="13"/>
  <c r="Z15" i="13"/>
  <c r="Y15" i="13"/>
  <c r="X15" i="13"/>
  <c r="W15" i="13"/>
  <c r="V15" i="13"/>
  <c r="U15" i="13"/>
  <c r="T15" i="13"/>
  <c r="E15" i="13"/>
  <c r="Z14" i="13"/>
  <c r="Y14" i="13"/>
  <c r="X14" i="13"/>
  <c r="W14" i="13"/>
  <c r="V14" i="13"/>
  <c r="U14" i="13"/>
  <c r="E14" i="13"/>
  <c r="Z13" i="13"/>
  <c r="Y13" i="13"/>
  <c r="X13" i="13"/>
  <c r="W13" i="13"/>
  <c r="V13" i="13"/>
  <c r="U13" i="13"/>
  <c r="E13" i="13"/>
  <c r="Z12" i="13"/>
  <c r="Y12" i="13"/>
  <c r="X12" i="13"/>
  <c r="W12" i="13"/>
  <c r="V12" i="13"/>
  <c r="U12" i="13"/>
  <c r="E12" i="13"/>
  <c r="Z11" i="13"/>
  <c r="Y11" i="13"/>
  <c r="X11" i="13"/>
  <c r="W11" i="13"/>
  <c r="V11" i="13"/>
  <c r="U11" i="13"/>
  <c r="T11" i="13"/>
  <c r="E11" i="13"/>
  <c r="Z10" i="13"/>
  <c r="Y10" i="13"/>
  <c r="X10" i="13"/>
  <c r="W10" i="13"/>
  <c r="V10" i="13"/>
  <c r="U10" i="13"/>
  <c r="E10" i="13"/>
  <c r="Z9" i="13"/>
  <c r="Y9" i="13"/>
  <c r="X9" i="13"/>
  <c r="W9" i="13"/>
  <c r="V9" i="13"/>
  <c r="U9" i="13"/>
  <c r="T9" i="13"/>
  <c r="E9" i="13"/>
  <c r="Z8" i="13"/>
  <c r="Y8" i="13"/>
  <c r="X8" i="13"/>
  <c r="W8" i="13"/>
  <c r="V8" i="13"/>
  <c r="U8" i="13"/>
  <c r="T8" i="13"/>
  <c r="E8" i="13"/>
  <c r="Z7" i="13"/>
  <c r="Y7" i="13"/>
  <c r="X7" i="13"/>
  <c r="W7" i="13"/>
  <c r="V7" i="13"/>
  <c r="U7" i="13"/>
  <c r="E7" i="13"/>
  <c r="Z6" i="13"/>
  <c r="Y6" i="13"/>
  <c r="X6" i="13"/>
  <c r="W6" i="13"/>
  <c r="V6" i="13"/>
  <c r="U6" i="13"/>
  <c r="E6" i="13"/>
  <c r="Z5" i="13"/>
  <c r="Y5" i="13"/>
  <c r="X5" i="13"/>
  <c r="W5" i="13"/>
  <c r="V5" i="13"/>
  <c r="U5" i="13"/>
  <c r="E5" i="13"/>
  <c r="Z4" i="13"/>
  <c r="Y4" i="13"/>
  <c r="Y2" i="13"/>
  <c r="Y16" i="13" s="1"/>
  <c r="Y3" i="13"/>
  <c r="X4" i="13"/>
  <c r="X16" i="13" s="1"/>
  <c r="X2" i="13"/>
  <c r="X3" i="13"/>
  <c r="W4" i="13"/>
  <c r="V4" i="13"/>
  <c r="U4" i="13"/>
  <c r="E4" i="13"/>
  <c r="E16" i="13" s="1"/>
  <c r="E17" i="13" s="1"/>
  <c r="Z3" i="13"/>
  <c r="Z2" i="13"/>
  <c r="W3" i="13"/>
  <c r="W2" i="13"/>
  <c r="V3" i="13"/>
  <c r="V2" i="13"/>
  <c r="U3" i="13"/>
  <c r="T3" i="13"/>
  <c r="E3" i="13"/>
  <c r="U2" i="13"/>
  <c r="E2" i="13"/>
  <c r="BE16" i="14"/>
  <c r="BD16" i="14"/>
  <c r="BC16" i="14"/>
  <c r="BB16" i="14"/>
  <c r="BA16" i="14"/>
  <c r="AZ16" i="14"/>
  <c r="AY16" i="14"/>
  <c r="AX16" i="14"/>
  <c r="AW16" i="14"/>
  <c r="AV16" i="14"/>
  <c r="AU16" i="14"/>
  <c r="AT16" i="14"/>
  <c r="AS16" i="14"/>
  <c r="AR16" i="14"/>
  <c r="S16" i="14"/>
  <c r="R16" i="14"/>
  <c r="Q16" i="14"/>
  <c r="P16" i="14"/>
  <c r="O16" i="14"/>
  <c r="N16" i="14"/>
  <c r="L16" i="14"/>
  <c r="K16" i="14"/>
  <c r="J16" i="14"/>
  <c r="I16" i="14"/>
  <c r="H16" i="14"/>
  <c r="G16" i="14"/>
  <c r="BE16" i="13"/>
  <c r="BD16" i="13"/>
  <c r="BC16" i="13"/>
  <c r="BB16" i="13"/>
  <c r="BA16" i="13"/>
  <c r="AZ16" i="13"/>
  <c r="AY16" i="13"/>
  <c r="AX16" i="13"/>
  <c r="AW16" i="13"/>
  <c r="AV16" i="13"/>
  <c r="AU16" i="13"/>
  <c r="AT16" i="13"/>
  <c r="AS16" i="13"/>
  <c r="AR16" i="13"/>
  <c r="S16" i="13"/>
  <c r="R16" i="13"/>
  <c r="Q16" i="13"/>
  <c r="P16" i="13"/>
  <c r="O16" i="13"/>
  <c r="N16" i="13"/>
  <c r="L16" i="13"/>
  <c r="K16" i="13"/>
  <c r="J16" i="13"/>
  <c r="I16" i="13"/>
  <c r="H16" i="13"/>
  <c r="G16" i="13"/>
  <c r="Z15" i="12"/>
  <c r="Y15" i="12"/>
  <c r="X15" i="12"/>
  <c r="W15" i="12"/>
  <c r="V15" i="12"/>
  <c r="U15" i="12"/>
  <c r="E15" i="12"/>
  <c r="Z14" i="12"/>
  <c r="Y14" i="12"/>
  <c r="X14" i="12"/>
  <c r="W14" i="12"/>
  <c r="V14" i="12"/>
  <c r="U14" i="12"/>
  <c r="E14" i="12"/>
  <c r="Z13" i="12"/>
  <c r="Y13" i="12"/>
  <c r="X13" i="12"/>
  <c r="W13" i="12"/>
  <c r="V13" i="12"/>
  <c r="U13" i="12"/>
  <c r="T13" i="12"/>
  <c r="E13" i="12"/>
  <c r="Z12" i="12"/>
  <c r="Y12" i="12"/>
  <c r="X12" i="12"/>
  <c r="W12" i="12"/>
  <c r="V12" i="12"/>
  <c r="U12" i="12"/>
  <c r="E12" i="12"/>
  <c r="Z11" i="12"/>
  <c r="Y11" i="12"/>
  <c r="X11" i="12"/>
  <c r="W11" i="12"/>
  <c r="V11" i="12"/>
  <c r="U11" i="12"/>
  <c r="E11" i="12"/>
  <c r="Z10" i="12"/>
  <c r="Y10" i="12"/>
  <c r="X10" i="12"/>
  <c r="W10" i="12"/>
  <c r="V10" i="12"/>
  <c r="U10" i="12"/>
  <c r="E10" i="12"/>
  <c r="Z9" i="12"/>
  <c r="Y9" i="12"/>
  <c r="X9" i="12"/>
  <c r="W9" i="12"/>
  <c r="V9" i="12"/>
  <c r="U9" i="12"/>
  <c r="E9" i="12"/>
  <c r="Z8" i="12"/>
  <c r="Y8" i="12"/>
  <c r="X8" i="12"/>
  <c r="W8" i="12"/>
  <c r="V8" i="12"/>
  <c r="U8" i="12"/>
  <c r="E8" i="12"/>
  <c r="Z7" i="12"/>
  <c r="Y7" i="12"/>
  <c r="X7" i="12"/>
  <c r="W7" i="12"/>
  <c r="V7" i="12"/>
  <c r="U7" i="12"/>
  <c r="T7" i="12"/>
  <c r="E7" i="12"/>
  <c r="Z6" i="12"/>
  <c r="Y6" i="12"/>
  <c r="X6" i="12"/>
  <c r="W6" i="12"/>
  <c r="V6" i="12"/>
  <c r="U6" i="12"/>
  <c r="E6" i="12"/>
  <c r="Z5" i="12"/>
  <c r="Y5" i="12"/>
  <c r="X5" i="12"/>
  <c r="X2" i="12"/>
  <c r="X16" i="12" s="1"/>
  <c r="X3" i="12"/>
  <c r="X4" i="12"/>
  <c r="W5" i="12"/>
  <c r="V5" i="12"/>
  <c r="U5" i="12"/>
  <c r="T5" i="12"/>
  <c r="E5" i="12"/>
  <c r="Z4" i="12"/>
  <c r="Y4" i="12"/>
  <c r="W4" i="12"/>
  <c r="V4" i="12"/>
  <c r="U4" i="12"/>
  <c r="T4" i="12"/>
  <c r="E4" i="12"/>
  <c r="Z3" i="12"/>
  <c r="Y3" i="12"/>
  <c r="W3" i="12"/>
  <c r="V3" i="12"/>
  <c r="U3" i="12"/>
  <c r="E3" i="12"/>
  <c r="Z2" i="12"/>
  <c r="Y2" i="12"/>
  <c r="Y16" i="12" s="1"/>
  <c r="W2" i="12"/>
  <c r="W16" i="12" s="1"/>
  <c r="V2" i="12"/>
  <c r="U2" i="12"/>
  <c r="E2" i="12"/>
  <c r="BE16" i="12"/>
  <c r="BD16" i="12"/>
  <c r="BC16" i="12"/>
  <c r="BB16" i="12"/>
  <c r="BA16" i="12"/>
  <c r="AZ16" i="12"/>
  <c r="AY16" i="12"/>
  <c r="AX16" i="12"/>
  <c r="AW16" i="12"/>
  <c r="AV16" i="12"/>
  <c r="AU16" i="12"/>
  <c r="AT16" i="12"/>
  <c r="AS16" i="12"/>
  <c r="AR16" i="12"/>
  <c r="S16" i="12"/>
  <c r="R16" i="12"/>
  <c r="Q16" i="12"/>
  <c r="P16" i="12"/>
  <c r="O16" i="12"/>
  <c r="N16" i="12"/>
  <c r="L16" i="12"/>
  <c r="K16" i="12"/>
  <c r="J16" i="12"/>
  <c r="I16" i="12"/>
  <c r="H16" i="12"/>
  <c r="G16" i="12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Z15" i="11"/>
  <c r="Y15" i="11"/>
  <c r="X15" i="11"/>
  <c r="W15" i="11"/>
  <c r="V15" i="11"/>
  <c r="U15" i="11"/>
  <c r="T15" i="11"/>
  <c r="Z14" i="11"/>
  <c r="Y14" i="11"/>
  <c r="X14" i="11"/>
  <c r="W14" i="11"/>
  <c r="V14" i="11"/>
  <c r="U14" i="11"/>
  <c r="T14" i="11"/>
  <c r="Z13" i="11"/>
  <c r="Y13" i="11"/>
  <c r="X13" i="11"/>
  <c r="W13" i="11"/>
  <c r="V13" i="11"/>
  <c r="U13" i="11"/>
  <c r="Z12" i="11"/>
  <c r="Y12" i="11"/>
  <c r="X12" i="11"/>
  <c r="W12" i="11"/>
  <c r="V12" i="11"/>
  <c r="U12" i="11"/>
  <c r="Z11" i="11"/>
  <c r="Y11" i="11"/>
  <c r="X11" i="11"/>
  <c r="W11" i="11"/>
  <c r="V11" i="11"/>
  <c r="U11" i="11"/>
  <c r="Z10" i="11"/>
  <c r="Y10" i="11"/>
  <c r="X10" i="11"/>
  <c r="W10" i="11"/>
  <c r="V10" i="11"/>
  <c r="U10" i="11"/>
  <c r="Z9" i="11"/>
  <c r="Y9" i="11"/>
  <c r="X9" i="11"/>
  <c r="W9" i="11"/>
  <c r="V9" i="11"/>
  <c r="U9" i="11"/>
  <c r="T9" i="11"/>
  <c r="Z8" i="11"/>
  <c r="Y8" i="11"/>
  <c r="X8" i="11"/>
  <c r="W8" i="11"/>
  <c r="V8" i="11"/>
  <c r="U8" i="11"/>
  <c r="T8" i="11"/>
  <c r="Z7" i="11"/>
  <c r="Y7" i="11"/>
  <c r="X7" i="11"/>
  <c r="W7" i="11"/>
  <c r="V7" i="11"/>
  <c r="U7" i="11"/>
  <c r="T7" i="11"/>
  <c r="Z6" i="11"/>
  <c r="Y6" i="11"/>
  <c r="X6" i="11"/>
  <c r="W6" i="11"/>
  <c r="V6" i="11"/>
  <c r="U6" i="11"/>
  <c r="Z5" i="11"/>
  <c r="Y5" i="11"/>
  <c r="X5" i="11"/>
  <c r="X2" i="11"/>
  <c r="X16" i="11" s="1"/>
  <c r="X3" i="11"/>
  <c r="X4" i="11"/>
  <c r="W5" i="11"/>
  <c r="V5" i="11"/>
  <c r="U5" i="11"/>
  <c r="Z4" i="11"/>
  <c r="Y4" i="11"/>
  <c r="W4" i="11"/>
  <c r="V4" i="11"/>
  <c r="U4" i="11"/>
  <c r="Z3" i="11"/>
  <c r="Z2" i="11"/>
  <c r="Y3" i="11"/>
  <c r="Y2" i="11"/>
  <c r="W3" i="11"/>
  <c r="V3" i="11"/>
  <c r="U3" i="11"/>
  <c r="U2" i="11"/>
  <c r="T3" i="11"/>
  <c r="W2" i="11"/>
  <c r="V2" i="11"/>
  <c r="BE16" i="11"/>
  <c r="BD16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S16" i="11"/>
  <c r="R16" i="11"/>
  <c r="Q16" i="11"/>
  <c r="P16" i="11"/>
  <c r="O16" i="11"/>
  <c r="N16" i="11"/>
  <c r="L16" i="11"/>
  <c r="K16" i="11"/>
  <c r="J16" i="11"/>
  <c r="I16" i="11"/>
  <c r="H16" i="11"/>
  <c r="G16" i="11"/>
  <c r="Z15" i="10"/>
  <c r="Y15" i="10"/>
  <c r="X15" i="10"/>
  <c r="W15" i="10"/>
  <c r="V15" i="10"/>
  <c r="U15" i="10"/>
  <c r="T15" i="10"/>
  <c r="Z14" i="10"/>
  <c r="Y14" i="10"/>
  <c r="X14" i="10"/>
  <c r="W14" i="10"/>
  <c r="V14" i="10"/>
  <c r="Z13" i="10"/>
  <c r="Y13" i="10"/>
  <c r="X13" i="10"/>
  <c r="W13" i="10"/>
  <c r="V13" i="10"/>
  <c r="U13" i="10"/>
  <c r="Z12" i="10"/>
  <c r="Y12" i="10"/>
  <c r="X12" i="10"/>
  <c r="W12" i="10"/>
  <c r="V12" i="10"/>
  <c r="U12" i="10"/>
  <c r="Z11" i="10"/>
  <c r="Y11" i="10"/>
  <c r="X11" i="10"/>
  <c r="W11" i="10"/>
  <c r="V11" i="10"/>
  <c r="U11" i="10"/>
  <c r="T11" i="10"/>
  <c r="Z10" i="10"/>
  <c r="Y10" i="10"/>
  <c r="X10" i="10"/>
  <c r="W10" i="10"/>
  <c r="V10" i="10"/>
  <c r="U10" i="10"/>
  <c r="T10" i="10"/>
  <c r="Z9" i="10"/>
  <c r="Y9" i="10"/>
  <c r="X9" i="10"/>
  <c r="W9" i="10"/>
  <c r="V9" i="10"/>
  <c r="U9" i="10"/>
  <c r="T9" i="10"/>
  <c r="Z8" i="10"/>
  <c r="Y8" i="10"/>
  <c r="X8" i="10"/>
  <c r="W8" i="10"/>
  <c r="V8" i="10"/>
  <c r="U8" i="10"/>
  <c r="T8" i="10"/>
  <c r="Z7" i="10"/>
  <c r="Y7" i="10"/>
  <c r="X7" i="10"/>
  <c r="W7" i="10"/>
  <c r="V7" i="10"/>
  <c r="U7" i="10"/>
  <c r="Z6" i="10"/>
  <c r="Y6" i="10"/>
  <c r="X6" i="10"/>
  <c r="W6" i="10"/>
  <c r="V6" i="10"/>
  <c r="U6" i="10"/>
  <c r="Z5" i="10"/>
  <c r="Y5" i="10"/>
  <c r="Y2" i="10"/>
  <c r="Y3" i="10"/>
  <c r="Y4" i="10"/>
  <c r="X5" i="10"/>
  <c r="W5" i="10"/>
  <c r="V5" i="10"/>
  <c r="U5" i="10"/>
  <c r="T5" i="10"/>
  <c r="Z4" i="10"/>
  <c r="X4" i="10"/>
  <c r="X16" i="10" s="1"/>
  <c r="X2" i="10"/>
  <c r="X3" i="10"/>
  <c r="W4" i="10"/>
  <c r="V4" i="10"/>
  <c r="U4" i="10"/>
  <c r="T4" i="10"/>
  <c r="Z3" i="10"/>
  <c r="Z2" i="10"/>
  <c r="W3" i="10"/>
  <c r="W16" i="10" s="1"/>
  <c r="V3" i="10"/>
  <c r="U3" i="10"/>
  <c r="W2" i="10"/>
  <c r="V2" i="10"/>
  <c r="U2" i="10"/>
  <c r="T2" i="10"/>
  <c r="BE16" i="10"/>
  <c r="BD16" i="10"/>
  <c r="BC16" i="10"/>
  <c r="BB16" i="10"/>
  <c r="BA16" i="10"/>
  <c r="AZ16" i="10"/>
  <c r="AX16" i="10"/>
  <c r="AW16" i="10"/>
  <c r="AV16" i="10"/>
  <c r="AU16" i="10"/>
  <c r="AT16" i="10"/>
  <c r="AS16" i="10"/>
  <c r="S16" i="10"/>
  <c r="R16" i="10"/>
  <c r="Q16" i="10"/>
  <c r="P16" i="10"/>
  <c r="O16" i="10"/>
  <c r="N16" i="10"/>
  <c r="L16" i="10"/>
  <c r="K16" i="10"/>
  <c r="J16" i="10"/>
  <c r="I16" i="10"/>
  <c r="H16" i="10"/>
  <c r="G16" i="10"/>
  <c r="AY16" i="10"/>
  <c r="AR16" i="10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BE16" i="8"/>
  <c r="BD16" i="8"/>
  <c r="BC16" i="8"/>
  <c r="BB16" i="8"/>
  <c r="BA16" i="8"/>
  <c r="AZ16" i="8"/>
  <c r="AX16" i="8"/>
  <c r="AW16" i="8"/>
  <c r="AV16" i="8"/>
  <c r="AU16" i="8"/>
  <c r="AT16" i="8"/>
  <c r="AS16" i="8"/>
  <c r="S16" i="8"/>
  <c r="R16" i="8"/>
  <c r="Q16" i="8"/>
  <c r="P16" i="8"/>
  <c r="O16" i="8"/>
  <c r="N16" i="8"/>
  <c r="L16" i="8"/>
  <c r="K16" i="8"/>
  <c r="J16" i="8"/>
  <c r="I16" i="8"/>
  <c r="H16" i="8"/>
  <c r="G16" i="8"/>
  <c r="Z15" i="8"/>
  <c r="Y15" i="8"/>
  <c r="X15" i="8"/>
  <c r="W15" i="8"/>
  <c r="V15" i="8"/>
  <c r="U15" i="8"/>
  <c r="Z14" i="8"/>
  <c r="Y14" i="8"/>
  <c r="X14" i="8"/>
  <c r="W14" i="8"/>
  <c r="V14" i="8"/>
  <c r="U14" i="8"/>
  <c r="Z13" i="8"/>
  <c r="Y13" i="8"/>
  <c r="X13" i="8"/>
  <c r="W13" i="8"/>
  <c r="V13" i="8"/>
  <c r="U13" i="8"/>
  <c r="T13" i="8"/>
  <c r="Z12" i="8"/>
  <c r="Y12" i="8"/>
  <c r="X12" i="8"/>
  <c r="W12" i="8"/>
  <c r="V12" i="8"/>
  <c r="U12" i="8"/>
  <c r="Z11" i="8"/>
  <c r="Y11" i="8"/>
  <c r="X11" i="8"/>
  <c r="W11" i="8"/>
  <c r="V11" i="8"/>
  <c r="U11" i="8"/>
  <c r="Z10" i="8"/>
  <c r="Y10" i="8"/>
  <c r="X10" i="8"/>
  <c r="W10" i="8"/>
  <c r="V10" i="8"/>
  <c r="U10" i="8"/>
  <c r="Z9" i="8"/>
  <c r="Y9" i="8"/>
  <c r="X9" i="8"/>
  <c r="W9" i="8"/>
  <c r="V9" i="8"/>
  <c r="U9" i="8"/>
  <c r="AY8" i="8"/>
  <c r="AR8" i="8"/>
  <c r="Z8" i="8"/>
  <c r="Y8" i="8"/>
  <c r="X8" i="8"/>
  <c r="W8" i="8"/>
  <c r="V8" i="8"/>
  <c r="U8" i="8"/>
  <c r="T8" i="8"/>
  <c r="AY7" i="8"/>
  <c r="AR7" i="8"/>
  <c r="Z7" i="8"/>
  <c r="Y7" i="8"/>
  <c r="X7" i="8"/>
  <c r="W7" i="8"/>
  <c r="V7" i="8"/>
  <c r="U7" i="8"/>
  <c r="AY6" i="8"/>
  <c r="AR6" i="8"/>
  <c r="Z6" i="8"/>
  <c r="Y6" i="8"/>
  <c r="X6" i="8"/>
  <c r="W6" i="8"/>
  <c r="V6" i="8"/>
  <c r="U6" i="8"/>
  <c r="AY5" i="8"/>
  <c r="AR5" i="8"/>
  <c r="Z5" i="8"/>
  <c r="Y5" i="8"/>
  <c r="X5" i="8"/>
  <c r="W5" i="8"/>
  <c r="V5" i="8"/>
  <c r="U5" i="8"/>
  <c r="AY4" i="8"/>
  <c r="AR4" i="8"/>
  <c r="Z4" i="8"/>
  <c r="Y4" i="8"/>
  <c r="X4" i="8"/>
  <c r="W4" i="8"/>
  <c r="V4" i="8"/>
  <c r="U4" i="8"/>
  <c r="AY3" i="8"/>
  <c r="AY2" i="8"/>
  <c r="AR3" i="8"/>
  <c r="Z3" i="8"/>
  <c r="Y3" i="8"/>
  <c r="X3" i="8"/>
  <c r="W3" i="8"/>
  <c r="V3" i="8"/>
  <c r="U3" i="8"/>
  <c r="AR2" i="8"/>
  <c r="Z2" i="8"/>
  <c r="Y2" i="8"/>
  <c r="X2" i="8"/>
  <c r="W2" i="8"/>
  <c r="V2" i="8"/>
  <c r="U2" i="8"/>
  <c r="T10" i="8"/>
  <c r="T11" i="8"/>
  <c r="T6" i="8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16" i="4"/>
  <c r="U4" i="4"/>
  <c r="V4" i="4"/>
  <c r="W4" i="4"/>
  <c r="X4" i="4"/>
  <c r="Y4" i="4"/>
  <c r="Z4" i="4"/>
  <c r="U5" i="4"/>
  <c r="V5" i="4"/>
  <c r="W5" i="4"/>
  <c r="X5" i="4"/>
  <c r="Y5" i="4"/>
  <c r="Z5" i="4"/>
  <c r="U6" i="4"/>
  <c r="V6" i="4"/>
  <c r="W6" i="4"/>
  <c r="X6" i="4"/>
  <c r="Y6" i="4"/>
  <c r="Z6" i="4"/>
  <c r="U7" i="4"/>
  <c r="V7" i="4"/>
  <c r="W7" i="4"/>
  <c r="X7" i="4"/>
  <c r="Y7" i="4"/>
  <c r="Z7" i="4"/>
  <c r="U8" i="4"/>
  <c r="V8" i="4"/>
  <c r="W8" i="4"/>
  <c r="X8" i="4"/>
  <c r="Y8" i="4"/>
  <c r="Z8" i="4"/>
  <c r="U9" i="4"/>
  <c r="V9" i="4"/>
  <c r="W9" i="4"/>
  <c r="X9" i="4"/>
  <c r="Y9" i="4"/>
  <c r="Z9" i="4"/>
  <c r="U10" i="4"/>
  <c r="V10" i="4"/>
  <c r="W10" i="4"/>
  <c r="X10" i="4"/>
  <c r="Y10" i="4"/>
  <c r="Z10" i="4"/>
  <c r="V3" i="4"/>
  <c r="W3" i="4"/>
  <c r="X3" i="4"/>
  <c r="Y3" i="4"/>
  <c r="Z3" i="4"/>
  <c r="U3" i="4"/>
  <c r="V2" i="4"/>
  <c r="W2" i="4"/>
  <c r="X2" i="4"/>
  <c r="Y2" i="4"/>
  <c r="Z2" i="4"/>
  <c r="U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2" i="4"/>
  <c r="L17" i="30" l="1"/>
  <c r="K17" i="30"/>
  <c r="AR16" i="8"/>
  <c r="V16" i="10"/>
  <c r="Z16" i="10"/>
  <c r="Y16" i="10"/>
  <c r="W16" i="11"/>
  <c r="E16" i="10"/>
  <c r="E17" i="10" s="1"/>
  <c r="T11" i="11"/>
  <c r="T7" i="10"/>
  <c r="F16" i="8"/>
  <c r="K17" i="8" s="1"/>
  <c r="I17" i="30"/>
  <c r="X16" i="34"/>
  <c r="V16" i="34"/>
  <c r="V16" i="14"/>
  <c r="V16" i="30"/>
  <c r="T7" i="31"/>
  <c r="T9" i="32"/>
  <c r="E16" i="33"/>
  <c r="E17" i="33" s="1"/>
  <c r="T11" i="33"/>
  <c r="T115" i="4"/>
  <c r="T112" i="4"/>
  <c r="T108" i="4"/>
  <c r="T105" i="4"/>
  <c r="T92" i="4"/>
  <c r="T89" i="4"/>
  <c r="T79" i="4"/>
  <c r="T73" i="4"/>
  <c r="T70" i="4"/>
  <c r="T53" i="4"/>
  <c r="T40" i="4"/>
  <c r="T27" i="4"/>
  <c r="T24" i="4"/>
  <c r="M16" i="11"/>
  <c r="P17" i="11" s="1"/>
  <c r="V16" i="13"/>
  <c r="U16" i="13"/>
  <c r="W16" i="13"/>
  <c r="F16" i="11"/>
  <c r="T6" i="10"/>
  <c r="J17" i="30"/>
  <c r="F16" i="34"/>
  <c r="G17" i="34" s="1"/>
  <c r="W16" i="14"/>
  <c r="F16" i="14"/>
  <c r="Z16" i="30"/>
  <c r="W16" i="30"/>
  <c r="Z16" i="33"/>
  <c r="U16" i="14"/>
  <c r="U16" i="11"/>
  <c r="E16" i="12"/>
  <c r="E17" i="12" s="1"/>
  <c r="V16" i="8"/>
  <c r="V16" i="11"/>
  <c r="Z16" i="11"/>
  <c r="E16" i="8"/>
  <c r="E17" i="8" s="1"/>
  <c r="U16" i="12"/>
  <c r="U17" i="12" s="1"/>
  <c r="M16" i="13"/>
  <c r="R17" i="13" s="1"/>
  <c r="T3" i="12"/>
  <c r="P17" i="34"/>
  <c r="M16" i="34"/>
  <c r="Z16" i="34"/>
  <c r="T8" i="34"/>
  <c r="T16" i="34" s="1"/>
  <c r="T13" i="34"/>
  <c r="X16" i="14"/>
  <c r="M16" i="14"/>
  <c r="N17" i="14" s="1"/>
  <c r="Z16" i="14"/>
  <c r="T15" i="14"/>
  <c r="E16" i="30"/>
  <c r="E17" i="30" s="1"/>
  <c r="X16" i="30"/>
  <c r="U16" i="31"/>
  <c r="E16" i="31"/>
  <c r="E17" i="31" s="1"/>
  <c r="T9" i="31"/>
  <c r="T11" i="32"/>
  <c r="U16" i="33"/>
  <c r="T13" i="33"/>
  <c r="T155" i="4"/>
  <c r="T152" i="4"/>
  <c r="T143" i="4"/>
  <c r="T133" i="4"/>
  <c r="T111" i="4"/>
  <c r="T98" i="4"/>
  <c r="T95" i="4"/>
  <c r="T82" i="4"/>
  <c r="T69" i="4"/>
  <c r="T59" i="4"/>
  <c r="T56" i="4"/>
  <c r="T33" i="4"/>
  <c r="T23" i="4"/>
  <c r="U16" i="8"/>
  <c r="C2" i="9"/>
  <c r="AY16" i="8"/>
  <c r="V16" i="12"/>
  <c r="T2" i="12"/>
  <c r="M16" i="10"/>
  <c r="N17" i="10" s="1"/>
  <c r="Q17" i="31"/>
  <c r="U16" i="34"/>
  <c r="Y16" i="30"/>
  <c r="V16" i="31"/>
  <c r="V17" i="31" s="1"/>
  <c r="Y16" i="32"/>
  <c r="Y16" i="33"/>
  <c r="T7" i="4"/>
  <c r="U16" i="10"/>
  <c r="O17" i="11"/>
  <c r="Z16" i="12"/>
  <c r="F16" i="13"/>
  <c r="B23" i="9"/>
  <c r="O17" i="32"/>
  <c r="R17" i="34"/>
  <c r="F16" i="31"/>
  <c r="F16" i="32"/>
  <c r="G17" i="32" s="1"/>
  <c r="W16" i="32"/>
  <c r="F16" i="33"/>
  <c r="G17" i="33" s="1"/>
  <c r="B28" i="9"/>
  <c r="Y16" i="8"/>
  <c r="W16" i="8"/>
  <c r="Z16" i="13"/>
  <c r="T7" i="13"/>
  <c r="M16" i="12"/>
  <c r="R17" i="12" s="1"/>
  <c r="T8" i="12"/>
  <c r="T16" i="12" s="1"/>
  <c r="F16" i="10"/>
  <c r="J17" i="10" s="1"/>
  <c r="B19" i="9"/>
  <c r="C19" i="9" s="1"/>
  <c r="S17" i="31"/>
  <c r="Y16" i="31"/>
  <c r="M16" i="31"/>
  <c r="P17" i="31" s="1"/>
  <c r="M16" i="32"/>
  <c r="S17" i="32" s="1"/>
  <c r="E16" i="32"/>
  <c r="E17" i="32" s="1"/>
  <c r="X16" i="32"/>
  <c r="M16" i="33"/>
  <c r="P17" i="33" s="1"/>
  <c r="T154" i="4"/>
  <c r="T103" i="4"/>
  <c r="T100" i="4"/>
  <c r="T87" i="4"/>
  <c r="T84" i="4"/>
  <c r="T48" i="4"/>
  <c r="T3" i="4"/>
  <c r="X16" i="8"/>
  <c r="Z16" i="8"/>
  <c r="G17" i="10"/>
  <c r="Y16" i="11"/>
  <c r="E16" i="11"/>
  <c r="E17" i="11" s="1"/>
  <c r="T5" i="11"/>
  <c r="M16" i="8"/>
  <c r="Q17" i="8" s="1"/>
  <c r="G17" i="30"/>
  <c r="N17" i="33"/>
  <c r="K17" i="34"/>
  <c r="T5" i="34"/>
  <c r="E16" i="34"/>
  <c r="E17" i="34" s="1"/>
  <c r="T2" i="14"/>
  <c r="T7" i="14"/>
  <c r="T16" i="14" s="1"/>
  <c r="Y17" i="14" s="1"/>
  <c r="E16" i="14"/>
  <c r="E17" i="14" s="1"/>
  <c r="U16" i="30"/>
  <c r="T15" i="30"/>
  <c r="Z16" i="31"/>
  <c r="W16" i="31"/>
  <c r="U16" i="32"/>
  <c r="T3" i="32"/>
  <c r="W16" i="33"/>
  <c r="T5" i="33"/>
  <c r="T80" i="4"/>
  <c r="T54" i="4"/>
  <c r="T28" i="4"/>
  <c r="B10" i="9"/>
  <c r="T6" i="4"/>
  <c r="B30" i="9" s="1"/>
  <c r="B3" i="9"/>
  <c r="D5" i="9" s="1"/>
  <c r="U21" i="14"/>
  <c r="P17" i="14"/>
  <c r="O17" i="14"/>
  <c r="Q17" i="14"/>
  <c r="T16" i="10"/>
  <c r="X17" i="10" s="1"/>
  <c r="J17" i="33"/>
  <c r="T16" i="30"/>
  <c r="U17" i="30" s="1"/>
  <c r="B52" i="9"/>
  <c r="N17" i="12"/>
  <c r="O17" i="12"/>
  <c r="U21" i="12"/>
  <c r="P17" i="12"/>
  <c r="S17" i="12"/>
  <c r="O17" i="31"/>
  <c r="U21" i="31"/>
  <c r="Q17" i="33"/>
  <c r="O17" i="33"/>
  <c r="U21" i="33"/>
  <c r="R17" i="33"/>
  <c r="B36" i="9"/>
  <c r="L17" i="33"/>
  <c r="U20" i="33"/>
  <c r="V20" i="33" s="1"/>
  <c r="K17" i="33"/>
  <c r="I17" i="33"/>
  <c r="P17" i="8"/>
  <c r="O17" i="8"/>
  <c r="U21" i="8"/>
  <c r="N17" i="8"/>
  <c r="S17" i="8"/>
  <c r="T16" i="31"/>
  <c r="X17" i="31" s="1"/>
  <c r="B48" i="9"/>
  <c r="B45" i="9"/>
  <c r="D6" i="9"/>
  <c r="D8" i="9"/>
  <c r="D4" i="9"/>
  <c r="B53" i="9"/>
  <c r="Q17" i="12"/>
  <c r="T16" i="13"/>
  <c r="X17" i="13" s="1"/>
  <c r="U20" i="8"/>
  <c r="J17" i="8"/>
  <c r="H17" i="8"/>
  <c r="L17" i="8"/>
  <c r="I17" i="8"/>
  <c r="G17" i="8"/>
  <c r="B51" i="9"/>
  <c r="B34" i="9"/>
  <c r="B29" i="9"/>
  <c r="K17" i="31"/>
  <c r="I17" i="31"/>
  <c r="G17" i="31"/>
  <c r="L17" i="31"/>
  <c r="U20" i="31"/>
  <c r="I17" i="13"/>
  <c r="C21" i="9"/>
  <c r="U20" i="34"/>
  <c r="V20" i="34" s="1"/>
  <c r="H17" i="34"/>
  <c r="J17" i="34"/>
  <c r="B38" i="9"/>
  <c r="B35" i="9"/>
  <c r="Q17" i="34"/>
  <c r="N17" i="34"/>
  <c r="O17" i="34"/>
  <c r="S17" i="34"/>
  <c r="U21" i="34"/>
  <c r="K17" i="11"/>
  <c r="H17" i="11"/>
  <c r="U20" i="11"/>
  <c r="L17" i="11"/>
  <c r="J17" i="11"/>
  <c r="I17" i="11"/>
  <c r="T16" i="8"/>
  <c r="Y17" i="8" s="1"/>
  <c r="R17" i="14"/>
  <c r="S17" i="10"/>
  <c r="U21" i="10"/>
  <c r="C20" i="9"/>
  <c r="H17" i="31"/>
  <c r="Y17" i="32"/>
  <c r="S17" i="14"/>
  <c r="I17" i="34"/>
  <c r="K17" i="32"/>
  <c r="U20" i="32"/>
  <c r="H17" i="32"/>
  <c r="I17" i="32"/>
  <c r="W17" i="32"/>
  <c r="B32" i="9"/>
  <c r="L17" i="14"/>
  <c r="K17" i="14"/>
  <c r="U20" i="14"/>
  <c r="J17" i="14"/>
  <c r="I17" i="14"/>
  <c r="G17" i="14"/>
  <c r="H17" i="14"/>
  <c r="B47" i="9"/>
  <c r="G17" i="11"/>
  <c r="I17" i="10"/>
  <c r="U20" i="10"/>
  <c r="K17" i="10"/>
  <c r="L17" i="10"/>
  <c r="J17" i="31"/>
  <c r="Y17" i="31"/>
  <c r="N17" i="32"/>
  <c r="Q17" i="32"/>
  <c r="U21" i="32"/>
  <c r="X17" i="32"/>
  <c r="B50" i="9"/>
  <c r="B49" i="9"/>
  <c r="B39" i="9"/>
  <c r="B27" i="9"/>
  <c r="C23" i="9"/>
  <c r="B46" i="9"/>
  <c r="Z17" i="31"/>
  <c r="W17" i="31"/>
  <c r="U17" i="32"/>
  <c r="D14" i="9"/>
  <c r="D16" i="9"/>
  <c r="B17" i="9"/>
  <c r="D19" i="9" s="1"/>
  <c r="D12" i="9"/>
  <c r="D13" i="9"/>
  <c r="D11" i="9"/>
  <c r="D15" i="9"/>
  <c r="T16" i="33"/>
  <c r="Y17" i="33" s="1"/>
  <c r="Q17" i="13"/>
  <c r="P17" i="13"/>
  <c r="U21" i="13"/>
  <c r="N17" i="13"/>
  <c r="O17" i="13"/>
  <c r="S17" i="13"/>
  <c r="K17" i="13"/>
  <c r="L17" i="13"/>
  <c r="J17" i="13"/>
  <c r="U20" i="13"/>
  <c r="H17" i="13"/>
  <c r="G17" i="13"/>
  <c r="N17" i="11"/>
  <c r="Q17" i="11"/>
  <c r="U21" i="11"/>
  <c r="R17" i="11"/>
  <c r="S17" i="11"/>
  <c r="L17" i="34"/>
  <c r="B33" i="9"/>
  <c r="B26" i="9"/>
  <c r="B43" i="9"/>
  <c r="T2" i="11"/>
  <c r="T16" i="11" s="1"/>
  <c r="Z17" i="11" s="1"/>
  <c r="B18" i="9"/>
  <c r="H17" i="30"/>
  <c r="U20" i="30"/>
  <c r="T2" i="32"/>
  <c r="T16" i="32" s="1"/>
  <c r="Z17" i="32" s="1"/>
  <c r="T4" i="33"/>
  <c r="T21" i="4"/>
  <c r="B31" i="9" s="1"/>
  <c r="M16" i="30"/>
  <c r="R17" i="30" s="1"/>
  <c r="F16" i="12"/>
  <c r="C7" i="9"/>
  <c r="B22" i="9"/>
  <c r="C14" i="9"/>
  <c r="Y17" i="12" l="1"/>
  <c r="V17" i="12"/>
  <c r="W17" i="12"/>
  <c r="W17" i="34"/>
  <c r="X17" i="34"/>
  <c r="Z17" i="34"/>
  <c r="U17" i="34"/>
  <c r="V17" i="34"/>
  <c r="Y17" i="34"/>
  <c r="Z17" i="33"/>
  <c r="R17" i="31"/>
  <c r="J17" i="32"/>
  <c r="B37" i="9"/>
  <c r="N17" i="31"/>
  <c r="V17" i="32"/>
  <c r="R17" i="32"/>
  <c r="V20" i="10"/>
  <c r="V20" i="14"/>
  <c r="R17" i="10"/>
  <c r="D9" i="9"/>
  <c r="U17" i="33"/>
  <c r="P17" i="10"/>
  <c r="E10" i="9"/>
  <c r="V21" i="32"/>
  <c r="V21" i="31"/>
  <c r="R17" i="8"/>
  <c r="D7" i="9"/>
  <c r="V20" i="13"/>
  <c r="P17" i="32"/>
  <c r="L17" i="32"/>
  <c r="H17" i="10"/>
  <c r="V20" i="11"/>
  <c r="Q17" i="10"/>
  <c r="H17" i="33"/>
  <c r="S17" i="33"/>
  <c r="V21" i="8"/>
  <c r="N17" i="30"/>
  <c r="O17" i="10"/>
  <c r="B44" i="9"/>
  <c r="B54" i="9" s="1"/>
  <c r="X17" i="11"/>
  <c r="B40" i="9"/>
  <c r="V17" i="8"/>
  <c r="Z17" i="30"/>
  <c r="Y17" i="30"/>
  <c r="W17" i="14"/>
  <c r="V17" i="33"/>
  <c r="U17" i="31"/>
  <c r="V17" i="11"/>
  <c r="Z17" i="8"/>
  <c r="W17" i="30"/>
  <c r="U17" i="10"/>
  <c r="U17" i="14"/>
  <c r="W17" i="10"/>
  <c r="W17" i="11"/>
  <c r="X17" i="33"/>
  <c r="Z17" i="14"/>
  <c r="D18" i="9"/>
  <c r="E18" i="9" s="1"/>
  <c r="E19" i="9" s="1"/>
  <c r="C18" i="9"/>
  <c r="V20" i="8"/>
  <c r="X17" i="30"/>
  <c r="Y17" i="10"/>
  <c r="P17" i="30"/>
  <c r="V21" i="13"/>
  <c r="Z17" i="10"/>
  <c r="Z17" i="13"/>
  <c r="D20" i="9"/>
  <c r="V21" i="34"/>
  <c r="D21" i="9"/>
  <c r="W17" i="8"/>
  <c r="W17" i="33"/>
  <c r="U17" i="11"/>
  <c r="Y17" i="11"/>
  <c r="V17" i="30"/>
  <c r="X17" i="12"/>
  <c r="L17" i="12"/>
  <c r="G17" i="12"/>
  <c r="U20" i="12"/>
  <c r="V20" i="12" s="1"/>
  <c r="H17" i="12"/>
  <c r="K17" i="12"/>
  <c r="V21" i="10"/>
  <c r="W17" i="13"/>
  <c r="X17" i="8"/>
  <c r="Y17" i="13"/>
  <c r="V21" i="14"/>
  <c r="Z17" i="12"/>
  <c r="C22" i="9"/>
  <c r="D22" i="9"/>
  <c r="V17" i="13"/>
  <c r="V20" i="32"/>
  <c r="U17" i="13"/>
  <c r="I17" i="12"/>
  <c r="V21" i="33"/>
  <c r="U17" i="8"/>
  <c r="X17" i="14"/>
  <c r="V17" i="10"/>
  <c r="J17" i="12"/>
  <c r="O17" i="30"/>
  <c r="U21" i="30"/>
  <c r="V21" i="30" s="1"/>
  <c r="Q17" i="30"/>
  <c r="V21" i="11"/>
  <c r="D23" i="9"/>
  <c r="S17" i="30"/>
  <c r="V20" i="31"/>
  <c r="E3" i="9"/>
  <c r="V17" i="14"/>
  <c r="V21" i="12" l="1"/>
  <c r="E20" i="9"/>
  <c r="E21" i="9" s="1"/>
  <c r="E22" i="9" s="1"/>
  <c r="E23" i="9" s="1"/>
  <c r="V20" i="30"/>
</calcChain>
</file>

<file path=xl/sharedStrings.xml><?xml version="1.0" encoding="utf-8"?>
<sst xmlns="http://schemas.openxmlformats.org/spreadsheetml/2006/main" count="2128" uniqueCount="180">
  <si>
    <t>Site</t>
  </si>
  <si>
    <t>Date</t>
  </si>
  <si>
    <t>Heure début</t>
  </si>
  <si>
    <t>Heure fin</t>
  </si>
  <si>
    <t>Passage 1</t>
  </si>
  <si>
    <t>Passage 2</t>
  </si>
  <si>
    <t>Passage 3</t>
  </si>
  <si>
    <t>Passage 4</t>
  </si>
  <si>
    <t>Passage 5</t>
  </si>
  <si>
    <t>Passage 6</t>
  </si>
  <si>
    <t>Nymphes</t>
  </si>
  <si>
    <t>Adultes</t>
  </si>
  <si>
    <t>autre</t>
  </si>
  <si>
    <t>Type végétation</t>
  </si>
  <si>
    <t>commentaires</t>
  </si>
  <si>
    <t>Temps</t>
  </si>
  <si>
    <t>crottes de chevreuil à proximté</t>
  </si>
  <si>
    <t>construction du stade à proximité</t>
  </si>
  <si>
    <t>hauteur herbe</t>
  </si>
  <si>
    <t>herbe moins humide que dans le site 1. Un peu de feuilles mortes. Arrivée d'éclaircies</t>
  </si>
  <si>
    <t>peu de feuilles mortes</t>
  </si>
  <si>
    <t>nuag_chif</t>
  </si>
  <si>
    <t>herbe très humide. A été fauchée 5 jours auparavant (source: Mangeot)</t>
  </si>
  <si>
    <t>soleil présent. Herbe moins humide</t>
  </si>
  <si>
    <t>couverture nuageuse très variable</t>
  </si>
  <si>
    <t>herbe fort humide (le tissu été fort humide après le 4ème tour et a été changé après les 6 passages)</t>
  </si>
  <si>
    <t>sol et feuilles mortes fort humides</t>
  </si>
  <si>
    <t>canette de redbull juste à côté. Couverture nuageuse de 60% au début à 40% à la fin</t>
  </si>
  <si>
    <t>ronces et fougères hautes. Peu de feuilles mortes. Couverture nuageuse fort variable (80 début - 50 fin)</t>
  </si>
  <si>
    <t>Site 1</t>
  </si>
  <si>
    <t>Site 2</t>
  </si>
  <si>
    <t>Site 3</t>
  </si>
  <si>
    <t>Site 4</t>
  </si>
  <si>
    <t>Site 5</t>
  </si>
  <si>
    <t>Site 6</t>
  </si>
  <si>
    <t>Site 7</t>
  </si>
  <si>
    <t>Elliott - 21/03</t>
  </si>
  <si>
    <t>TOTAL - 2018</t>
  </si>
  <si>
    <t>Elliott - 05/04</t>
  </si>
  <si>
    <t>Moyenne</t>
  </si>
  <si>
    <t>Total</t>
  </si>
  <si>
    <t>Date 1</t>
  </si>
  <si>
    <t>herbe humide</t>
  </si>
  <si>
    <t>P-other</t>
  </si>
  <si>
    <t>P-brambles</t>
  </si>
  <si>
    <t>P-leaves</t>
  </si>
  <si>
    <t>P-grass</t>
  </si>
  <si>
    <t>P-fers</t>
  </si>
  <si>
    <t>S-brambles</t>
  </si>
  <si>
    <t>S-leaves</t>
  </si>
  <si>
    <t>S-grass</t>
  </si>
  <si>
    <t>S-fers</t>
  </si>
  <si>
    <t>beaucoup de guèpes. Nid à procimité ?</t>
  </si>
  <si>
    <t>S-other</t>
  </si>
  <si>
    <t xml:space="preserve">canette de redbull juste à côté. </t>
  </si>
  <si>
    <t>végétation humide</t>
  </si>
  <si>
    <t>végétation = mousse. Traces d'humains</t>
  </si>
  <si>
    <t>nuages début</t>
  </si>
  <si>
    <t>nuages fin</t>
  </si>
  <si>
    <t>traces humaines</t>
  </si>
  <si>
    <t>sol humide. Other = mousse</t>
  </si>
  <si>
    <t>Catégorie</t>
  </si>
  <si>
    <t>TOT(%)</t>
  </si>
  <si>
    <t>Veg_prim</t>
  </si>
  <si>
    <t>Veg_sec</t>
  </si>
  <si>
    <t>haut-brambles</t>
  </si>
  <si>
    <t>haut-leaves</t>
  </si>
  <si>
    <t>haut-grass</t>
  </si>
  <si>
    <t>haut-other</t>
  </si>
  <si>
    <t>scout</t>
  </si>
  <si>
    <t>foret</t>
  </si>
  <si>
    <t>arbre</t>
  </si>
  <si>
    <t>sentier</t>
  </si>
  <si>
    <t>1-5</t>
  </si>
  <si>
    <t>calcul à partir de la litière de feuilles mortes</t>
  </si>
  <si>
    <t>0</t>
  </si>
  <si>
    <t>herbe un peu humide</t>
  </si>
  <si>
    <t>edge forest</t>
  </si>
  <si>
    <t>forest</t>
  </si>
  <si>
    <t>trunk</t>
  </si>
  <si>
    <t>east part</t>
  </si>
  <si>
    <t>4 nymphs were found nearby the transect on areas covered by Erica spp, fers and other vegetation species (more plant biodiversity)</t>
  </si>
  <si>
    <t>haut-fers</t>
  </si>
  <si>
    <t>moins de végétation côté sentier</t>
  </si>
  <si>
    <t>students were grazing around</t>
  </si>
  <si>
    <t>un peu de ronces (30cm)</t>
  </si>
  <si>
    <t>Marie et Virginia</t>
  </si>
  <si>
    <t>seul</t>
  </si>
  <si>
    <t>Daniele</t>
  </si>
  <si>
    <t>Sophie</t>
  </si>
  <si>
    <t>Celia et Ilia</t>
  </si>
  <si>
    <t>François K</t>
  </si>
  <si>
    <t>Francesca</t>
  </si>
  <si>
    <t>traces humaines (déchets)</t>
  </si>
  <si>
    <t>bas</t>
  </si>
  <si>
    <t>haut</t>
  </si>
  <si>
    <t>croisement</t>
  </si>
  <si>
    <t>bbq</t>
  </si>
  <si>
    <t>présence d'une larve. Plante secondaire : voir photo</t>
  </si>
  <si>
    <t>1</t>
  </si>
  <si>
    <t>3</t>
  </si>
  <si>
    <t>4</t>
  </si>
  <si>
    <t>Drag 1</t>
  </si>
  <si>
    <t>Drag 2</t>
  </si>
  <si>
    <t>Drag 3</t>
  </si>
  <si>
    <t>Drag 4</t>
  </si>
  <si>
    <t>Drag 5</t>
  </si>
  <si>
    <t>Drag 6</t>
  </si>
  <si>
    <t>TOTAL-2018</t>
  </si>
  <si>
    <t>Adults</t>
  </si>
  <si>
    <t>Nymphs</t>
  </si>
  <si>
    <t>Time</t>
  </si>
  <si>
    <t>Start</t>
  </si>
  <si>
    <t>End</t>
  </si>
  <si>
    <t>cloud start</t>
  </si>
  <si>
    <t>cloud end</t>
  </si>
  <si>
    <t>Partner</t>
  </si>
  <si>
    <t>comments</t>
  </si>
  <si>
    <t>Site 8</t>
  </si>
  <si>
    <t>Site 9</t>
  </si>
  <si>
    <t>Site 10</t>
  </si>
  <si>
    <t>Site 11</t>
  </si>
  <si>
    <t>Site 12</t>
  </si>
  <si>
    <t>Site 13</t>
  </si>
  <si>
    <t>Site 14</t>
  </si>
  <si>
    <t>François C et Celia</t>
  </si>
  <si>
    <t>humain faisant du yoga à côté lors de l'échantillonnage</t>
  </si>
  <si>
    <t>canopée très dense (90%)</t>
  </si>
  <si>
    <t>canopée 50-60%, partie non trunk éclairée</t>
  </si>
  <si>
    <t>canopée 50-60%</t>
  </si>
  <si>
    <t>canopée très dense (90%), on ne voit pas la couverture nuageuse</t>
  </si>
  <si>
    <t>présence de genévrier ? (photo) + plus beau coin du bois (Clapuyt, 2018)</t>
  </si>
  <si>
    <t>other=terres labourées récemment, un tout petit peu d'herbe au 8ème mètre</t>
  </si>
  <si>
    <t>Nathan</t>
  </si>
  <si>
    <t>canopée</t>
  </si>
  <si>
    <t>canopée moyenne (60%)</t>
  </si>
  <si>
    <t>herbe un peu humide, trace de déchets</t>
  </si>
  <si>
    <t>trace de déchets</t>
  </si>
  <si>
    <t>plante secondaire ? (jeune arbre ? --&gt; photo)</t>
  </si>
  <si>
    <t>edge</t>
  </si>
  <si>
    <t>Jeanne</t>
  </si>
  <si>
    <t>traces de déchets</t>
  </si>
  <si>
    <t>herbe = grass + graminés</t>
  </si>
  <si>
    <t>Gaëlle</t>
  </si>
  <si>
    <t>canopée quasi complète, personnes ayant fait du camping la veille</t>
  </si>
  <si>
    <t>autre= jeunes arbres (érables)</t>
  </si>
  <si>
    <t>présence de larves (+). Other= bruyère ou genévrier (photo)</t>
  </si>
  <si>
    <t>beaucoup de larves (+++) + présence de jeunes arbres (photo)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</si>
  <si>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</si>
  <si>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</si>
  <si>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</si>
  <si>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</si>
  <si>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</si>
  <si>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</si>
  <si>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</si>
  <si>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</si>
  <si>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</si>
  <si>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</si>
  <si>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Guillaume</t>
  </si>
  <si>
    <t>présence de larves + présence de jeunes arbres</t>
  </si>
  <si>
    <t>dechets humains</t>
  </si>
  <si>
    <t>déchets</t>
  </si>
  <si>
    <t>déchets, fourmis</t>
  </si>
  <si>
    <t>un peu humide, araignées, larves (+)</t>
  </si>
  <si>
    <t>petits arbres</t>
  </si>
  <si>
    <t>plus frais, présence d'un nid de fourmis</t>
  </si>
  <si>
    <t>déchets humains + guèpes</t>
  </si>
  <si>
    <t>autre= jeunes arbres (érables), herbe carbonisée + larve (+)</t>
  </si>
  <si>
    <t>très sec</t>
  </si>
  <si>
    <t>long car des gens leur ont parlé</t>
  </si>
  <si>
    <t>Horaire</t>
  </si>
  <si>
    <t>Start min</t>
  </si>
  <si>
    <t>End max</t>
  </si>
  <si>
    <t>By sites</t>
  </si>
  <si>
    <t>By Date</t>
  </si>
  <si>
    <t>tiques</t>
  </si>
  <si>
    <t>Somme</t>
  </si>
  <si>
    <t>Durée</t>
  </si>
  <si>
    <t>Nymphes (87,95%) - 832 tiques</t>
  </si>
  <si>
    <t>Adultes (12,05%) - 114 tiques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</si>
</sst>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204">
    <xf numFmtId="0" fontId="0" fillId="0" borderId="0" xfId="0"/>
    <xf numFmtId="0" fontId="1" fillId="0" borderId="0" xfId="0" applyFont="1"/>
    <xf numFmtId="20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2" fontId="0" fillId="0" borderId="0" xfId="0" applyNumberFormat="1"/>
    <xf numFmtId="0" fontId="1" fillId="0" borderId="1" xfId="0" applyFont="1" applyBorder="1"/>
    <xf numFmtId="0" fontId="0" fillId="0" borderId="1" xfId="0" applyBorder="1"/>
    <xf numFmtId="20" fontId="0" fillId="0" borderId="1" xfId="0" applyNumberFormat="1" applyBorder="1"/>
    <xf numFmtId="0" fontId="1" fillId="0" borderId="2" xfId="0" applyFont="1" applyBorder="1"/>
    <xf numFmtId="1" fontId="0" fillId="0" borderId="1" xfId="0" applyNumberFormat="1" applyBorder="1"/>
    <xf numFmtId="0" fontId="1" fillId="0" borderId="3" xfId="0" applyFont="1" applyBorder="1"/>
    <xf numFmtId="0" fontId="1" fillId="0" borderId="5" xfId="0" applyFont="1" applyBorder="1"/>
    <xf numFmtId="20" fontId="0" fillId="0" borderId="5" xfId="0" applyNumberFormat="1" applyBorder="1"/>
    <xf numFmtId="20" fontId="0" fillId="0" borderId="3" xfId="0" applyNumberFormat="1" applyBorder="1"/>
    <xf numFmtId="1" fontId="0" fillId="0" borderId="3" xfId="0" applyNumberFormat="1" applyBorder="1"/>
    <xf numFmtId="0" fontId="0" fillId="0" borderId="5" xfId="0" applyBorder="1"/>
    <xf numFmtId="0" fontId="0" fillId="0" borderId="3" xfId="0" applyBorder="1"/>
    <xf numFmtId="1" fontId="0" fillId="0" borderId="6" xfId="0" applyNumberFormat="1" applyBorder="1"/>
    <xf numFmtId="0" fontId="1" fillId="2" borderId="5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14" fontId="0" fillId="3" borderId="0" xfId="0" applyNumberFormat="1" applyFill="1"/>
    <xf numFmtId="0" fontId="0" fillId="3" borderId="2" xfId="0" applyFill="1" applyBorder="1"/>
    <xf numFmtId="14" fontId="0" fillId="3" borderId="3" xfId="0" applyNumberFormat="1" applyFill="1" applyBorder="1"/>
    <xf numFmtId="0" fontId="0" fillId="3" borderId="4" xfId="0" applyFill="1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10" xfId="0" applyBorder="1"/>
    <xf numFmtId="0" fontId="0" fillId="0" borderId="6" xfId="0" applyBorder="1"/>
    <xf numFmtId="0" fontId="0" fillId="2" borderId="1" xfId="0" applyFill="1" applyBorder="1"/>
    <xf numFmtId="0" fontId="0" fillId="2" borderId="5" xfId="0" applyFill="1" applyBorder="1"/>
    <xf numFmtId="0" fontId="0" fillId="0" borderId="4" xfId="0" applyBorder="1"/>
    <xf numFmtId="1" fontId="0" fillId="2" borderId="0" xfId="0" applyNumberFormat="1" applyFill="1"/>
    <xf numFmtId="1" fontId="0" fillId="2" borderId="3" xfId="0" applyNumberFormat="1" applyFill="1" applyBorder="1"/>
    <xf numFmtId="0" fontId="1" fillId="2" borderId="0" xfId="0" applyFont="1" applyFill="1"/>
    <xf numFmtId="0" fontId="0" fillId="2" borderId="0" xfId="0" applyFill="1"/>
    <xf numFmtId="0" fontId="1" fillId="2" borderId="1" xfId="0" applyFont="1" applyFill="1" applyBorder="1"/>
    <xf numFmtId="0" fontId="1" fillId="2" borderId="3" xfId="0" applyFont="1" applyFill="1" applyBorder="1"/>
    <xf numFmtId="20" fontId="0" fillId="2" borderId="0" xfId="0" applyNumberFormat="1" applyFill="1"/>
    <xf numFmtId="20" fontId="0" fillId="2" borderId="3" xfId="0" applyNumberFormat="1" applyFill="1" applyBorder="1"/>
    <xf numFmtId="20" fontId="1" fillId="2" borderId="0" xfId="0" applyNumberFormat="1" applyFont="1" applyFill="1"/>
    <xf numFmtId="2" fontId="0" fillId="0" borderId="3" xfId="0" applyNumberFormat="1" applyBorder="1"/>
    <xf numFmtId="0" fontId="0" fillId="2" borderId="3" xfId="0" applyFill="1" applyBorder="1"/>
    <xf numFmtId="20" fontId="2" fillId="0" borderId="5" xfId="0" applyNumberFormat="1" applyFont="1" applyBorder="1"/>
    <xf numFmtId="20" fontId="2" fillId="0" borderId="3" xfId="0" applyNumberFormat="1" applyFont="1" applyBorder="1"/>
    <xf numFmtId="20" fontId="2" fillId="2" borderId="3" xfId="0" applyNumberFormat="1" applyFont="1" applyFill="1" applyBorder="1"/>
    <xf numFmtId="0" fontId="3" fillId="2" borderId="5" xfId="0" applyFont="1" applyFill="1" applyBorder="1"/>
    <xf numFmtId="0" fontId="2" fillId="0" borderId="3" xfId="0" applyFont="1" applyBorder="1"/>
    <xf numFmtId="0" fontId="2" fillId="0" borderId="6" xfId="0" applyFont="1" applyBorder="1"/>
    <xf numFmtId="1" fontId="2" fillId="0" borderId="3" xfId="0" applyNumberFormat="1" applyFont="1" applyBorder="1"/>
    <xf numFmtId="1" fontId="2" fillId="0" borderId="6" xfId="0" applyNumberFormat="1" applyFont="1" applyBorder="1"/>
    <xf numFmtId="0" fontId="2" fillId="2" borderId="5" xfId="0" applyFont="1" applyFill="1" applyBorder="1"/>
    <xf numFmtId="0" fontId="2" fillId="2" borderId="3" xfId="0" applyFont="1" applyFill="1" applyBorder="1"/>
    <xf numFmtId="0" fontId="2" fillId="0" borderId="5" xfId="0" applyFont="1" applyBorder="1"/>
    <xf numFmtId="20" fontId="2" fillId="0" borderId="1" xfId="0" applyNumberFormat="1" applyFont="1" applyBorder="1"/>
    <xf numFmtId="20" fontId="2" fillId="0" borderId="0" xfId="0" applyNumberFormat="1" applyFont="1"/>
    <xf numFmtId="20" fontId="2" fillId="2" borderId="0" xfId="0" applyNumberFormat="1" applyFont="1" applyFill="1"/>
    <xf numFmtId="0" fontId="3" fillId="2" borderId="1" xfId="0" applyFont="1" applyFill="1" applyBorder="1"/>
    <xf numFmtId="0" fontId="2" fillId="0" borderId="0" xfId="0" applyFont="1"/>
    <xf numFmtId="1" fontId="2" fillId="0" borderId="0" xfId="0" applyNumberFormat="1" applyFont="1"/>
    <xf numFmtId="0" fontId="2" fillId="2" borderId="1" xfId="0" applyFont="1" applyFill="1" applyBorder="1"/>
    <xf numFmtId="0" fontId="2" fillId="2" borderId="0" xfId="0" applyFont="1" applyFill="1"/>
    <xf numFmtId="0" fontId="2" fillId="0" borderId="1" xfId="0" applyFont="1" applyBorder="1"/>
    <xf numFmtId="1" fontId="2" fillId="2" borderId="0" xfId="0" applyNumberFormat="1" applyFont="1" applyFill="1"/>
    <xf numFmtId="0" fontId="4" fillId="4" borderId="1" xfId="1" applyBorder="1"/>
    <xf numFmtId="0" fontId="4" fillId="4" borderId="0" xfId="1" applyBorder="1"/>
    <xf numFmtId="1" fontId="4" fillId="4" borderId="0" xfId="1" applyNumberFormat="1" applyBorder="1"/>
    <xf numFmtId="1" fontId="4" fillId="4" borderId="1" xfId="1" applyNumberFormat="1" applyBorder="1"/>
    <xf numFmtId="0" fontId="4" fillId="4" borderId="5" xfId="1" applyBorder="1"/>
    <xf numFmtId="0" fontId="4" fillId="4" borderId="3" xfId="1" applyBorder="1"/>
    <xf numFmtId="20" fontId="0" fillId="0" borderId="7" xfId="0" applyNumberFormat="1" applyBorder="1"/>
    <xf numFmtId="20" fontId="0" fillId="0" borderId="9" xfId="0" applyNumberFormat="1" applyBorder="1"/>
    <xf numFmtId="20" fontId="0" fillId="2" borderId="9" xfId="0" applyNumberFormat="1" applyFill="1" applyBorder="1"/>
    <xf numFmtId="0" fontId="1" fillId="2" borderId="7" xfId="0" applyFont="1" applyFill="1" applyBorder="1"/>
    <xf numFmtId="1" fontId="0" fillId="0" borderId="9" xfId="0" applyNumberFormat="1" applyBorder="1"/>
    <xf numFmtId="0" fontId="0" fillId="2" borderId="7" xfId="0" applyFill="1" applyBorder="1"/>
    <xf numFmtId="0" fontId="0" fillId="2" borderId="9" xfId="0" applyFill="1" applyBorder="1"/>
    <xf numFmtId="0" fontId="1" fillId="2" borderId="3" xfId="0" applyFont="1" applyFill="1" applyBorder="1" applyAlignment="1">
      <alignment horizontal="center"/>
    </xf>
    <xf numFmtId="14" fontId="0" fillId="2" borderId="0" xfId="0" applyNumberFormat="1" applyFill="1"/>
    <xf numFmtId="0" fontId="0" fillId="2" borderId="2" xfId="0" applyFill="1" applyBorder="1"/>
    <xf numFmtId="14" fontId="0" fillId="2" borderId="3" xfId="0" applyNumberFormat="1" applyFill="1" applyBorder="1"/>
    <xf numFmtId="0" fontId="0" fillId="2" borderId="4" xfId="0" applyFill="1" applyBorder="1"/>
    <xf numFmtId="14" fontId="2" fillId="2" borderId="0" xfId="0" applyNumberFormat="1" applyFont="1" applyFill="1"/>
    <xf numFmtId="0" fontId="2" fillId="2" borderId="2" xfId="0" applyFont="1" applyFill="1" applyBorder="1"/>
    <xf numFmtId="14" fontId="2" fillId="2" borderId="3" xfId="0" applyNumberFormat="1" applyFont="1" applyFill="1" applyBorder="1"/>
    <xf numFmtId="0" fontId="2" fillId="2" borderId="4" xfId="0" applyFont="1" applyFill="1" applyBorder="1"/>
    <xf numFmtId="14" fontId="0" fillId="2" borderId="9" xfId="0" applyNumberFormat="1" applyFill="1" applyBorder="1"/>
    <xf numFmtId="0" fontId="0" fillId="2" borderId="11" xfId="0" applyFill="1" applyBorder="1"/>
    <xf numFmtId="0" fontId="1" fillId="0" borderId="6" xfId="0" applyFont="1" applyBorder="1"/>
    <xf numFmtId="1" fontId="0" fillId="0" borderId="10" xfId="0" applyNumberFormat="1" applyBorder="1"/>
    <xf numFmtId="49" fontId="0" fillId="0" borderId="0" xfId="0" applyNumberFormat="1"/>
    <xf numFmtId="0" fontId="1" fillId="2" borderId="4" xfId="0" applyFont="1" applyFill="1" applyBorder="1" applyAlignment="1">
      <alignment horizontal="left"/>
    </xf>
    <xf numFmtId="1" fontId="2" fillId="6" borderId="0" xfId="0" applyNumberFormat="1" applyFont="1" applyFill="1"/>
    <xf numFmtId="0" fontId="5" fillId="5" borderId="0" xfId="0" applyFont="1" applyFill="1" applyAlignment="1">
      <alignment horizontal="center"/>
    </xf>
    <xf numFmtId="164" fontId="0" fillId="2" borderId="0" xfId="0" applyNumberFormat="1" applyFill="1"/>
    <xf numFmtId="1" fontId="2" fillId="0" borderId="4" xfId="0" applyNumberFormat="1" applyFont="1" applyBorder="1"/>
    <xf numFmtId="0" fontId="0" fillId="2" borderId="10" xfId="0" applyFill="1" applyBorder="1"/>
    <xf numFmtId="14" fontId="0" fillId="2" borderId="10" xfId="0" applyNumberFormat="1" applyFill="1" applyBorder="1"/>
    <xf numFmtId="0" fontId="2" fillId="2" borderId="10" xfId="0" applyFont="1" applyFill="1" applyBorder="1"/>
    <xf numFmtId="49" fontId="4" fillId="4" borderId="0" xfId="1" applyNumberFormat="1" applyBorder="1"/>
    <xf numFmtId="49" fontId="4" fillId="4" borderId="0" xfId="1" applyNumberFormat="1"/>
    <xf numFmtId="49" fontId="4" fillId="4" borderId="3" xfId="1" applyNumberFormat="1" applyBorder="1"/>
    <xf numFmtId="1" fontId="2" fillId="7" borderId="9" xfId="0" applyNumberFormat="1" applyFont="1" applyFill="1" applyBorder="1"/>
    <xf numFmtId="1" fontId="2" fillId="7" borderId="0" xfId="0" applyNumberFormat="1" applyFont="1" applyFill="1"/>
    <xf numFmtId="0" fontId="0" fillId="7" borderId="0" xfId="0" applyFill="1"/>
    <xf numFmtId="1" fontId="2" fillId="8" borderId="0" xfId="0" applyNumberFormat="1" applyFont="1" applyFill="1"/>
    <xf numFmtId="1" fontId="2" fillId="8" borderId="4" xfId="0" applyNumberFormat="1" applyFont="1" applyFill="1" applyBorder="1"/>
    <xf numFmtId="0" fontId="3" fillId="0" borderId="3" xfId="0" applyFont="1" applyBorder="1"/>
    <xf numFmtId="1" fontId="2" fillId="0" borderId="9" xfId="0" applyNumberFormat="1" applyFont="1" applyBorder="1"/>
    <xf numFmtId="1" fontId="2" fillId="6" borderId="4" xfId="0" applyNumberFormat="1" applyFont="1" applyFill="1" applyBorder="1"/>
    <xf numFmtId="0" fontId="1" fillId="9" borderId="3" xfId="0" applyFont="1" applyFill="1" applyBorder="1"/>
    <xf numFmtId="0" fontId="0" fillId="9" borderId="0" xfId="0" applyFill="1"/>
    <xf numFmtId="0" fontId="2" fillId="9" borderId="0" xfId="0" applyFont="1" applyFill="1"/>
    <xf numFmtId="0" fontId="0" fillId="9" borderId="3" xfId="0" applyFill="1" applyBorder="1"/>
    <xf numFmtId="0" fontId="2" fillId="9" borderId="3" xfId="0" applyFont="1" applyFill="1" applyBorder="1"/>
    <xf numFmtId="0" fontId="0" fillId="9" borderId="9" xfId="0" applyFill="1" applyBorder="1"/>
    <xf numFmtId="0" fontId="1" fillId="10" borderId="3" xfId="0" applyFont="1" applyFill="1" applyBorder="1"/>
    <xf numFmtId="0" fontId="0" fillId="10" borderId="0" xfId="0" applyFill="1"/>
    <xf numFmtId="0" fontId="2" fillId="10" borderId="0" xfId="0" applyFont="1" applyFill="1"/>
    <xf numFmtId="0" fontId="0" fillId="10" borderId="3" xfId="0" applyFill="1" applyBorder="1"/>
    <xf numFmtId="0" fontId="2" fillId="10" borderId="3" xfId="0" applyFont="1" applyFill="1" applyBorder="1"/>
    <xf numFmtId="0" fontId="0" fillId="10" borderId="9" xfId="0" applyFill="1" applyBorder="1"/>
    <xf numFmtId="0" fontId="1" fillId="11" borderId="3" xfId="0" applyFont="1" applyFill="1" applyBorder="1"/>
    <xf numFmtId="0" fontId="0" fillId="11" borderId="0" xfId="0" applyFill="1"/>
    <xf numFmtId="0" fontId="2" fillId="11" borderId="0" xfId="0" applyFont="1" applyFill="1"/>
    <xf numFmtId="0" fontId="0" fillId="11" borderId="3" xfId="0" applyFill="1" applyBorder="1"/>
    <xf numFmtId="0" fontId="2" fillId="11" borderId="3" xfId="0" applyFont="1" applyFill="1" applyBorder="1"/>
    <xf numFmtId="0" fontId="0" fillId="11" borderId="9" xfId="0" applyFill="1" applyBorder="1"/>
    <xf numFmtId="0" fontId="1" fillId="12" borderId="3" xfId="0" applyFont="1" applyFill="1" applyBorder="1"/>
    <xf numFmtId="0" fontId="0" fillId="12" borderId="0" xfId="0" applyFill="1"/>
    <xf numFmtId="0" fontId="2" fillId="12" borderId="0" xfId="0" applyFont="1" applyFill="1"/>
    <xf numFmtId="1" fontId="0" fillId="12" borderId="0" xfId="0" applyNumberFormat="1" applyFill="1"/>
    <xf numFmtId="0" fontId="0" fillId="12" borderId="3" xfId="0" applyFill="1" applyBorder="1"/>
    <xf numFmtId="0" fontId="2" fillId="12" borderId="3" xfId="0" applyFont="1" applyFill="1" applyBorder="1"/>
    <xf numFmtId="0" fontId="0" fillId="12" borderId="9" xfId="0" applyFill="1" applyBorder="1"/>
    <xf numFmtId="1" fontId="0" fillId="10" borderId="0" xfId="0" applyNumberFormat="1" applyFill="1"/>
    <xf numFmtId="1" fontId="0" fillId="11" borderId="0" xfId="0" applyNumberFormat="1" applyFill="1"/>
    <xf numFmtId="1" fontId="0" fillId="9" borderId="0" xfId="0" applyNumberFormat="1" applyFill="1"/>
    <xf numFmtId="49" fontId="1" fillId="9" borderId="3" xfId="0" applyNumberFormat="1" applyFont="1" applyFill="1" applyBorder="1"/>
    <xf numFmtId="49" fontId="4" fillId="9" borderId="0" xfId="1" applyNumberFormat="1" applyFill="1"/>
    <xf numFmtId="1" fontId="0" fillId="9" borderId="9" xfId="0" applyNumberFormat="1" applyFill="1" applyBorder="1"/>
    <xf numFmtId="1" fontId="0" fillId="9" borderId="3" xfId="0" applyNumberFormat="1" applyFill="1" applyBorder="1"/>
    <xf numFmtId="49" fontId="0" fillId="9" borderId="9" xfId="0" applyNumberFormat="1" applyFill="1" applyBorder="1"/>
    <xf numFmtId="49" fontId="0" fillId="9" borderId="0" xfId="0" applyNumberFormat="1" applyFill="1"/>
    <xf numFmtId="49" fontId="0" fillId="9" borderId="3" xfId="0" applyNumberFormat="1" applyFill="1" applyBorder="1"/>
    <xf numFmtId="49" fontId="1" fillId="11" borderId="3" xfId="0" applyNumberFormat="1" applyFont="1" applyFill="1" applyBorder="1"/>
    <xf numFmtId="49" fontId="4" fillId="11" borderId="0" xfId="1" applyNumberFormat="1" applyFill="1" applyBorder="1"/>
    <xf numFmtId="1" fontId="0" fillId="11" borderId="9" xfId="0" applyNumberFormat="1" applyFill="1" applyBorder="1"/>
    <xf numFmtId="1" fontId="0" fillId="11" borderId="3" xfId="0" applyNumberFormat="1" applyFill="1" applyBorder="1"/>
    <xf numFmtId="49" fontId="0" fillId="11" borderId="9" xfId="0" applyNumberFormat="1" applyFill="1" applyBorder="1"/>
    <xf numFmtId="49" fontId="0" fillId="11" borderId="0" xfId="0" applyNumberFormat="1" applyFill="1"/>
    <xf numFmtId="49" fontId="0" fillId="11" borderId="3" xfId="0" applyNumberFormat="1" applyFill="1" applyBorder="1"/>
    <xf numFmtId="49" fontId="1" fillId="12" borderId="3" xfId="0" applyNumberFormat="1" applyFont="1" applyFill="1" applyBorder="1"/>
    <xf numFmtId="49" fontId="4" fillId="12" borderId="0" xfId="1" applyNumberFormat="1" applyFill="1" applyBorder="1"/>
    <xf numFmtId="1" fontId="0" fillId="12" borderId="9" xfId="0" applyNumberFormat="1" applyFill="1" applyBorder="1"/>
    <xf numFmtId="1" fontId="0" fillId="12" borderId="3" xfId="0" applyNumberFormat="1" applyFill="1" applyBorder="1"/>
    <xf numFmtId="49" fontId="0" fillId="12" borderId="9" xfId="0" applyNumberFormat="1" applyFill="1" applyBorder="1"/>
    <xf numFmtId="49" fontId="0" fillId="12" borderId="0" xfId="0" applyNumberFormat="1" applyFill="1"/>
    <xf numFmtId="49" fontId="0" fillId="12" borderId="3" xfId="0" applyNumberFormat="1" applyFill="1" applyBorder="1"/>
    <xf numFmtId="49" fontId="1" fillId="10" borderId="3" xfId="0" applyNumberFormat="1" applyFont="1" applyFill="1" applyBorder="1"/>
    <xf numFmtId="49" fontId="4" fillId="10" borderId="0" xfId="1" applyNumberFormat="1" applyFill="1"/>
    <xf numFmtId="1" fontId="0" fillId="10" borderId="9" xfId="0" applyNumberFormat="1" applyFill="1" applyBorder="1"/>
    <xf numFmtId="1" fontId="0" fillId="10" borderId="3" xfId="0" applyNumberFormat="1" applyFill="1" applyBorder="1"/>
    <xf numFmtId="49" fontId="0" fillId="10" borderId="9" xfId="0" applyNumberFormat="1" applyFill="1" applyBorder="1"/>
    <xf numFmtId="49" fontId="0" fillId="10" borderId="0" xfId="0" applyNumberFormat="1" applyFill="1"/>
    <xf numFmtId="49" fontId="0" fillId="10" borderId="3" xfId="0" applyNumberFormat="1" applyFill="1" applyBorder="1"/>
    <xf numFmtId="49" fontId="1" fillId="13" borderId="3" xfId="0" applyNumberFormat="1" applyFont="1" applyFill="1" applyBorder="1"/>
    <xf numFmtId="49" fontId="4" fillId="13" borderId="0" xfId="1" applyNumberFormat="1" applyFill="1"/>
    <xf numFmtId="0" fontId="0" fillId="13" borderId="9" xfId="0" applyFill="1" applyBorder="1"/>
    <xf numFmtId="0" fontId="0" fillId="13" borderId="0" xfId="0" applyFill="1"/>
    <xf numFmtId="0" fontId="0" fillId="13" borderId="3" xfId="0" applyFill="1" applyBorder="1"/>
    <xf numFmtId="1" fontId="0" fillId="13" borderId="9" xfId="0" applyNumberFormat="1" applyFill="1" applyBorder="1"/>
    <xf numFmtId="1" fontId="0" fillId="13" borderId="0" xfId="0" applyNumberFormat="1" applyFill="1"/>
    <xf numFmtId="1" fontId="0" fillId="13" borderId="3" xfId="0" applyNumberFormat="1" applyFill="1" applyBorder="1"/>
    <xf numFmtId="49" fontId="0" fillId="13" borderId="9" xfId="0" applyNumberFormat="1" applyFill="1" applyBorder="1"/>
    <xf numFmtId="49" fontId="0" fillId="13" borderId="0" xfId="0" applyNumberFormat="1" applyFill="1"/>
    <xf numFmtId="49" fontId="0" fillId="13" borderId="3" xfId="0" applyNumberFormat="1" applyFill="1" applyBorder="1"/>
    <xf numFmtId="0" fontId="0" fillId="13" borderId="8" xfId="0" applyFill="1" applyBorder="1"/>
    <xf numFmtId="49" fontId="4" fillId="13" borderId="10" xfId="1" applyNumberFormat="1" applyFill="1" applyBorder="1"/>
    <xf numFmtId="0" fontId="1" fillId="13" borderId="6" xfId="0" applyFont="1" applyFill="1" applyBorder="1"/>
    <xf numFmtId="0" fontId="0" fillId="13" borderId="10" xfId="0" applyFill="1" applyBorder="1"/>
    <xf numFmtId="0" fontId="2" fillId="13" borderId="10" xfId="0" applyFont="1" applyFill="1" applyBorder="1"/>
    <xf numFmtId="1" fontId="0" fillId="13" borderId="10" xfId="0" applyNumberFormat="1" applyFill="1" applyBorder="1"/>
    <xf numFmtId="0" fontId="0" fillId="13" borderId="6" xfId="0" applyFill="1" applyBorder="1"/>
    <xf numFmtId="0" fontId="2" fillId="13" borderId="6" xfId="0" applyFont="1" applyFill="1" applyBorder="1"/>
    <xf numFmtId="1" fontId="1" fillId="2" borderId="0" xfId="0" applyNumberFormat="1" applyFont="1" applyFill="1"/>
    <xf numFmtId="0" fontId="0" fillId="6" borderId="0" xfId="0" applyFill="1"/>
    <xf numFmtId="0" fontId="0" fillId="14" borderId="0" xfId="0" applyFill="1"/>
    <xf numFmtId="0" fontId="0" fillId="14" borderId="2" xfId="0" applyFill="1" applyBorder="1"/>
    <xf numFmtId="0" fontId="0" fillId="14" borderId="1" xfId="0" applyFill="1" applyBorder="1"/>
    <xf numFmtId="14" fontId="1" fillId="0" borderId="1" xfId="0" applyNumberFormat="1" applyFont="1" applyBorder="1"/>
    <xf numFmtId="164" fontId="0" fillId="0" borderId="0" xfId="0" applyNumberFormat="1"/>
    <xf numFmtId="14" fontId="0" fillId="0" borderId="0" xfId="0" applyNumberFormat="1"/>
    <xf numFmtId="0" fontId="1" fillId="0" borderId="7" xfId="0" applyFont="1" applyBorder="1"/>
    <xf numFmtId="14" fontId="0" fillId="0" borderId="10" xfId="0" applyNumberFormat="1" applyBorder="1"/>
    <xf numFmtId="1" fontId="0" fillId="0" borderId="8" xfId="0" applyNumberFormat="1" applyBorder="1"/>
    <xf numFmtId="0" fontId="0" fillId="0" borderId="12" xfId="0" applyBorder="1"/>
    <xf numFmtId="0" fontId="1" fillId="0" borderId="13" xfId="0" applyFont="1" applyBorder="1"/>
    <xf numFmtId="0" fontId="0" fillId="0" borderId="14" xfId="0" applyBorder="1"/>
    <xf numFmtId="0" fontId="0" fillId="0" borderId="13" xfId="0" applyBorder="1"/>
    <xf numFmtId="14" fontId="0" fillId="0" borderId="8" xfId="0" applyNumberFormat="1" applyBorder="1"/>
    <xf numFmtId="14" fontId="0" fillId="0" borderId="6" xfId="0" applyNumberFormat="1" applyBorder="1"/>
  </cellXfs>
  <cellStyles count="2">
    <cellStyle name="Insatisfaisant" xfId="1" builtinId="27"/>
    <cellStyle name="Normal" xfId="0" builtinId="0"/>
  </cellStyles>
  <dxfs count="0"/>
  <tableStyles count="0" defaultTableStyle="TableStyleMedium2" defaultPivotStyle="PivotStyleLight16"/>
  <colors>
    <mruColors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Basic_stats!$A$3</c:f>
              <c:strCache>
                <c:ptCount val="1"/>
                <c:pt idx="0">
                  <c:v>Nymphes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pPr>
              <a:ln w="12700"/>
            </c:spPr>
          </c:marker>
          <c:val>
            <c:numRef>
              <c:f>Basic_stats!$D$4:$D$9</c:f>
              <c:numCache>
                <c:formatCode>0.00</c:formatCode>
                <c:ptCount val="6"/>
                <c:pt idx="0">
                  <c:v>33.293269230769226</c:v>
                </c:pt>
                <c:pt idx="1">
                  <c:v>22.596153846153847</c:v>
                </c:pt>
                <c:pt idx="2">
                  <c:v>14.423076923076922</c:v>
                </c:pt>
                <c:pt idx="3">
                  <c:v>13.701923076923078</c:v>
                </c:pt>
                <c:pt idx="4">
                  <c:v>7.8125</c:v>
                </c:pt>
                <c:pt idx="5">
                  <c:v>8.1730769230769234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3-485F-B2B0-635BDD702421}"/>
            </c:ext>
          </c:extLst>
        </c:ser>
        <c:ser>
          <c:idx val="1"/>
          <c:order val="1"/>
          <c:tx>
            <c:strRef>
              <c:f>Basic_stats!$A$10</c:f>
              <c:strCache>
                <c:ptCount val="1"/>
                <c:pt idx="0">
                  <c:v>Adultes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pPr>
              <a:ln w="12700"/>
            </c:spPr>
          </c:marker>
          <c:val>
            <c:numRef>
              <c:f>Basic_stats!$D$11:$D$16</c:f>
              <c:numCache>
                <c:formatCode>0.00</c:formatCode>
                <c:ptCount val="6"/>
                <c:pt idx="0">
                  <c:v>52.631578947368418</c:v>
                </c:pt>
                <c:pt idx="1">
                  <c:v>20.175438596491226</c:v>
                </c:pt>
                <c:pt idx="2">
                  <c:v>11.403508771929824</c:v>
                </c:pt>
                <c:pt idx="3">
                  <c:v>5.2631578947368416</c:v>
                </c:pt>
                <c:pt idx="4">
                  <c:v>6.140350877192982</c:v>
                </c:pt>
                <c:pt idx="5">
                  <c:v>4.3859649122807012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3-485F-B2B0-635BDD702421}"/>
            </c:ext>
          </c:extLst>
        </c:ser>
        <c:ser>
          <c:idx val="2"/>
          <c:order val="2"/>
          <c:tx>
            <c:strRef>
              <c:f>Basic_stats!$A$17</c:f>
              <c:strCache>
                <c:ptCount val="1"/>
                <c:pt idx="0">
                  <c:v>TOTAL - 2018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pPr>
              <a:ln w="12700"/>
            </c:spPr>
          </c:marker>
          <c:val>
            <c:numRef>
              <c:f>Basic_stats!$D$18:$D$23</c:f>
              <c:numCache>
                <c:formatCode>0.00</c:formatCode>
                <c:ptCount val="6"/>
                <c:pt idx="0">
                  <c:v>35.623678646934458</c:v>
                </c:pt>
                <c:pt idx="1">
                  <c:v>22.304439746300211</c:v>
                </c:pt>
                <c:pt idx="2">
                  <c:v>14.059196617336154</c:v>
                </c:pt>
                <c:pt idx="3">
                  <c:v>12.684989429175475</c:v>
                </c:pt>
                <c:pt idx="4">
                  <c:v>7.6109936575052854</c:v>
                </c:pt>
                <c:pt idx="5">
                  <c:v>7.7167019027484143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A3-485F-B2B0-635BDD702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16864"/>
        <c:axId val="186281920"/>
      </c:lineChart>
      <c:catAx>
        <c:axId val="143716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BE"/>
                  <a:t>passage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281920"/>
        <c:crosses val="autoZero"/>
        <c:auto val="1"/>
        <c:lblAlgn val="ctr"/>
        <c:lblOffset val="100"/>
        <c:noMultiLvlLbl val="0"/>
      </c:catAx>
      <c:valAx>
        <c:axId val="18628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BE" b="0"/>
                  <a:t>Pourcentage de tiques collectées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71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Site_4!$B$1</c:f>
              <c:strCache>
                <c:ptCount val="1"/>
                <c:pt idx="0">
                  <c:v>Site 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Site_4!$A$2:$A$12</c:f>
              <c:numCache>
                <c:formatCode>m/d/yyyy</c:formatCode>
                <c:ptCount val="11"/>
                <c:pt idx="0">
                  <c:v>43189</c:v>
                </c:pt>
                <c:pt idx="1">
                  <c:v>43207</c:v>
                </c:pt>
                <c:pt idx="2">
                  <c:v>43229</c:v>
                </c:pt>
                <c:pt idx="3">
                  <c:v>43249</c:v>
                </c:pt>
                <c:pt idx="4">
                  <c:v>43272</c:v>
                </c:pt>
                <c:pt idx="5">
                  <c:v>43290</c:v>
                </c:pt>
                <c:pt idx="6">
                  <c:v>43313</c:v>
                </c:pt>
                <c:pt idx="7">
                  <c:v>43332</c:v>
                </c:pt>
                <c:pt idx="8">
                  <c:v>43354</c:v>
                </c:pt>
                <c:pt idx="9">
                  <c:v>43378</c:v>
                </c:pt>
                <c:pt idx="10">
                  <c:v>43398</c:v>
                </c:pt>
              </c:numCache>
            </c:numRef>
          </c:cat>
          <c:val>
            <c:numRef>
              <c:f>Site_4!$T$2:$T$12</c:f>
              <c:numCache>
                <c:formatCode>General</c:formatCode>
                <c:ptCount val="11"/>
                <c:pt idx="0">
                  <c:v>12</c:v>
                </c:pt>
                <c:pt idx="1">
                  <c:v>9</c:v>
                </c:pt>
                <c:pt idx="2">
                  <c:v>9</c:v>
                </c:pt>
                <c:pt idx="3">
                  <c:v>5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4-45B1-B2DB-BD38066D8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20832"/>
        <c:axId val="199963712"/>
      </c:lineChart>
      <c:dateAx>
        <c:axId val="20172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963712"/>
        <c:crosses val="autoZero"/>
        <c:auto val="1"/>
        <c:lblOffset val="100"/>
        <c:baseTimeUnit val="days"/>
      </c:dateAx>
      <c:valAx>
        <c:axId val="199963712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72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Site_1!$A$2:$A$14</c:f>
              <c:numCache>
                <c:formatCode>m/d/yyyy</c:formatCode>
                <c:ptCount val="13"/>
                <c:pt idx="0">
                  <c:v>43188</c:v>
                </c:pt>
                <c:pt idx="1">
                  <c:v>43207</c:v>
                </c:pt>
                <c:pt idx="2">
                  <c:v>43228</c:v>
                </c:pt>
                <c:pt idx="3">
                  <c:v>43249</c:v>
                </c:pt>
                <c:pt idx="4">
                  <c:v>43272</c:v>
                </c:pt>
                <c:pt idx="5">
                  <c:v>43291</c:v>
                </c:pt>
                <c:pt idx="6">
                  <c:v>43314</c:v>
                </c:pt>
                <c:pt idx="7">
                  <c:v>43333</c:v>
                </c:pt>
                <c:pt idx="8">
                  <c:v>43353</c:v>
                </c:pt>
                <c:pt idx="9">
                  <c:v>43377</c:v>
                </c:pt>
                <c:pt idx="10">
                  <c:v>43396</c:v>
                </c:pt>
              </c:numCache>
            </c:numRef>
          </c:cat>
          <c:val>
            <c:numRef>
              <c:f>Site_1!$T$2:$T$14</c:f>
              <c:numCache>
                <c:formatCode>General</c:formatCode>
                <c:ptCount val="13"/>
                <c:pt idx="0">
                  <c:v>6</c:v>
                </c:pt>
                <c:pt idx="1">
                  <c:v>23</c:v>
                </c:pt>
                <c:pt idx="2">
                  <c:v>20</c:v>
                </c:pt>
                <c:pt idx="3">
                  <c:v>15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76</c:v>
                </c:pt>
                <c:pt idx="12" formatCode="0.00">
                  <c:v>6.9090909090909092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Site_1!#REF!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461-4D64-8CF6-0BC96F8AC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64992"/>
        <c:axId val="199965440"/>
      </c:lineChart>
      <c:dateAx>
        <c:axId val="19976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965440"/>
        <c:crosses val="autoZero"/>
        <c:auto val="1"/>
        <c:lblOffset val="100"/>
        <c:baseTimeUnit val="days"/>
      </c:dateAx>
      <c:valAx>
        <c:axId val="19996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76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Site_5!$B$1</c:f>
              <c:strCache>
                <c:ptCount val="1"/>
                <c:pt idx="0">
                  <c:v>Site 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Site_5!$A$2:$A$12</c:f>
              <c:numCache>
                <c:formatCode>m/d/yyyy</c:formatCode>
                <c:ptCount val="11"/>
                <c:pt idx="0">
                  <c:v>43189</c:v>
                </c:pt>
                <c:pt idx="1">
                  <c:v>43207</c:v>
                </c:pt>
                <c:pt idx="2">
                  <c:v>43229</c:v>
                </c:pt>
                <c:pt idx="3">
                  <c:v>43249</c:v>
                </c:pt>
                <c:pt idx="4">
                  <c:v>43272</c:v>
                </c:pt>
                <c:pt idx="5">
                  <c:v>43290</c:v>
                </c:pt>
                <c:pt idx="6">
                  <c:v>43313</c:v>
                </c:pt>
                <c:pt idx="7">
                  <c:v>43332</c:v>
                </c:pt>
                <c:pt idx="8">
                  <c:v>43354</c:v>
                </c:pt>
                <c:pt idx="9">
                  <c:v>43378</c:v>
                </c:pt>
                <c:pt idx="10">
                  <c:v>43398</c:v>
                </c:pt>
              </c:numCache>
            </c:numRef>
          </c:cat>
          <c:val>
            <c:numRef>
              <c:f>Site_5!$T$2:$T$14</c:f>
              <c:numCache>
                <c:formatCode>General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7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18</c:v>
                </c:pt>
                <c:pt idx="12" formatCode="0.00">
                  <c:v>1.6363636363636365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E-4E13-B2CA-5BFF79FB3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23392"/>
        <c:axId val="201646656"/>
      </c:lineChart>
      <c:dateAx>
        <c:axId val="20172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646656"/>
        <c:crosses val="autoZero"/>
        <c:auto val="1"/>
        <c:lblOffset val="100"/>
        <c:baseTimeUnit val="days"/>
      </c:dateAx>
      <c:valAx>
        <c:axId val="201646656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72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Site_1!$A$2:$A$14</c:f>
              <c:numCache>
                <c:formatCode>m/d/yyyy</c:formatCode>
                <c:ptCount val="13"/>
                <c:pt idx="0">
                  <c:v>43188</c:v>
                </c:pt>
                <c:pt idx="1">
                  <c:v>43207</c:v>
                </c:pt>
                <c:pt idx="2">
                  <c:v>43228</c:v>
                </c:pt>
                <c:pt idx="3">
                  <c:v>43249</c:v>
                </c:pt>
                <c:pt idx="4">
                  <c:v>43272</c:v>
                </c:pt>
                <c:pt idx="5">
                  <c:v>43291</c:v>
                </c:pt>
                <c:pt idx="6">
                  <c:v>43314</c:v>
                </c:pt>
                <c:pt idx="7">
                  <c:v>43333</c:v>
                </c:pt>
                <c:pt idx="8">
                  <c:v>43353</c:v>
                </c:pt>
                <c:pt idx="9">
                  <c:v>43377</c:v>
                </c:pt>
                <c:pt idx="10">
                  <c:v>43396</c:v>
                </c:pt>
              </c:numCache>
            </c:numRef>
          </c:cat>
          <c:val>
            <c:numRef>
              <c:f>Site_1!$T$2:$T$14</c:f>
              <c:numCache>
                <c:formatCode>General</c:formatCode>
                <c:ptCount val="13"/>
                <c:pt idx="0">
                  <c:v>6</c:v>
                </c:pt>
                <c:pt idx="1">
                  <c:v>23</c:v>
                </c:pt>
                <c:pt idx="2">
                  <c:v>20</c:v>
                </c:pt>
                <c:pt idx="3">
                  <c:v>15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76</c:v>
                </c:pt>
                <c:pt idx="12" formatCode="0.00">
                  <c:v>6.9090909090909092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Site_1!#REF!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B7B-4897-A547-F5F7A21A3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11456"/>
        <c:axId val="201648384"/>
      </c:lineChart>
      <c:dateAx>
        <c:axId val="20181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648384"/>
        <c:crosses val="autoZero"/>
        <c:auto val="1"/>
        <c:lblOffset val="100"/>
        <c:baseTimeUnit val="days"/>
      </c:dateAx>
      <c:valAx>
        <c:axId val="2016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81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Site_6!$B$1</c:f>
              <c:strCache>
                <c:ptCount val="1"/>
                <c:pt idx="0">
                  <c:v>Site 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Site_6!$A$2:$A$12</c:f>
              <c:numCache>
                <c:formatCode>m/d/yyyy</c:formatCode>
                <c:ptCount val="11"/>
                <c:pt idx="0">
                  <c:v>43189</c:v>
                </c:pt>
                <c:pt idx="1">
                  <c:v>43208</c:v>
                </c:pt>
                <c:pt idx="2">
                  <c:v>43231</c:v>
                </c:pt>
                <c:pt idx="3">
                  <c:v>43250</c:v>
                </c:pt>
                <c:pt idx="4">
                  <c:v>43271</c:v>
                </c:pt>
                <c:pt idx="5">
                  <c:v>43290</c:v>
                </c:pt>
                <c:pt idx="6">
                  <c:v>43313</c:v>
                </c:pt>
                <c:pt idx="7">
                  <c:v>43333</c:v>
                </c:pt>
                <c:pt idx="8">
                  <c:v>43353</c:v>
                </c:pt>
                <c:pt idx="9">
                  <c:v>43377</c:v>
                </c:pt>
                <c:pt idx="10">
                  <c:v>43396</c:v>
                </c:pt>
              </c:numCache>
            </c:numRef>
          </c:cat>
          <c:val>
            <c:numRef>
              <c:f>Site_6!$T$2:$T$14</c:f>
              <c:numCache>
                <c:formatCode>General</c:formatCode>
                <c:ptCount val="13"/>
                <c:pt idx="0">
                  <c:v>7</c:v>
                </c:pt>
                <c:pt idx="1">
                  <c:v>11</c:v>
                </c:pt>
                <c:pt idx="2">
                  <c:v>33</c:v>
                </c:pt>
                <c:pt idx="3">
                  <c:v>2</c:v>
                </c:pt>
                <c:pt idx="4">
                  <c:v>6</c:v>
                </c:pt>
                <c:pt idx="5">
                  <c:v>4</c:v>
                </c:pt>
                <c:pt idx="6">
                  <c:v>7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78</c:v>
                </c:pt>
                <c:pt idx="12" formatCode="0.00">
                  <c:v>7.0909090909090908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97-4D1A-A78A-8BE1F034B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11968"/>
        <c:axId val="201650112"/>
      </c:lineChart>
      <c:dateAx>
        <c:axId val="20181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650112"/>
        <c:crosses val="autoZero"/>
        <c:auto val="1"/>
        <c:lblOffset val="100"/>
        <c:baseTimeUnit val="days"/>
      </c:dateAx>
      <c:valAx>
        <c:axId val="201650112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81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Site_1!$A$2:$A$14</c:f>
              <c:numCache>
                <c:formatCode>m/d/yyyy</c:formatCode>
                <c:ptCount val="13"/>
                <c:pt idx="0">
                  <c:v>43188</c:v>
                </c:pt>
                <c:pt idx="1">
                  <c:v>43207</c:v>
                </c:pt>
                <c:pt idx="2">
                  <c:v>43228</c:v>
                </c:pt>
                <c:pt idx="3">
                  <c:v>43249</c:v>
                </c:pt>
                <c:pt idx="4">
                  <c:v>43272</c:v>
                </c:pt>
                <c:pt idx="5">
                  <c:v>43291</c:v>
                </c:pt>
                <c:pt idx="6">
                  <c:v>43314</c:v>
                </c:pt>
                <c:pt idx="7">
                  <c:v>43333</c:v>
                </c:pt>
                <c:pt idx="8">
                  <c:v>43353</c:v>
                </c:pt>
                <c:pt idx="9">
                  <c:v>43377</c:v>
                </c:pt>
                <c:pt idx="10">
                  <c:v>43396</c:v>
                </c:pt>
              </c:numCache>
            </c:numRef>
          </c:cat>
          <c:val>
            <c:numRef>
              <c:f>Site_1!$T$2:$T$14</c:f>
              <c:numCache>
                <c:formatCode>General</c:formatCode>
                <c:ptCount val="13"/>
                <c:pt idx="0">
                  <c:v>6</c:v>
                </c:pt>
                <c:pt idx="1">
                  <c:v>23</c:v>
                </c:pt>
                <c:pt idx="2">
                  <c:v>20</c:v>
                </c:pt>
                <c:pt idx="3">
                  <c:v>15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76</c:v>
                </c:pt>
                <c:pt idx="12" formatCode="0.00">
                  <c:v>6.9090909090909092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Site_1!#REF!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E66-457C-8887-51894DB28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99616"/>
        <c:axId val="201651840"/>
      </c:lineChart>
      <c:dateAx>
        <c:axId val="20119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651840"/>
        <c:crosses val="autoZero"/>
        <c:auto val="1"/>
        <c:lblOffset val="100"/>
        <c:baseTimeUnit val="days"/>
      </c:dateAx>
      <c:valAx>
        <c:axId val="2016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19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Site_7!$B$1</c:f>
              <c:strCache>
                <c:ptCount val="1"/>
                <c:pt idx="0">
                  <c:v>Site 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Site_7!$A$2:$A$12</c:f>
              <c:numCache>
                <c:formatCode>m/d/yyyy</c:formatCode>
                <c:ptCount val="11"/>
                <c:pt idx="0">
                  <c:v>43188</c:v>
                </c:pt>
                <c:pt idx="1">
                  <c:v>43208</c:v>
                </c:pt>
                <c:pt idx="2">
                  <c:v>43231</c:v>
                </c:pt>
                <c:pt idx="3">
                  <c:v>43250</c:v>
                </c:pt>
                <c:pt idx="4">
                  <c:v>43271</c:v>
                </c:pt>
                <c:pt idx="5">
                  <c:v>43291</c:v>
                </c:pt>
                <c:pt idx="6">
                  <c:v>43314</c:v>
                </c:pt>
                <c:pt idx="7">
                  <c:v>43333</c:v>
                </c:pt>
                <c:pt idx="8">
                  <c:v>43353</c:v>
                </c:pt>
                <c:pt idx="9">
                  <c:v>43377</c:v>
                </c:pt>
                <c:pt idx="10">
                  <c:v>43396</c:v>
                </c:pt>
              </c:numCache>
            </c:numRef>
          </c:cat>
          <c:val>
            <c:numRef>
              <c:f>Site_7!$T$2:$T$14</c:f>
              <c:numCache>
                <c:formatCode>General</c:formatCode>
                <c:ptCount val="13"/>
                <c:pt idx="0">
                  <c:v>1</c:v>
                </c:pt>
                <c:pt idx="1">
                  <c:v>20</c:v>
                </c:pt>
                <c:pt idx="2">
                  <c:v>14</c:v>
                </c:pt>
                <c:pt idx="3">
                  <c:v>14</c:v>
                </c:pt>
                <c:pt idx="4">
                  <c:v>18</c:v>
                </c:pt>
                <c:pt idx="5">
                  <c:v>19</c:v>
                </c:pt>
                <c:pt idx="6">
                  <c:v>1</c:v>
                </c:pt>
                <c:pt idx="7">
                  <c:v>4</c:v>
                </c:pt>
                <c:pt idx="8">
                  <c:v>6</c:v>
                </c:pt>
                <c:pt idx="9">
                  <c:v>7</c:v>
                </c:pt>
                <c:pt idx="10">
                  <c:v>1</c:v>
                </c:pt>
                <c:pt idx="11">
                  <c:v>105</c:v>
                </c:pt>
                <c:pt idx="12" formatCode="0.00">
                  <c:v>9.545454545454545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D-44B5-9AB4-C3AE7027F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200128"/>
        <c:axId val="201653568"/>
      </c:lineChart>
      <c:dateAx>
        <c:axId val="20120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653568"/>
        <c:crosses val="autoZero"/>
        <c:auto val="1"/>
        <c:lblOffset val="100"/>
        <c:baseTimeUnit val="days"/>
      </c:dateAx>
      <c:valAx>
        <c:axId val="201653568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20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Site_1!$A$2:$A$14</c:f>
              <c:numCache>
                <c:formatCode>m/d/yyyy</c:formatCode>
                <c:ptCount val="13"/>
                <c:pt idx="0">
                  <c:v>43188</c:v>
                </c:pt>
                <c:pt idx="1">
                  <c:v>43207</c:v>
                </c:pt>
                <c:pt idx="2">
                  <c:v>43228</c:v>
                </c:pt>
                <c:pt idx="3">
                  <c:v>43249</c:v>
                </c:pt>
                <c:pt idx="4">
                  <c:v>43272</c:v>
                </c:pt>
                <c:pt idx="5">
                  <c:v>43291</c:v>
                </c:pt>
                <c:pt idx="6">
                  <c:v>43314</c:v>
                </c:pt>
                <c:pt idx="7">
                  <c:v>43333</c:v>
                </c:pt>
                <c:pt idx="8">
                  <c:v>43353</c:v>
                </c:pt>
                <c:pt idx="9">
                  <c:v>43377</c:v>
                </c:pt>
                <c:pt idx="10">
                  <c:v>43396</c:v>
                </c:pt>
              </c:numCache>
            </c:numRef>
          </c:cat>
          <c:val>
            <c:numRef>
              <c:f>Site_1!$T$2:$T$14</c:f>
              <c:numCache>
                <c:formatCode>General</c:formatCode>
                <c:ptCount val="13"/>
                <c:pt idx="0">
                  <c:v>6</c:v>
                </c:pt>
                <c:pt idx="1">
                  <c:v>23</c:v>
                </c:pt>
                <c:pt idx="2">
                  <c:v>20</c:v>
                </c:pt>
                <c:pt idx="3">
                  <c:v>15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76</c:v>
                </c:pt>
                <c:pt idx="12" formatCode="0.00">
                  <c:v>6.9090909090909092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Site_1!#REF!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56F-4B59-B329-70B79E801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202176"/>
        <c:axId val="201262208"/>
      </c:lineChart>
      <c:dateAx>
        <c:axId val="20120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262208"/>
        <c:crosses val="autoZero"/>
        <c:auto val="1"/>
        <c:lblOffset val="100"/>
        <c:baseTimeUnit val="days"/>
      </c:dateAx>
      <c:valAx>
        <c:axId val="2012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20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Site_8!$B$1</c:f>
              <c:strCache>
                <c:ptCount val="1"/>
                <c:pt idx="0">
                  <c:v>Site 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Site_8!$A$2:$A$14</c:f>
              <c:numCache>
                <c:formatCode>m/d/yyyy</c:formatCode>
                <c:ptCount val="13"/>
                <c:pt idx="0">
                  <c:v>43188</c:v>
                </c:pt>
                <c:pt idx="1">
                  <c:v>43208</c:v>
                </c:pt>
                <c:pt idx="2">
                  <c:v>43231</c:v>
                </c:pt>
                <c:pt idx="3">
                  <c:v>43250</c:v>
                </c:pt>
                <c:pt idx="4">
                  <c:v>43271</c:v>
                </c:pt>
                <c:pt idx="5">
                  <c:v>43291</c:v>
                </c:pt>
                <c:pt idx="6">
                  <c:v>43313</c:v>
                </c:pt>
                <c:pt idx="7">
                  <c:v>43333</c:v>
                </c:pt>
                <c:pt idx="8">
                  <c:v>43353</c:v>
                </c:pt>
                <c:pt idx="9">
                  <c:v>43377</c:v>
                </c:pt>
                <c:pt idx="10">
                  <c:v>43396</c:v>
                </c:pt>
              </c:numCache>
            </c:numRef>
          </c:cat>
          <c:val>
            <c:numRef>
              <c:f>Site_8!$T$2:$T$14</c:f>
              <c:numCache>
                <c:formatCode>General</c:formatCode>
                <c:ptCount val="13"/>
                <c:pt idx="0">
                  <c:v>2</c:v>
                </c:pt>
                <c:pt idx="1">
                  <c:v>26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37</c:v>
                </c:pt>
                <c:pt idx="12" formatCode="0.00">
                  <c:v>3.3636363636363638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B1-4283-BC66-DBA06A6CB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10432"/>
        <c:axId val="201263936"/>
      </c:lineChart>
      <c:dateAx>
        <c:axId val="20181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263936"/>
        <c:crosses val="autoZero"/>
        <c:auto val="1"/>
        <c:lblOffset val="100"/>
        <c:baseTimeUnit val="days"/>
      </c:dateAx>
      <c:valAx>
        <c:axId val="201263936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81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Site_1!$A$2:$A$14</c:f>
              <c:numCache>
                <c:formatCode>m/d/yyyy</c:formatCode>
                <c:ptCount val="13"/>
                <c:pt idx="0">
                  <c:v>43188</c:v>
                </c:pt>
                <c:pt idx="1">
                  <c:v>43207</c:v>
                </c:pt>
                <c:pt idx="2">
                  <c:v>43228</c:v>
                </c:pt>
                <c:pt idx="3">
                  <c:v>43249</c:v>
                </c:pt>
                <c:pt idx="4">
                  <c:v>43272</c:v>
                </c:pt>
                <c:pt idx="5">
                  <c:v>43291</c:v>
                </c:pt>
                <c:pt idx="6">
                  <c:v>43314</c:v>
                </c:pt>
                <c:pt idx="7">
                  <c:v>43333</c:v>
                </c:pt>
                <c:pt idx="8">
                  <c:v>43353</c:v>
                </c:pt>
                <c:pt idx="9">
                  <c:v>43377</c:v>
                </c:pt>
                <c:pt idx="10">
                  <c:v>43396</c:v>
                </c:pt>
              </c:numCache>
            </c:numRef>
          </c:cat>
          <c:val>
            <c:numRef>
              <c:f>Site_1!$T$2:$T$14</c:f>
              <c:numCache>
                <c:formatCode>General</c:formatCode>
                <c:ptCount val="13"/>
                <c:pt idx="0">
                  <c:v>6</c:v>
                </c:pt>
                <c:pt idx="1">
                  <c:v>23</c:v>
                </c:pt>
                <c:pt idx="2">
                  <c:v>20</c:v>
                </c:pt>
                <c:pt idx="3">
                  <c:v>15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76</c:v>
                </c:pt>
                <c:pt idx="12" formatCode="0.00">
                  <c:v>6.9090909090909092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Site_1!#REF!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A55-4702-8F4F-7721CE295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201664"/>
        <c:axId val="201265664"/>
      </c:lineChart>
      <c:dateAx>
        <c:axId val="20120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265664"/>
        <c:crosses val="autoZero"/>
        <c:auto val="1"/>
        <c:lblOffset val="100"/>
        <c:baseTimeUnit val="days"/>
      </c:dateAx>
      <c:valAx>
        <c:axId val="2012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20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Basic_stats!$D$43:$D$53</c:f>
              <c:numCache>
                <c:formatCode>m/d/yyyy</c:formatCode>
                <c:ptCount val="11"/>
                <c:pt idx="0">
                  <c:v>43188</c:v>
                </c:pt>
                <c:pt idx="1">
                  <c:v>43207</c:v>
                </c:pt>
                <c:pt idx="2">
                  <c:v>43228</c:v>
                </c:pt>
                <c:pt idx="3">
                  <c:v>43249</c:v>
                </c:pt>
                <c:pt idx="4">
                  <c:v>43272</c:v>
                </c:pt>
                <c:pt idx="5">
                  <c:v>43291</c:v>
                </c:pt>
                <c:pt idx="6">
                  <c:v>43313</c:v>
                </c:pt>
                <c:pt idx="7">
                  <c:v>43332</c:v>
                </c:pt>
                <c:pt idx="8">
                  <c:v>43353</c:v>
                </c:pt>
                <c:pt idx="9">
                  <c:v>43376</c:v>
                </c:pt>
                <c:pt idx="10">
                  <c:v>43397</c:v>
                </c:pt>
              </c:numCache>
            </c:numRef>
          </c:cat>
          <c:val>
            <c:numRef>
              <c:f>Basic_stats!$B$43:$B$53</c:f>
              <c:numCache>
                <c:formatCode>General</c:formatCode>
                <c:ptCount val="11"/>
                <c:pt idx="0">
                  <c:v>64</c:v>
                </c:pt>
                <c:pt idx="1">
                  <c:v>178</c:v>
                </c:pt>
                <c:pt idx="2">
                  <c:v>146</c:v>
                </c:pt>
                <c:pt idx="3">
                  <c:v>176</c:v>
                </c:pt>
                <c:pt idx="4">
                  <c:v>147</c:v>
                </c:pt>
                <c:pt idx="5">
                  <c:v>89</c:v>
                </c:pt>
                <c:pt idx="6">
                  <c:v>36</c:v>
                </c:pt>
                <c:pt idx="7">
                  <c:v>43</c:v>
                </c:pt>
                <c:pt idx="8">
                  <c:v>34</c:v>
                </c:pt>
                <c:pt idx="9">
                  <c:v>22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FC-4736-9D43-C23E8EF92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17888"/>
        <c:axId val="186284224"/>
      </c:lineChart>
      <c:dateAx>
        <c:axId val="143717888"/>
        <c:scaling>
          <c:orientation val="minMax"/>
          <c:max val="43428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284224"/>
        <c:crosses val="autoZero"/>
        <c:auto val="1"/>
        <c:lblOffset val="100"/>
        <c:baseTimeUnit val="days"/>
      </c:dateAx>
      <c:valAx>
        <c:axId val="18628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 sz="1000" b="0" i="0" baseline="0">
                    <a:effectLst/>
                  </a:rPr>
                  <a:t>Nombre de tiques collectées</a:t>
                </a:r>
                <a:endParaRPr lang="fr-B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71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Site_9!$B$1</c:f>
              <c:strCache>
                <c:ptCount val="1"/>
                <c:pt idx="0">
                  <c:v>Site 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Site_9!$A$2:$A$12</c:f>
              <c:numCache>
                <c:formatCode>m/d/yyyy</c:formatCode>
                <c:ptCount val="11"/>
                <c:pt idx="0">
                  <c:v>43188</c:v>
                </c:pt>
                <c:pt idx="1">
                  <c:v>43208</c:v>
                </c:pt>
                <c:pt idx="2">
                  <c:v>43229</c:v>
                </c:pt>
                <c:pt idx="3">
                  <c:v>43249</c:v>
                </c:pt>
                <c:pt idx="4">
                  <c:v>43271</c:v>
                </c:pt>
                <c:pt idx="5">
                  <c:v>43290</c:v>
                </c:pt>
                <c:pt idx="6">
                  <c:v>43313</c:v>
                </c:pt>
                <c:pt idx="7">
                  <c:v>43332</c:v>
                </c:pt>
                <c:pt idx="8">
                  <c:v>43354</c:v>
                </c:pt>
                <c:pt idx="9">
                  <c:v>43378</c:v>
                </c:pt>
                <c:pt idx="10">
                  <c:v>43398</c:v>
                </c:pt>
              </c:numCache>
            </c:numRef>
          </c:cat>
          <c:val>
            <c:numRef>
              <c:f>Site_9!$T$2:$T$14</c:f>
              <c:numCache>
                <c:formatCode>General</c:formatCode>
                <c:ptCount val="13"/>
                <c:pt idx="0">
                  <c:v>14</c:v>
                </c:pt>
                <c:pt idx="1">
                  <c:v>44</c:v>
                </c:pt>
                <c:pt idx="2">
                  <c:v>25</c:v>
                </c:pt>
                <c:pt idx="3">
                  <c:v>65</c:v>
                </c:pt>
                <c:pt idx="4">
                  <c:v>48</c:v>
                </c:pt>
                <c:pt idx="5">
                  <c:v>24</c:v>
                </c:pt>
                <c:pt idx="6">
                  <c:v>14</c:v>
                </c:pt>
                <c:pt idx="7">
                  <c:v>16</c:v>
                </c:pt>
                <c:pt idx="8">
                  <c:v>3</c:v>
                </c:pt>
                <c:pt idx="9">
                  <c:v>7</c:v>
                </c:pt>
                <c:pt idx="10">
                  <c:v>1</c:v>
                </c:pt>
                <c:pt idx="11">
                  <c:v>261</c:v>
                </c:pt>
                <c:pt idx="12" formatCode="0.00">
                  <c:v>23.727272727272727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F-4B8A-B4FF-324255D13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56224"/>
        <c:axId val="201267392"/>
      </c:lineChart>
      <c:dateAx>
        <c:axId val="20235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267392"/>
        <c:crosses val="autoZero"/>
        <c:auto val="1"/>
        <c:lblOffset val="100"/>
        <c:baseTimeUnit val="days"/>
      </c:dateAx>
      <c:valAx>
        <c:axId val="20126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35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Site_1!$A$2:$A$14</c:f>
              <c:numCache>
                <c:formatCode>m/d/yyyy</c:formatCode>
                <c:ptCount val="13"/>
                <c:pt idx="0">
                  <c:v>43188</c:v>
                </c:pt>
                <c:pt idx="1">
                  <c:v>43207</c:v>
                </c:pt>
                <c:pt idx="2">
                  <c:v>43228</c:v>
                </c:pt>
                <c:pt idx="3">
                  <c:v>43249</c:v>
                </c:pt>
                <c:pt idx="4">
                  <c:v>43272</c:v>
                </c:pt>
                <c:pt idx="5">
                  <c:v>43291</c:v>
                </c:pt>
                <c:pt idx="6">
                  <c:v>43314</c:v>
                </c:pt>
                <c:pt idx="7">
                  <c:v>43333</c:v>
                </c:pt>
                <c:pt idx="8">
                  <c:v>43353</c:v>
                </c:pt>
                <c:pt idx="9">
                  <c:v>43377</c:v>
                </c:pt>
                <c:pt idx="10">
                  <c:v>43396</c:v>
                </c:pt>
              </c:numCache>
            </c:numRef>
          </c:cat>
          <c:val>
            <c:numRef>
              <c:f>Site_1!$T$2:$T$14</c:f>
              <c:numCache>
                <c:formatCode>General</c:formatCode>
                <c:ptCount val="13"/>
                <c:pt idx="0">
                  <c:v>6</c:v>
                </c:pt>
                <c:pt idx="1">
                  <c:v>23</c:v>
                </c:pt>
                <c:pt idx="2">
                  <c:v>20</c:v>
                </c:pt>
                <c:pt idx="3">
                  <c:v>15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76</c:v>
                </c:pt>
                <c:pt idx="12" formatCode="0.00">
                  <c:v>6.9090909090909092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Site_1!#REF!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C19-49F7-A43F-54A9E66D4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897088"/>
        <c:axId val="202473472"/>
      </c:lineChart>
      <c:dateAx>
        <c:axId val="19989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473472"/>
        <c:crosses val="autoZero"/>
        <c:auto val="1"/>
        <c:lblOffset val="100"/>
        <c:baseTimeUnit val="days"/>
      </c:dateAx>
      <c:valAx>
        <c:axId val="20247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89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Site_10!$B$1</c:f>
              <c:strCache>
                <c:ptCount val="1"/>
                <c:pt idx="0">
                  <c:v>Site 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Site_10!$A$2:$A$12</c:f>
              <c:numCache>
                <c:formatCode>m/d/yyyy</c:formatCode>
                <c:ptCount val="11"/>
                <c:pt idx="0">
                  <c:v>43189</c:v>
                </c:pt>
                <c:pt idx="1">
                  <c:v>43208</c:v>
                </c:pt>
                <c:pt idx="2">
                  <c:v>43229</c:v>
                </c:pt>
                <c:pt idx="3">
                  <c:v>43249</c:v>
                </c:pt>
                <c:pt idx="4">
                  <c:v>43271</c:v>
                </c:pt>
                <c:pt idx="5">
                  <c:v>43290</c:v>
                </c:pt>
                <c:pt idx="6">
                  <c:v>43313</c:v>
                </c:pt>
                <c:pt idx="7">
                  <c:v>43332</c:v>
                </c:pt>
                <c:pt idx="8">
                  <c:v>43354</c:v>
                </c:pt>
                <c:pt idx="9">
                  <c:v>43378</c:v>
                </c:pt>
                <c:pt idx="10">
                  <c:v>43398</c:v>
                </c:pt>
              </c:numCache>
            </c:numRef>
          </c:cat>
          <c:val>
            <c:numRef>
              <c:f>Site_10!$T$2:$T$14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22</c:v>
                </c:pt>
                <c:pt idx="4">
                  <c:v>13</c:v>
                </c:pt>
                <c:pt idx="5">
                  <c:v>10</c:v>
                </c:pt>
                <c:pt idx="6">
                  <c:v>1</c:v>
                </c:pt>
                <c:pt idx="7">
                  <c:v>6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74</c:v>
                </c:pt>
                <c:pt idx="12" formatCode="0.00">
                  <c:v>6.7272727272727275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8-453B-AEE1-61A5247C7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897600"/>
        <c:axId val="202475200"/>
      </c:lineChart>
      <c:dateAx>
        <c:axId val="19989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475200"/>
        <c:crosses val="autoZero"/>
        <c:auto val="1"/>
        <c:lblOffset val="100"/>
        <c:baseTimeUnit val="days"/>
      </c:dateAx>
      <c:valAx>
        <c:axId val="202475200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89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Site_1!$A$2:$A$14</c:f>
              <c:numCache>
                <c:formatCode>m/d/yyyy</c:formatCode>
                <c:ptCount val="13"/>
                <c:pt idx="0">
                  <c:v>43188</c:v>
                </c:pt>
                <c:pt idx="1">
                  <c:v>43207</c:v>
                </c:pt>
                <c:pt idx="2">
                  <c:v>43228</c:v>
                </c:pt>
                <c:pt idx="3">
                  <c:v>43249</c:v>
                </c:pt>
                <c:pt idx="4">
                  <c:v>43272</c:v>
                </c:pt>
                <c:pt idx="5">
                  <c:v>43291</c:v>
                </c:pt>
                <c:pt idx="6">
                  <c:v>43314</c:v>
                </c:pt>
                <c:pt idx="7">
                  <c:v>43333</c:v>
                </c:pt>
                <c:pt idx="8">
                  <c:v>43353</c:v>
                </c:pt>
                <c:pt idx="9">
                  <c:v>43377</c:v>
                </c:pt>
                <c:pt idx="10">
                  <c:v>43396</c:v>
                </c:pt>
              </c:numCache>
            </c:numRef>
          </c:cat>
          <c:val>
            <c:numRef>
              <c:f>Site_1!$T$2:$T$14</c:f>
              <c:numCache>
                <c:formatCode>General</c:formatCode>
                <c:ptCount val="13"/>
                <c:pt idx="0">
                  <c:v>6</c:v>
                </c:pt>
                <c:pt idx="1">
                  <c:v>23</c:v>
                </c:pt>
                <c:pt idx="2">
                  <c:v>20</c:v>
                </c:pt>
                <c:pt idx="3">
                  <c:v>15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76</c:v>
                </c:pt>
                <c:pt idx="12" formatCode="0.00">
                  <c:v>6.9090909090909092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Site_1!#REF!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37A-47F1-93AE-C58E1D3E0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899136"/>
        <c:axId val="202476928"/>
      </c:lineChart>
      <c:dateAx>
        <c:axId val="19989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476928"/>
        <c:crosses val="autoZero"/>
        <c:auto val="1"/>
        <c:lblOffset val="100"/>
        <c:baseTimeUnit val="days"/>
      </c:dateAx>
      <c:valAx>
        <c:axId val="20247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89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Site_11!$B$1</c:f>
              <c:strCache>
                <c:ptCount val="1"/>
                <c:pt idx="0">
                  <c:v>Site 11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Site_11!$A$2:$A$12</c:f>
              <c:numCache>
                <c:formatCode>m/d/yyyy</c:formatCode>
                <c:ptCount val="11"/>
                <c:pt idx="0">
                  <c:v>43188</c:v>
                </c:pt>
                <c:pt idx="1">
                  <c:v>43207</c:v>
                </c:pt>
                <c:pt idx="2">
                  <c:v>43228</c:v>
                </c:pt>
                <c:pt idx="3">
                  <c:v>43249</c:v>
                </c:pt>
                <c:pt idx="4">
                  <c:v>43272</c:v>
                </c:pt>
                <c:pt idx="5">
                  <c:v>43291</c:v>
                </c:pt>
                <c:pt idx="6">
                  <c:v>43313</c:v>
                </c:pt>
                <c:pt idx="7">
                  <c:v>43333</c:v>
                </c:pt>
                <c:pt idx="8">
                  <c:v>43353</c:v>
                </c:pt>
                <c:pt idx="9">
                  <c:v>43377</c:v>
                </c:pt>
                <c:pt idx="10">
                  <c:v>43396</c:v>
                </c:pt>
              </c:numCache>
            </c:numRef>
          </c:cat>
          <c:val>
            <c:numRef>
              <c:f>Site_11!$T$2:$T$14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13</c:v>
                </c:pt>
                <c:pt idx="3">
                  <c:v>1</c:v>
                </c:pt>
                <c:pt idx="4">
                  <c:v>18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42</c:v>
                </c:pt>
                <c:pt idx="12" formatCode="0.00">
                  <c:v>3.8181818181818183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6-4157-BE2E-4DE0EB0B7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899648"/>
        <c:axId val="202478656"/>
      </c:lineChart>
      <c:dateAx>
        <c:axId val="19989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478656"/>
        <c:crosses val="autoZero"/>
        <c:auto val="1"/>
        <c:lblOffset val="100"/>
        <c:baseTimeUnit val="days"/>
      </c:dateAx>
      <c:valAx>
        <c:axId val="202478656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89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Site_1!$A$2:$A$14</c:f>
              <c:numCache>
                <c:formatCode>m/d/yyyy</c:formatCode>
                <c:ptCount val="13"/>
                <c:pt idx="0">
                  <c:v>43188</c:v>
                </c:pt>
                <c:pt idx="1">
                  <c:v>43207</c:v>
                </c:pt>
                <c:pt idx="2">
                  <c:v>43228</c:v>
                </c:pt>
                <c:pt idx="3">
                  <c:v>43249</c:v>
                </c:pt>
                <c:pt idx="4">
                  <c:v>43272</c:v>
                </c:pt>
                <c:pt idx="5">
                  <c:v>43291</c:v>
                </c:pt>
                <c:pt idx="6">
                  <c:v>43314</c:v>
                </c:pt>
                <c:pt idx="7">
                  <c:v>43333</c:v>
                </c:pt>
                <c:pt idx="8">
                  <c:v>43353</c:v>
                </c:pt>
                <c:pt idx="9">
                  <c:v>43377</c:v>
                </c:pt>
                <c:pt idx="10">
                  <c:v>43396</c:v>
                </c:pt>
              </c:numCache>
            </c:numRef>
          </c:cat>
          <c:val>
            <c:numRef>
              <c:f>Site_1!$T$2:$T$14</c:f>
              <c:numCache>
                <c:formatCode>General</c:formatCode>
                <c:ptCount val="13"/>
                <c:pt idx="0">
                  <c:v>6</c:v>
                </c:pt>
                <c:pt idx="1">
                  <c:v>23</c:v>
                </c:pt>
                <c:pt idx="2">
                  <c:v>20</c:v>
                </c:pt>
                <c:pt idx="3">
                  <c:v>15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76</c:v>
                </c:pt>
                <c:pt idx="12" formatCode="0.00">
                  <c:v>6.9090909090909092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Site_1!#REF!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18D-46B1-8405-2F9F4357A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642944"/>
        <c:axId val="202480384"/>
      </c:lineChart>
      <c:dateAx>
        <c:axId val="20264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480384"/>
        <c:crosses val="autoZero"/>
        <c:auto val="1"/>
        <c:lblOffset val="100"/>
        <c:baseTimeUnit val="days"/>
      </c:dateAx>
      <c:valAx>
        <c:axId val="20248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64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Site_12!$B$1</c:f>
              <c:strCache>
                <c:ptCount val="1"/>
                <c:pt idx="0">
                  <c:v>Site 12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Site_12!$A$2:$A$12</c:f>
              <c:numCache>
                <c:formatCode>m/d/yyyy</c:formatCode>
                <c:ptCount val="11"/>
                <c:pt idx="0">
                  <c:v>43188</c:v>
                </c:pt>
                <c:pt idx="1">
                  <c:v>43207</c:v>
                </c:pt>
                <c:pt idx="2">
                  <c:v>43229</c:v>
                </c:pt>
                <c:pt idx="3">
                  <c:v>43250</c:v>
                </c:pt>
                <c:pt idx="4">
                  <c:v>43271</c:v>
                </c:pt>
                <c:pt idx="5">
                  <c:v>43291</c:v>
                </c:pt>
                <c:pt idx="6">
                  <c:v>43313</c:v>
                </c:pt>
                <c:pt idx="7">
                  <c:v>43333</c:v>
                </c:pt>
                <c:pt idx="8">
                  <c:v>43353</c:v>
                </c:pt>
                <c:pt idx="9">
                  <c:v>43377</c:v>
                </c:pt>
                <c:pt idx="10">
                  <c:v>43396</c:v>
                </c:pt>
              </c:numCache>
            </c:numRef>
          </c:cat>
          <c:val>
            <c:numRef>
              <c:f>Site_12!$T$2:$T$14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9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31</c:v>
                </c:pt>
                <c:pt idx="12" formatCode="0.00">
                  <c:v>2.8181818181818183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E-4B47-85BB-73C331FDF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644480"/>
        <c:axId val="202883648"/>
      </c:lineChart>
      <c:dateAx>
        <c:axId val="20264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883648"/>
        <c:crosses val="autoZero"/>
        <c:auto val="1"/>
        <c:lblOffset val="100"/>
        <c:baseTimeUnit val="days"/>
      </c:dateAx>
      <c:valAx>
        <c:axId val="202883648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64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Site_1!$A$2:$A$14</c:f>
              <c:numCache>
                <c:formatCode>m/d/yyyy</c:formatCode>
                <c:ptCount val="13"/>
                <c:pt idx="0">
                  <c:v>43188</c:v>
                </c:pt>
                <c:pt idx="1">
                  <c:v>43207</c:v>
                </c:pt>
                <c:pt idx="2">
                  <c:v>43228</c:v>
                </c:pt>
                <c:pt idx="3">
                  <c:v>43249</c:v>
                </c:pt>
                <c:pt idx="4">
                  <c:v>43272</c:v>
                </c:pt>
                <c:pt idx="5">
                  <c:v>43291</c:v>
                </c:pt>
                <c:pt idx="6">
                  <c:v>43314</c:v>
                </c:pt>
                <c:pt idx="7">
                  <c:v>43333</c:v>
                </c:pt>
                <c:pt idx="8">
                  <c:v>43353</c:v>
                </c:pt>
                <c:pt idx="9">
                  <c:v>43377</c:v>
                </c:pt>
                <c:pt idx="10">
                  <c:v>43396</c:v>
                </c:pt>
              </c:numCache>
            </c:numRef>
          </c:cat>
          <c:val>
            <c:numRef>
              <c:f>Site_1!$T$2:$T$14</c:f>
              <c:numCache>
                <c:formatCode>General</c:formatCode>
                <c:ptCount val="13"/>
                <c:pt idx="0">
                  <c:v>6</c:v>
                </c:pt>
                <c:pt idx="1">
                  <c:v>23</c:v>
                </c:pt>
                <c:pt idx="2">
                  <c:v>20</c:v>
                </c:pt>
                <c:pt idx="3">
                  <c:v>15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76</c:v>
                </c:pt>
                <c:pt idx="12" formatCode="0.00">
                  <c:v>6.9090909090909092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Site_1!#REF!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B0C-40ED-87A6-75A70F355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203200"/>
        <c:axId val="202885376"/>
      </c:lineChart>
      <c:dateAx>
        <c:axId val="20120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885376"/>
        <c:crosses val="autoZero"/>
        <c:auto val="1"/>
        <c:lblOffset val="100"/>
        <c:baseTimeUnit val="days"/>
      </c:dateAx>
      <c:valAx>
        <c:axId val="2028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20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Site_13!$B$1</c:f>
              <c:strCache>
                <c:ptCount val="1"/>
                <c:pt idx="0">
                  <c:v>Site 13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Site_13!$A$2:$A$12</c:f>
              <c:numCache>
                <c:formatCode>m/d/yyyy</c:formatCode>
                <c:ptCount val="11"/>
                <c:pt idx="0">
                  <c:v>43188</c:v>
                </c:pt>
                <c:pt idx="1">
                  <c:v>43208</c:v>
                </c:pt>
                <c:pt idx="2">
                  <c:v>43231</c:v>
                </c:pt>
                <c:pt idx="3">
                  <c:v>43250</c:v>
                </c:pt>
                <c:pt idx="4">
                  <c:v>43271</c:v>
                </c:pt>
                <c:pt idx="5">
                  <c:v>43290</c:v>
                </c:pt>
                <c:pt idx="6">
                  <c:v>43313</c:v>
                </c:pt>
                <c:pt idx="7">
                  <c:v>43332</c:v>
                </c:pt>
                <c:pt idx="8">
                  <c:v>43354</c:v>
                </c:pt>
                <c:pt idx="9">
                  <c:v>43378</c:v>
                </c:pt>
                <c:pt idx="10">
                  <c:v>43398</c:v>
                </c:pt>
              </c:numCache>
            </c:numRef>
          </c:cat>
          <c:val>
            <c:numRef>
              <c:f>Site_13!$T$2:$T$12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DC-43CA-A72D-044393624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05088"/>
        <c:axId val="202887104"/>
      </c:lineChart>
      <c:dateAx>
        <c:axId val="20290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887104"/>
        <c:crosses val="autoZero"/>
        <c:auto val="1"/>
        <c:lblOffset val="100"/>
        <c:baseTimeUnit val="days"/>
      </c:dateAx>
      <c:valAx>
        <c:axId val="202887104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90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Site_1!$A$2:$A$14</c:f>
              <c:numCache>
                <c:formatCode>m/d/yyyy</c:formatCode>
                <c:ptCount val="13"/>
                <c:pt idx="0">
                  <c:v>43188</c:v>
                </c:pt>
                <c:pt idx="1">
                  <c:v>43207</c:v>
                </c:pt>
                <c:pt idx="2">
                  <c:v>43228</c:v>
                </c:pt>
                <c:pt idx="3">
                  <c:v>43249</c:v>
                </c:pt>
                <c:pt idx="4">
                  <c:v>43272</c:v>
                </c:pt>
                <c:pt idx="5">
                  <c:v>43291</c:v>
                </c:pt>
                <c:pt idx="6">
                  <c:v>43314</c:v>
                </c:pt>
                <c:pt idx="7">
                  <c:v>43333</c:v>
                </c:pt>
                <c:pt idx="8">
                  <c:v>43353</c:v>
                </c:pt>
                <c:pt idx="9">
                  <c:v>43377</c:v>
                </c:pt>
                <c:pt idx="10">
                  <c:v>43396</c:v>
                </c:pt>
              </c:numCache>
            </c:numRef>
          </c:cat>
          <c:val>
            <c:numRef>
              <c:f>Site_1!$T$2:$T$14</c:f>
              <c:numCache>
                <c:formatCode>General</c:formatCode>
                <c:ptCount val="13"/>
                <c:pt idx="0">
                  <c:v>6</c:v>
                </c:pt>
                <c:pt idx="1">
                  <c:v>23</c:v>
                </c:pt>
                <c:pt idx="2">
                  <c:v>20</c:v>
                </c:pt>
                <c:pt idx="3">
                  <c:v>15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76</c:v>
                </c:pt>
                <c:pt idx="12" formatCode="0.00">
                  <c:v>6.9090909090909092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Site_1!#REF!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658-4145-8DBE-C7D59932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07136"/>
        <c:axId val="202888832"/>
      </c:lineChart>
      <c:dateAx>
        <c:axId val="20290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888832"/>
        <c:crosses val="autoZero"/>
        <c:auto val="1"/>
        <c:lblOffset val="100"/>
        <c:baseTimeUnit val="days"/>
      </c:dateAx>
      <c:valAx>
        <c:axId val="20288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90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Basic_stats!$A$26:$A$39</c:f>
              <c:strCache>
                <c:ptCount val="14"/>
                <c:pt idx="0">
                  <c:v>Site 1</c:v>
                </c:pt>
                <c:pt idx="1">
                  <c:v>Site 2</c:v>
                </c:pt>
                <c:pt idx="2">
                  <c:v>Site 3</c:v>
                </c:pt>
                <c:pt idx="3">
                  <c:v>Site 4</c:v>
                </c:pt>
                <c:pt idx="4">
                  <c:v>Site 5</c:v>
                </c:pt>
                <c:pt idx="5">
                  <c:v>Site 6</c:v>
                </c:pt>
                <c:pt idx="6">
                  <c:v>Site 7</c:v>
                </c:pt>
                <c:pt idx="7">
                  <c:v>Site 8</c:v>
                </c:pt>
                <c:pt idx="8">
                  <c:v>Site 9</c:v>
                </c:pt>
                <c:pt idx="9">
                  <c:v>Site 10</c:v>
                </c:pt>
                <c:pt idx="10">
                  <c:v>Site 11</c:v>
                </c:pt>
                <c:pt idx="11">
                  <c:v>Site 12</c:v>
                </c:pt>
                <c:pt idx="12">
                  <c:v>Site 13</c:v>
                </c:pt>
                <c:pt idx="13">
                  <c:v>Site 14</c:v>
                </c:pt>
              </c:strCache>
            </c:strRef>
          </c:cat>
          <c:val>
            <c:numRef>
              <c:f>Basic_stats!$B$26:$B$39</c:f>
              <c:numCache>
                <c:formatCode>General</c:formatCode>
                <c:ptCount val="14"/>
                <c:pt idx="0">
                  <c:v>76</c:v>
                </c:pt>
                <c:pt idx="1">
                  <c:v>57</c:v>
                </c:pt>
                <c:pt idx="2">
                  <c:v>103</c:v>
                </c:pt>
                <c:pt idx="3">
                  <c:v>36</c:v>
                </c:pt>
                <c:pt idx="4">
                  <c:v>18</c:v>
                </c:pt>
                <c:pt idx="5">
                  <c:v>78</c:v>
                </c:pt>
                <c:pt idx="6">
                  <c:v>105</c:v>
                </c:pt>
                <c:pt idx="7">
                  <c:v>37</c:v>
                </c:pt>
                <c:pt idx="8">
                  <c:v>261</c:v>
                </c:pt>
                <c:pt idx="9">
                  <c:v>74</c:v>
                </c:pt>
                <c:pt idx="10">
                  <c:v>42</c:v>
                </c:pt>
                <c:pt idx="11">
                  <c:v>31</c:v>
                </c:pt>
                <c:pt idx="12">
                  <c:v>15</c:v>
                </c:pt>
                <c:pt idx="1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B-4415-8D30-00F94FA13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18400"/>
        <c:axId val="143638528"/>
      </c:barChart>
      <c:catAx>
        <c:axId val="14371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638528"/>
        <c:crosses val="autoZero"/>
        <c:auto val="1"/>
        <c:lblAlgn val="ctr"/>
        <c:lblOffset val="100"/>
        <c:noMultiLvlLbl val="0"/>
      </c:catAx>
      <c:valAx>
        <c:axId val="14363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Nombre de tiques collectées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71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Site_14!$B$1</c:f>
              <c:strCache>
                <c:ptCount val="1"/>
                <c:pt idx="0">
                  <c:v>Site 14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Site_14!$A$2:$A$12</c:f>
              <c:numCache>
                <c:formatCode>m/d/yyyy</c:formatCode>
                <c:ptCount val="11"/>
                <c:pt idx="0">
                  <c:v>43188</c:v>
                </c:pt>
                <c:pt idx="1">
                  <c:v>43208</c:v>
                </c:pt>
                <c:pt idx="2">
                  <c:v>43231</c:v>
                </c:pt>
                <c:pt idx="3">
                  <c:v>43250</c:v>
                </c:pt>
                <c:pt idx="4">
                  <c:v>43271</c:v>
                </c:pt>
                <c:pt idx="5">
                  <c:v>43290</c:v>
                </c:pt>
                <c:pt idx="6">
                  <c:v>43313</c:v>
                </c:pt>
                <c:pt idx="7">
                  <c:v>43332</c:v>
                </c:pt>
                <c:pt idx="8">
                  <c:v>43354</c:v>
                </c:pt>
                <c:pt idx="9">
                  <c:v>43378</c:v>
                </c:pt>
                <c:pt idx="10">
                  <c:v>43398</c:v>
                </c:pt>
              </c:numCache>
            </c:numRef>
          </c:cat>
          <c:val>
            <c:numRef>
              <c:f>Site_14!$T$2:$T$14</c:f>
              <c:numCache>
                <c:formatCode>General</c:formatCode>
                <c:ptCount val="13"/>
                <c:pt idx="0">
                  <c:v>1</c:v>
                </c:pt>
                <c:pt idx="1">
                  <c:v>8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</c:v>
                </c:pt>
                <c:pt idx="12" formatCode="0.00">
                  <c:v>1.1818181818181819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5-463A-8BD7-E9E8E9854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69600"/>
        <c:axId val="202890560"/>
      </c:lineChart>
      <c:dateAx>
        <c:axId val="2029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890560"/>
        <c:crosses val="autoZero"/>
        <c:auto val="1"/>
        <c:lblOffset val="100"/>
        <c:baseTimeUnit val="days"/>
      </c:dateAx>
      <c:valAx>
        <c:axId val="202890560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96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Collecte_1!$F$1</c:f>
              <c:strCache>
                <c:ptCount val="1"/>
                <c:pt idx="0">
                  <c:v>Nymphes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Collecte_1!$F$2:$F$15</c:f>
              <c:numCache>
                <c:formatCode>General</c:formatCode>
                <c:ptCount val="14"/>
                <c:pt idx="0">
                  <c:v>6</c:v>
                </c:pt>
                <c:pt idx="1">
                  <c:v>0</c:v>
                </c:pt>
                <c:pt idx="2">
                  <c:v>10</c:v>
                </c:pt>
                <c:pt idx="3">
                  <c:v>11</c:v>
                </c:pt>
                <c:pt idx="4">
                  <c:v>0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13</c:v>
                </c:pt>
                <c:pt idx="9">
                  <c:v>0</c:v>
                </c:pt>
                <c:pt idx="10">
                  <c:v>1</c:v>
                </c:pt>
                <c:pt idx="11">
                  <c:v>5</c:v>
                </c:pt>
                <c:pt idx="12">
                  <c:v>5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1-40F1-B15E-186A8278F58E}"/>
            </c:ext>
          </c:extLst>
        </c:ser>
        <c:ser>
          <c:idx val="1"/>
          <c:order val="1"/>
          <c:tx>
            <c:strRef>
              <c:f>Collecte_1!$M$1</c:f>
              <c:strCache>
                <c:ptCount val="1"/>
                <c:pt idx="0">
                  <c:v>Adultes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Collecte_1!$M$2:$M$15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11-40F1-B15E-186A8278F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06112"/>
        <c:axId val="203039872"/>
      </c:barChart>
      <c:catAx>
        <c:axId val="20290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sites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039872"/>
        <c:crosses val="autoZero"/>
        <c:auto val="1"/>
        <c:lblAlgn val="ctr"/>
        <c:lblOffset val="100"/>
        <c:noMultiLvlLbl val="0"/>
      </c:catAx>
      <c:valAx>
        <c:axId val="20303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Ticks</a:t>
                </a:r>
                <a:r>
                  <a:rPr lang="fr-BE" baseline="0"/>
                  <a:t> collected</a:t>
                </a: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90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Collecte_1!$F$1</c:f>
              <c:strCache>
                <c:ptCount val="1"/>
                <c:pt idx="0">
                  <c:v>Nymphes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Collecte_1!$G$17:$L$17</c:f>
              <c:numCache>
                <c:formatCode>0.00</c:formatCode>
                <c:ptCount val="6"/>
                <c:pt idx="0">
                  <c:v>34.42622950819672</c:v>
                </c:pt>
                <c:pt idx="1">
                  <c:v>34.42622950819672</c:v>
                </c:pt>
                <c:pt idx="2">
                  <c:v>11.475409836065573</c:v>
                </c:pt>
                <c:pt idx="3">
                  <c:v>4.918032786885246</c:v>
                </c:pt>
                <c:pt idx="4">
                  <c:v>3.278688524590164</c:v>
                </c:pt>
                <c:pt idx="5">
                  <c:v>11.475409836065573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D0-4750-A2DE-EDA820FD6DB1}"/>
            </c:ext>
          </c:extLst>
        </c:ser>
        <c:ser>
          <c:idx val="1"/>
          <c:order val="1"/>
          <c:tx>
            <c:strRef>
              <c:f>Collecte_1!$M$1</c:f>
              <c:strCache>
                <c:ptCount val="1"/>
                <c:pt idx="0">
                  <c:v>Adultes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Collecte_1!$N$17:$S$17</c:f>
              <c:numCache>
                <c:formatCode>0.00</c:formatCode>
                <c:ptCount val="6"/>
                <c:pt idx="0">
                  <c:v>0</c:v>
                </c:pt>
                <c:pt idx="1">
                  <c:v>66.666666666666657</c:v>
                </c:pt>
                <c:pt idx="2">
                  <c:v>0</c:v>
                </c:pt>
                <c:pt idx="3">
                  <c:v>0</c:v>
                </c:pt>
                <c:pt idx="4">
                  <c:v>33.333333333333329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D0-4750-A2DE-EDA820FD6DB1}"/>
            </c:ext>
          </c:extLst>
        </c:ser>
        <c:ser>
          <c:idx val="2"/>
          <c:order val="2"/>
          <c:tx>
            <c:strRef>
              <c:f>Collecte_1!$T$1</c:f>
              <c:strCache>
                <c:ptCount val="1"/>
                <c:pt idx="0">
                  <c:v>TOTAL - 2018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Collecte_1!$U$17:$Z$17</c:f>
              <c:numCache>
                <c:formatCode>0.00</c:formatCode>
                <c:ptCount val="6"/>
                <c:pt idx="0">
                  <c:v>32.8125</c:v>
                </c:pt>
                <c:pt idx="1">
                  <c:v>35.9375</c:v>
                </c:pt>
                <c:pt idx="2">
                  <c:v>10.9375</c:v>
                </c:pt>
                <c:pt idx="3">
                  <c:v>4.6875</c:v>
                </c:pt>
                <c:pt idx="4">
                  <c:v>4.6875</c:v>
                </c:pt>
                <c:pt idx="5">
                  <c:v>10.9375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D0-4750-A2DE-EDA820FD6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72672"/>
        <c:axId val="203041600"/>
      </c:lineChart>
      <c:catAx>
        <c:axId val="20297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passages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041600"/>
        <c:crosses val="autoZero"/>
        <c:auto val="1"/>
        <c:lblAlgn val="ctr"/>
        <c:lblOffset val="100"/>
        <c:noMultiLvlLbl val="0"/>
      </c:catAx>
      <c:valAx>
        <c:axId val="20304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pourcentage de tiques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297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2B-413F-A4B0-914C711327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2B-413F-A4B0-914C71132703}"/>
              </c:ext>
            </c:extLst>
          </c:dPt>
          <c:cat>
            <c:strRef>
              <c:f>Collecte_1!$T$20:$T$21</c:f>
              <c:strCache>
                <c:ptCount val="2"/>
                <c:pt idx="0">
                  <c:v>Nymphes</c:v>
                </c:pt>
                <c:pt idx="1">
                  <c:v>Adultes</c:v>
                </c:pt>
              </c:strCache>
            </c:strRef>
          </c:cat>
          <c:val>
            <c:numRef>
              <c:f>Collecte_1!$U$20:$U$21</c:f>
              <c:numCache>
                <c:formatCode>General</c:formatCode>
                <c:ptCount val="2"/>
                <c:pt idx="0">
                  <c:v>61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1-4E3B-811D-BAA164E84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Collecte_2!$F$1</c:f>
              <c:strCache>
                <c:ptCount val="1"/>
                <c:pt idx="0">
                  <c:v>Nymphes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Collecte_2!$F$2:$F$15</c:f>
              <c:numCache>
                <c:formatCode>General</c:formatCode>
                <c:ptCount val="14"/>
                <c:pt idx="0">
                  <c:v>21</c:v>
                </c:pt>
                <c:pt idx="1">
                  <c:v>5</c:v>
                </c:pt>
                <c:pt idx="2">
                  <c:v>13</c:v>
                </c:pt>
                <c:pt idx="3">
                  <c:v>8</c:v>
                </c:pt>
                <c:pt idx="4">
                  <c:v>2</c:v>
                </c:pt>
                <c:pt idx="5">
                  <c:v>11</c:v>
                </c:pt>
                <c:pt idx="6">
                  <c:v>17</c:v>
                </c:pt>
                <c:pt idx="7">
                  <c:v>24</c:v>
                </c:pt>
                <c:pt idx="8">
                  <c:v>43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4</c:v>
                </c:pt>
                <c:pt idx="1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D-4E8A-BADA-99F9535CEFF9}"/>
            </c:ext>
          </c:extLst>
        </c:ser>
        <c:ser>
          <c:idx val="1"/>
          <c:order val="1"/>
          <c:tx>
            <c:strRef>
              <c:f>Collecte_2!$M$1</c:f>
              <c:strCache>
                <c:ptCount val="1"/>
                <c:pt idx="0">
                  <c:v>Adultes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Collecte_2!$M$2:$M$15</c:f>
              <c:numCache>
                <c:formatCode>General</c:formatCode>
                <c:ptCount val="1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7D-4E8A-BADA-99F9535CE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224576"/>
        <c:axId val="203046208"/>
      </c:barChart>
      <c:catAx>
        <c:axId val="20322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sites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046208"/>
        <c:crosses val="autoZero"/>
        <c:auto val="1"/>
        <c:lblAlgn val="ctr"/>
        <c:lblOffset val="100"/>
        <c:noMultiLvlLbl val="0"/>
      </c:catAx>
      <c:valAx>
        <c:axId val="2030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Ticks</a:t>
                </a:r>
                <a:r>
                  <a:rPr lang="fr-BE" baseline="0"/>
                  <a:t> collected</a:t>
                </a: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22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49781277340332"/>
          <c:y val="5.0925925925925923E-2"/>
          <c:w val="0.81239107611548556"/>
          <c:h val="0.63759988334791484"/>
        </c:manualLayout>
      </c:layout>
      <c:lineChart>
        <c:grouping val="standard"/>
        <c:varyColors val="0"/>
        <c:ser>
          <c:idx val="0"/>
          <c:order val="0"/>
          <c:tx>
            <c:strRef>
              <c:f>Collecte_2!$F$1</c:f>
              <c:strCache>
                <c:ptCount val="1"/>
                <c:pt idx="0">
                  <c:v>Nymphes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Collecte_2!$G$17:$L$17</c:f>
              <c:numCache>
                <c:formatCode>0.00</c:formatCode>
                <c:ptCount val="6"/>
                <c:pt idx="0">
                  <c:v>37.125748502994007</c:v>
                </c:pt>
                <c:pt idx="1">
                  <c:v>23.952095808383234</c:v>
                </c:pt>
                <c:pt idx="2">
                  <c:v>11.976047904191617</c:v>
                </c:pt>
                <c:pt idx="3">
                  <c:v>11.377245508982035</c:v>
                </c:pt>
                <c:pt idx="4">
                  <c:v>6.5868263473053901</c:v>
                </c:pt>
                <c:pt idx="5">
                  <c:v>8.9820359281437128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06-4082-85F5-EDE28E8DAB01}"/>
            </c:ext>
          </c:extLst>
        </c:ser>
        <c:ser>
          <c:idx val="1"/>
          <c:order val="1"/>
          <c:tx>
            <c:strRef>
              <c:f>Collecte_2!$M$1</c:f>
              <c:strCache>
                <c:ptCount val="1"/>
                <c:pt idx="0">
                  <c:v>Adultes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Collecte_2!$N$17:$S$17</c:f>
              <c:numCache>
                <c:formatCode>0.00</c:formatCode>
                <c:ptCount val="6"/>
                <c:pt idx="0">
                  <c:v>72.727272727272734</c:v>
                </c:pt>
                <c:pt idx="1">
                  <c:v>9.0909090909090917</c:v>
                </c:pt>
                <c:pt idx="2">
                  <c:v>0</c:v>
                </c:pt>
                <c:pt idx="3">
                  <c:v>0</c:v>
                </c:pt>
                <c:pt idx="4">
                  <c:v>18.181818181818183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06-4082-85F5-EDE28E8DAB01}"/>
            </c:ext>
          </c:extLst>
        </c:ser>
        <c:ser>
          <c:idx val="2"/>
          <c:order val="2"/>
          <c:tx>
            <c:strRef>
              <c:f>Collecte_2!$T$1</c:f>
              <c:strCache>
                <c:ptCount val="1"/>
                <c:pt idx="0">
                  <c:v>TOTAL - 2018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Collecte_2!$U$17:$Z$17</c:f>
              <c:numCache>
                <c:formatCode>0.00</c:formatCode>
                <c:ptCount val="6"/>
                <c:pt idx="0">
                  <c:v>38.202247191011232</c:v>
                </c:pt>
                <c:pt idx="1">
                  <c:v>23.033707865168541</c:v>
                </c:pt>
                <c:pt idx="2">
                  <c:v>11.235955056179774</c:v>
                </c:pt>
                <c:pt idx="3">
                  <c:v>10.674157303370785</c:v>
                </c:pt>
                <c:pt idx="4">
                  <c:v>7.3033707865168536</c:v>
                </c:pt>
                <c:pt idx="5">
                  <c:v>8.4269662921348321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06-4082-85F5-EDE28E8DA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25600"/>
        <c:axId val="203252864"/>
      </c:lineChart>
      <c:catAx>
        <c:axId val="20322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passages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252864"/>
        <c:crosses val="autoZero"/>
        <c:auto val="1"/>
        <c:lblAlgn val="ctr"/>
        <c:lblOffset val="100"/>
        <c:noMultiLvlLbl val="0"/>
      </c:catAx>
      <c:valAx>
        <c:axId val="2032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pourcentage de tiques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22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AF8-4315-9C41-95278845E1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AF8-4315-9C41-95278845E199}"/>
              </c:ext>
            </c:extLst>
          </c:dPt>
          <c:cat>
            <c:strRef>
              <c:f>Collecte_2!$T$20:$T$21</c:f>
              <c:strCache>
                <c:ptCount val="2"/>
                <c:pt idx="0">
                  <c:v>Nymphes</c:v>
                </c:pt>
                <c:pt idx="1">
                  <c:v>Adultes</c:v>
                </c:pt>
              </c:strCache>
            </c:strRef>
          </c:cat>
          <c:val>
            <c:numRef>
              <c:f>Collecte_2!$U$20:$U$21</c:f>
              <c:numCache>
                <c:formatCode>General</c:formatCode>
                <c:ptCount val="2"/>
                <c:pt idx="0">
                  <c:v>167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F8-4315-9C41-95278845E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Collecte_3!$F$1</c:f>
              <c:strCache>
                <c:ptCount val="1"/>
                <c:pt idx="0">
                  <c:v>Nymphes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Collecte_3!$F$2:$F$15</c:f>
              <c:numCache>
                <c:formatCode>General</c:formatCode>
                <c:ptCount val="14"/>
                <c:pt idx="0">
                  <c:v>16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0</c:v>
                </c:pt>
                <c:pt idx="5">
                  <c:v>29</c:v>
                </c:pt>
                <c:pt idx="6">
                  <c:v>9</c:v>
                </c:pt>
                <c:pt idx="7">
                  <c:v>1</c:v>
                </c:pt>
                <c:pt idx="8">
                  <c:v>23</c:v>
                </c:pt>
                <c:pt idx="9">
                  <c:v>11</c:v>
                </c:pt>
                <c:pt idx="10">
                  <c:v>6</c:v>
                </c:pt>
                <c:pt idx="11">
                  <c:v>4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0-4658-8509-D1F326338CC5}"/>
            </c:ext>
          </c:extLst>
        </c:ser>
        <c:ser>
          <c:idx val="1"/>
          <c:order val="1"/>
          <c:tx>
            <c:strRef>
              <c:f>Collecte_3!$M$1</c:f>
              <c:strCache>
                <c:ptCount val="1"/>
                <c:pt idx="0">
                  <c:v>Adultes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Collecte_3!$M$2:$M$15</c:f>
              <c:numCache>
                <c:formatCode>General</c:formatCode>
                <c:ptCount val="14"/>
                <c:pt idx="0">
                  <c:v>4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4</c:v>
                </c:pt>
                <c:pt idx="6">
                  <c:v>5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7</c:v>
                </c:pt>
                <c:pt idx="11">
                  <c:v>5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10-4658-8509-D1F326338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223552"/>
        <c:axId val="203256320"/>
      </c:barChart>
      <c:catAx>
        <c:axId val="20322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sites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256320"/>
        <c:crosses val="autoZero"/>
        <c:auto val="1"/>
        <c:lblAlgn val="ctr"/>
        <c:lblOffset val="100"/>
        <c:noMultiLvlLbl val="0"/>
      </c:catAx>
      <c:valAx>
        <c:axId val="20325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Ticks</a:t>
                </a:r>
                <a:r>
                  <a:rPr lang="fr-BE" baseline="0"/>
                  <a:t> collected</a:t>
                </a: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22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49781277340332"/>
          <c:y val="5.0925925925925923E-2"/>
          <c:w val="0.81239107611548556"/>
          <c:h val="0.63759988334791484"/>
        </c:manualLayout>
      </c:layout>
      <c:lineChart>
        <c:grouping val="standard"/>
        <c:varyColors val="0"/>
        <c:ser>
          <c:idx val="0"/>
          <c:order val="0"/>
          <c:tx>
            <c:strRef>
              <c:f>Collecte_3!$F$1</c:f>
              <c:strCache>
                <c:ptCount val="1"/>
                <c:pt idx="0">
                  <c:v>Nymphes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Collecte_3!$G$17:$L$17</c:f>
              <c:numCache>
                <c:formatCode>0.00</c:formatCode>
                <c:ptCount val="6"/>
                <c:pt idx="0">
                  <c:v>27.43362831858407</c:v>
                </c:pt>
                <c:pt idx="1">
                  <c:v>15.044247787610621</c:v>
                </c:pt>
                <c:pt idx="2">
                  <c:v>14.159292035398231</c:v>
                </c:pt>
                <c:pt idx="3">
                  <c:v>16.814159292035399</c:v>
                </c:pt>
                <c:pt idx="4">
                  <c:v>13.274336283185843</c:v>
                </c:pt>
                <c:pt idx="5">
                  <c:v>13.274336283185843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A4-4A45-9508-0C4988D32BBC}"/>
            </c:ext>
          </c:extLst>
        </c:ser>
        <c:ser>
          <c:idx val="1"/>
          <c:order val="1"/>
          <c:tx>
            <c:strRef>
              <c:f>Collecte_3!$M$1</c:f>
              <c:strCache>
                <c:ptCount val="1"/>
                <c:pt idx="0">
                  <c:v>Adultes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Collecte_3!$N$17:$S$17</c:f>
              <c:numCache>
                <c:formatCode>0.00</c:formatCode>
                <c:ptCount val="6"/>
                <c:pt idx="0">
                  <c:v>54.54545454545454</c:v>
                </c:pt>
                <c:pt idx="1">
                  <c:v>12.121212121212121</c:v>
                </c:pt>
                <c:pt idx="2">
                  <c:v>15.151515151515152</c:v>
                </c:pt>
                <c:pt idx="3">
                  <c:v>9.0909090909090917</c:v>
                </c:pt>
                <c:pt idx="4">
                  <c:v>6.0606060606060606</c:v>
                </c:pt>
                <c:pt idx="5">
                  <c:v>3.0303030303030303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A4-4A45-9508-0C4988D32BBC}"/>
            </c:ext>
          </c:extLst>
        </c:ser>
        <c:ser>
          <c:idx val="2"/>
          <c:order val="2"/>
          <c:tx>
            <c:strRef>
              <c:f>Collecte_3!$T$1</c:f>
              <c:strCache>
                <c:ptCount val="1"/>
                <c:pt idx="0">
                  <c:v>TOTAL - 2018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Collecte_3!$U$17:$Z$17</c:f>
              <c:numCache>
                <c:formatCode>0.00</c:formatCode>
                <c:ptCount val="6"/>
                <c:pt idx="0">
                  <c:v>33.561643835616437</c:v>
                </c:pt>
                <c:pt idx="1">
                  <c:v>14.383561643835616</c:v>
                </c:pt>
                <c:pt idx="2">
                  <c:v>14.383561643835616</c:v>
                </c:pt>
                <c:pt idx="3">
                  <c:v>15.068493150684931</c:v>
                </c:pt>
                <c:pt idx="4">
                  <c:v>11.643835616438356</c:v>
                </c:pt>
                <c:pt idx="5">
                  <c:v>10.95890410958904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A4-4A45-9508-0C4988D32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50240"/>
        <c:axId val="203258048"/>
      </c:lineChart>
      <c:catAx>
        <c:axId val="20385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passages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258048"/>
        <c:crosses val="autoZero"/>
        <c:auto val="1"/>
        <c:lblAlgn val="ctr"/>
        <c:lblOffset val="100"/>
        <c:noMultiLvlLbl val="0"/>
      </c:catAx>
      <c:valAx>
        <c:axId val="20325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pourcentage de tiques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85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7-423C-9D47-210B5FBC54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7-423C-9D47-210B5FBC543E}"/>
              </c:ext>
            </c:extLst>
          </c:dPt>
          <c:cat>
            <c:strRef>
              <c:f>Collecte_3!$T$20:$T$21</c:f>
              <c:strCache>
                <c:ptCount val="2"/>
                <c:pt idx="0">
                  <c:v>Nymphes</c:v>
                </c:pt>
                <c:pt idx="1">
                  <c:v>Adultes</c:v>
                </c:pt>
              </c:strCache>
            </c:strRef>
          </c:cat>
          <c:val>
            <c:numRef>
              <c:f>Collecte_3!$U$20:$U$21</c:f>
              <c:numCache>
                <c:formatCode>General</c:formatCode>
                <c:ptCount val="2"/>
                <c:pt idx="0">
                  <c:v>113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97-423C-9D47-210B5FBC5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2A-4E88-B9CB-7F773FF7FC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2A-4E88-B9CB-7F773FF7FC77}"/>
              </c:ext>
            </c:extLst>
          </c:dPt>
          <c:cat>
            <c:strRef>
              <c:f>(Basic_stats!$E$4,Basic_stats!$E$11)</c:f>
              <c:strCache>
                <c:ptCount val="2"/>
                <c:pt idx="0">
                  <c:v>Nymphes (87,95%) - 832 tiques</c:v>
                </c:pt>
                <c:pt idx="1">
                  <c:v>Adultes (12,05%) - 114 tiques</c:v>
                </c:pt>
              </c:strCache>
            </c:strRef>
          </c:cat>
          <c:val>
            <c:numRef>
              <c:f>(Basic_stats!$B$3,Basic_stats!$B$10)</c:f>
              <c:numCache>
                <c:formatCode>0</c:formatCode>
                <c:ptCount val="2"/>
                <c:pt idx="0">
                  <c:v>832</c:v>
                </c:pt>
                <c:pt idx="1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57-4102-AAD5-1307C8C4E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Collecte_4!$F$1</c:f>
              <c:strCache>
                <c:ptCount val="1"/>
                <c:pt idx="0">
                  <c:v>Nymphes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Collecte_4!$F$2:$F$15</c:f>
              <c:numCache>
                <c:formatCode>General</c:formatCode>
                <c:ptCount val="14"/>
                <c:pt idx="0">
                  <c:v>12</c:v>
                </c:pt>
                <c:pt idx="1">
                  <c:v>15</c:v>
                </c:pt>
                <c:pt idx="2">
                  <c:v>21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64</c:v>
                </c:pt>
                <c:pt idx="9">
                  <c:v>22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2-4FBC-90A0-461E9D2E1CDA}"/>
            </c:ext>
          </c:extLst>
        </c:ser>
        <c:ser>
          <c:idx val="1"/>
          <c:order val="1"/>
          <c:tx>
            <c:strRef>
              <c:f>Collecte_4!$M$1</c:f>
              <c:strCache>
                <c:ptCount val="1"/>
                <c:pt idx="0">
                  <c:v>Adultes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Collecte_4!$M$2:$M$15</c:f>
              <c:numCache>
                <c:formatCode>General</c:formatCode>
                <c:ptCount val="14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52-4FBC-90A0-461E9D2E1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852800"/>
        <c:axId val="204211904"/>
      </c:barChart>
      <c:catAx>
        <c:axId val="20385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sites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211904"/>
        <c:crosses val="autoZero"/>
        <c:auto val="1"/>
        <c:lblAlgn val="ctr"/>
        <c:lblOffset val="100"/>
        <c:noMultiLvlLbl val="0"/>
      </c:catAx>
      <c:valAx>
        <c:axId val="20421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Ticks</a:t>
                </a:r>
                <a:r>
                  <a:rPr lang="fr-BE" baseline="0"/>
                  <a:t> collected</a:t>
                </a: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85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49781277340332"/>
          <c:y val="5.0925925925925923E-2"/>
          <c:w val="0.81239107611548556"/>
          <c:h val="0.63759988334791484"/>
        </c:manualLayout>
      </c:layout>
      <c:lineChart>
        <c:grouping val="standard"/>
        <c:varyColors val="0"/>
        <c:ser>
          <c:idx val="0"/>
          <c:order val="0"/>
          <c:tx>
            <c:strRef>
              <c:f>Collecte_4!$F$1</c:f>
              <c:strCache>
                <c:ptCount val="1"/>
                <c:pt idx="0">
                  <c:v>Nymphes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Collecte_4!$G$17:$L$17</c:f>
              <c:numCache>
                <c:formatCode>0.00</c:formatCode>
                <c:ptCount val="6"/>
                <c:pt idx="0">
                  <c:v>30.625000000000004</c:v>
                </c:pt>
                <c:pt idx="1">
                  <c:v>23.75</c:v>
                </c:pt>
                <c:pt idx="2">
                  <c:v>21.25</c:v>
                </c:pt>
                <c:pt idx="3">
                  <c:v>10</c:v>
                </c:pt>
                <c:pt idx="4">
                  <c:v>6.25</c:v>
                </c:pt>
                <c:pt idx="5">
                  <c:v>8.125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7-4B62-8CFD-B927D7C98CC1}"/>
            </c:ext>
          </c:extLst>
        </c:ser>
        <c:ser>
          <c:idx val="1"/>
          <c:order val="1"/>
          <c:tx>
            <c:strRef>
              <c:f>Collecte_4!$M$1</c:f>
              <c:strCache>
                <c:ptCount val="1"/>
                <c:pt idx="0">
                  <c:v>Adultes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Collecte_4!$N$17:$S$17</c:f>
              <c:numCache>
                <c:formatCode>0.00</c:formatCode>
                <c:ptCount val="6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6.25</c:v>
                </c:pt>
                <c:pt idx="4">
                  <c:v>0</c:v>
                </c:pt>
                <c:pt idx="5">
                  <c:v>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47-4B62-8CFD-B927D7C98CC1}"/>
            </c:ext>
          </c:extLst>
        </c:ser>
        <c:ser>
          <c:idx val="2"/>
          <c:order val="2"/>
          <c:tx>
            <c:strRef>
              <c:f>Collecte_4!$T$1</c:f>
              <c:strCache>
                <c:ptCount val="1"/>
                <c:pt idx="0">
                  <c:v>TOTAL - 2018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Collecte_4!$U$17:$Z$17</c:f>
              <c:numCache>
                <c:formatCode>0.00</c:formatCode>
                <c:ptCount val="6"/>
                <c:pt idx="0">
                  <c:v>32.386363636363633</c:v>
                </c:pt>
                <c:pt idx="1">
                  <c:v>23.863636363636363</c:v>
                </c:pt>
                <c:pt idx="2">
                  <c:v>20.454545454545457</c:v>
                </c:pt>
                <c:pt idx="3">
                  <c:v>9.6590909090909083</c:v>
                </c:pt>
                <c:pt idx="4">
                  <c:v>5.6818181818181817</c:v>
                </c:pt>
                <c:pt idx="5">
                  <c:v>7.9545454545454541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47-4B62-8CFD-B927D7C98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06368"/>
        <c:axId val="204213632"/>
      </c:lineChart>
      <c:catAx>
        <c:axId val="203706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passages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213632"/>
        <c:crosses val="autoZero"/>
        <c:auto val="1"/>
        <c:lblAlgn val="ctr"/>
        <c:lblOffset val="100"/>
        <c:noMultiLvlLbl val="0"/>
      </c:catAx>
      <c:valAx>
        <c:axId val="20421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pourcentage de tiques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70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25-40CF-9CA6-0DA3C9F29F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25-40CF-9CA6-0DA3C9F29FA7}"/>
              </c:ext>
            </c:extLst>
          </c:dPt>
          <c:cat>
            <c:strRef>
              <c:f>Collecte_4!$T$20:$T$21</c:f>
              <c:strCache>
                <c:ptCount val="2"/>
                <c:pt idx="0">
                  <c:v>Nymphes</c:v>
                </c:pt>
                <c:pt idx="1">
                  <c:v>Adultes</c:v>
                </c:pt>
              </c:strCache>
            </c:strRef>
          </c:cat>
          <c:val>
            <c:numRef>
              <c:f>Collecte_4!$U$20:$U$21</c:f>
              <c:numCache>
                <c:formatCode>General</c:formatCode>
                <c:ptCount val="2"/>
                <c:pt idx="0">
                  <c:v>160</c:v>
                </c:pt>
                <c:pt idx="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25-40CF-9CA6-0DA3C9F29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Collecte_5!$F$1</c:f>
              <c:strCache>
                <c:ptCount val="1"/>
                <c:pt idx="0">
                  <c:v>Nymphes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Collecte_5!$F$2:$F$15</c:f>
              <c:numCache>
                <c:formatCode>General</c:formatCode>
                <c:ptCount val="14"/>
                <c:pt idx="0">
                  <c:v>3</c:v>
                </c:pt>
                <c:pt idx="1">
                  <c:v>11</c:v>
                </c:pt>
                <c:pt idx="2">
                  <c:v>18</c:v>
                </c:pt>
                <c:pt idx="3">
                  <c:v>1</c:v>
                </c:pt>
                <c:pt idx="4">
                  <c:v>0</c:v>
                </c:pt>
                <c:pt idx="5">
                  <c:v>6</c:v>
                </c:pt>
                <c:pt idx="6">
                  <c:v>16</c:v>
                </c:pt>
                <c:pt idx="7">
                  <c:v>2</c:v>
                </c:pt>
                <c:pt idx="8">
                  <c:v>48</c:v>
                </c:pt>
                <c:pt idx="9">
                  <c:v>12</c:v>
                </c:pt>
                <c:pt idx="10">
                  <c:v>18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9-4804-A30E-2EDD7C3A4940}"/>
            </c:ext>
          </c:extLst>
        </c:ser>
        <c:ser>
          <c:idx val="1"/>
          <c:order val="1"/>
          <c:tx>
            <c:strRef>
              <c:f>Collecte_5!$M$1</c:f>
              <c:strCache>
                <c:ptCount val="1"/>
                <c:pt idx="0">
                  <c:v>Adultes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Collecte_5!$M$2:$M$15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D9-4804-A30E-2EDD7C3A4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709440"/>
        <c:axId val="204217088"/>
      </c:barChart>
      <c:catAx>
        <c:axId val="20370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sites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217088"/>
        <c:crosses val="autoZero"/>
        <c:auto val="1"/>
        <c:lblAlgn val="ctr"/>
        <c:lblOffset val="100"/>
        <c:noMultiLvlLbl val="0"/>
      </c:catAx>
      <c:valAx>
        <c:axId val="20421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Ticks</a:t>
                </a:r>
                <a:r>
                  <a:rPr lang="fr-BE" baseline="0"/>
                  <a:t> collected</a:t>
                </a: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70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49781277340332"/>
          <c:y val="5.0925925925925923E-2"/>
          <c:w val="0.81239107611548556"/>
          <c:h val="0.63759988334791484"/>
        </c:manualLayout>
      </c:layout>
      <c:lineChart>
        <c:grouping val="standard"/>
        <c:varyColors val="0"/>
        <c:ser>
          <c:idx val="0"/>
          <c:order val="0"/>
          <c:tx>
            <c:strRef>
              <c:f>Collecte_5!$F$1</c:f>
              <c:strCache>
                <c:ptCount val="1"/>
                <c:pt idx="0">
                  <c:v>Nymphes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Collecte_5!$G$17:$L$17</c:f>
              <c:numCache>
                <c:formatCode>0.00</c:formatCode>
                <c:ptCount val="6"/>
                <c:pt idx="0">
                  <c:v>41.726618705035975</c:v>
                </c:pt>
                <c:pt idx="1">
                  <c:v>23.741007194244602</c:v>
                </c:pt>
                <c:pt idx="2">
                  <c:v>6.4748201438848918</c:v>
                </c:pt>
                <c:pt idx="3">
                  <c:v>20.14388489208633</c:v>
                </c:pt>
                <c:pt idx="4">
                  <c:v>3.5971223021582732</c:v>
                </c:pt>
                <c:pt idx="5">
                  <c:v>4.3165467625899279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5-408B-8C00-72BB4AE10EA1}"/>
            </c:ext>
          </c:extLst>
        </c:ser>
        <c:ser>
          <c:idx val="1"/>
          <c:order val="1"/>
          <c:tx>
            <c:strRef>
              <c:f>Collecte_5!$M$1</c:f>
              <c:strCache>
                <c:ptCount val="1"/>
                <c:pt idx="0">
                  <c:v>Adultes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Collecte_5!$N$17:$S$17</c:f>
              <c:numCache>
                <c:formatCode>0.00</c:formatCode>
                <c:ptCount val="6"/>
                <c:pt idx="0">
                  <c:v>75</c:v>
                </c:pt>
                <c:pt idx="1">
                  <c:v>12.5</c:v>
                </c:pt>
                <c:pt idx="2">
                  <c:v>0</c:v>
                </c:pt>
                <c:pt idx="3">
                  <c:v>12.5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5-408B-8C00-72BB4AE10EA1}"/>
            </c:ext>
          </c:extLst>
        </c:ser>
        <c:ser>
          <c:idx val="2"/>
          <c:order val="2"/>
          <c:tx>
            <c:strRef>
              <c:f>Collecte_5!$T$1</c:f>
              <c:strCache>
                <c:ptCount val="1"/>
                <c:pt idx="0">
                  <c:v>TOTAL - 2018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Collecte_5!$U$17:$Z$17</c:f>
              <c:numCache>
                <c:formatCode>0.00</c:formatCode>
                <c:ptCount val="6"/>
                <c:pt idx="0">
                  <c:v>43.537414965986393</c:v>
                </c:pt>
                <c:pt idx="1">
                  <c:v>23.129251700680271</c:v>
                </c:pt>
                <c:pt idx="2">
                  <c:v>6.1224489795918364</c:v>
                </c:pt>
                <c:pt idx="3">
                  <c:v>19.727891156462583</c:v>
                </c:pt>
                <c:pt idx="4">
                  <c:v>3.4013605442176873</c:v>
                </c:pt>
                <c:pt idx="5">
                  <c:v>4.0816326530612246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85-408B-8C00-72BB4AE10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53536"/>
        <c:axId val="204948032"/>
      </c:lineChart>
      <c:catAx>
        <c:axId val="20435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passages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948032"/>
        <c:crosses val="autoZero"/>
        <c:auto val="1"/>
        <c:lblAlgn val="ctr"/>
        <c:lblOffset val="100"/>
        <c:noMultiLvlLbl val="0"/>
      </c:catAx>
      <c:valAx>
        <c:axId val="20494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pourcentage de tiques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35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C9-4A76-83B2-3C9446692B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C9-4A76-83B2-3C9446692B04}"/>
              </c:ext>
            </c:extLst>
          </c:dPt>
          <c:cat>
            <c:strRef>
              <c:f>Collecte_5!$T$20:$T$21</c:f>
              <c:strCache>
                <c:ptCount val="2"/>
                <c:pt idx="0">
                  <c:v>Nymphes</c:v>
                </c:pt>
                <c:pt idx="1">
                  <c:v>Adultes</c:v>
                </c:pt>
              </c:strCache>
            </c:strRef>
          </c:cat>
          <c:val>
            <c:numRef>
              <c:f>Collecte_5!$U$20:$U$21</c:f>
              <c:numCache>
                <c:formatCode>General</c:formatCode>
                <c:ptCount val="2"/>
                <c:pt idx="0">
                  <c:v>139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C9-4A76-83B2-3C9446692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Collecte_6!$F$1</c:f>
              <c:strCache>
                <c:ptCount val="1"/>
                <c:pt idx="0">
                  <c:v>Nymphes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Collecte_6!$F$2:$F$15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0</c:v>
                </c:pt>
                <c:pt idx="4">
                  <c:v>5</c:v>
                </c:pt>
                <c:pt idx="5">
                  <c:v>4</c:v>
                </c:pt>
                <c:pt idx="6">
                  <c:v>13</c:v>
                </c:pt>
                <c:pt idx="7">
                  <c:v>1</c:v>
                </c:pt>
                <c:pt idx="8">
                  <c:v>23</c:v>
                </c:pt>
                <c:pt idx="9">
                  <c:v>10</c:v>
                </c:pt>
                <c:pt idx="10">
                  <c:v>3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9-4D7E-8032-66C3A0E9A297}"/>
            </c:ext>
          </c:extLst>
        </c:ser>
        <c:ser>
          <c:idx val="1"/>
          <c:order val="1"/>
          <c:tx>
            <c:strRef>
              <c:f>Collecte_6!$M$1</c:f>
              <c:strCache>
                <c:ptCount val="1"/>
                <c:pt idx="0">
                  <c:v>Adultes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Collecte_6!$M$2:$M$15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C9-4D7E-8032-66C3A0E9A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706880"/>
        <c:axId val="204951488"/>
      </c:barChart>
      <c:catAx>
        <c:axId val="20370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sites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951488"/>
        <c:crosses val="autoZero"/>
        <c:auto val="1"/>
        <c:lblAlgn val="ctr"/>
        <c:lblOffset val="100"/>
        <c:noMultiLvlLbl val="0"/>
      </c:catAx>
      <c:valAx>
        <c:axId val="2049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Ticks</a:t>
                </a:r>
                <a:r>
                  <a:rPr lang="fr-BE" baseline="0"/>
                  <a:t> collected</a:t>
                </a: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70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49781277340332"/>
          <c:y val="5.0925925925925923E-2"/>
          <c:w val="0.81239107611548556"/>
          <c:h val="0.63759988334791484"/>
        </c:manualLayout>
      </c:layout>
      <c:lineChart>
        <c:grouping val="standard"/>
        <c:varyColors val="0"/>
        <c:ser>
          <c:idx val="0"/>
          <c:order val="0"/>
          <c:tx>
            <c:strRef>
              <c:f>Collecte_6!$F$1</c:f>
              <c:strCache>
                <c:ptCount val="1"/>
                <c:pt idx="0">
                  <c:v>Nymphes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Collecte_6!$G$17:$L$17</c:f>
              <c:numCache>
                <c:formatCode>0.00</c:formatCode>
                <c:ptCount val="6"/>
                <c:pt idx="0">
                  <c:v>21.794871794871796</c:v>
                </c:pt>
                <c:pt idx="1">
                  <c:v>25.641025641025639</c:v>
                </c:pt>
                <c:pt idx="2">
                  <c:v>16.666666666666664</c:v>
                </c:pt>
                <c:pt idx="3">
                  <c:v>20.512820512820511</c:v>
                </c:pt>
                <c:pt idx="4">
                  <c:v>11.538461538461538</c:v>
                </c:pt>
                <c:pt idx="5">
                  <c:v>3.8461538461538463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7A-4E23-8174-F030B5935A2B}"/>
            </c:ext>
          </c:extLst>
        </c:ser>
        <c:ser>
          <c:idx val="1"/>
          <c:order val="1"/>
          <c:tx>
            <c:strRef>
              <c:f>Collecte_6!$M$1</c:f>
              <c:strCache>
                <c:ptCount val="1"/>
                <c:pt idx="0">
                  <c:v>Adultes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Collecte_6!$N$17:$S$17</c:f>
              <c:numCache>
                <c:formatCode>0.00</c:formatCode>
                <c:ptCount val="6"/>
                <c:pt idx="0">
                  <c:v>27.27272727272727</c:v>
                </c:pt>
                <c:pt idx="1">
                  <c:v>27.27272727272727</c:v>
                </c:pt>
                <c:pt idx="2">
                  <c:v>27.27272727272727</c:v>
                </c:pt>
                <c:pt idx="3">
                  <c:v>0</c:v>
                </c:pt>
                <c:pt idx="4">
                  <c:v>18.181818181818183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7A-4E23-8174-F030B5935A2B}"/>
            </c:ext>
          </c:extLst>
        </c:ser>
        <c:ser>
          <c:idx val="2"/>
          <c:order val="2"/>
          <c:tx>
            <c:strRef>
              <c:f>Collecte_6!$T$1</c:f>
              <c:strCache>
                <c:ptCount val="1"/>
                <c:pt idx="0">
                  <c:v>TOTAL - 2018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Collecte_6!$U$17:$Z$17</c:f>
              <c:numCache>
                <c:formatCode>0.00</c:formatCode>
                <c:ptCount val="6"/>
                <c:pt idx="0">
                  <c:v>22.471910112359549</c:v>
                </c:pt>
                <c:pt idx="1">
                  <c:v>25.842696629213485</c:v>
                </c:pt>
                <c:pt idx="2">
                  <c:v>17.977528089887642</c:v>
                </c:pt>
                <c:pt idx="3">
                  <c:v>17.977528089887642</c:v>
                </c:pt>
                <c:pt idx="4">
                  <c:v>12.359550561797752</c:v>
                </c:pt>
                <c:pt idx="5">
                  <c:v>3.3707865168539324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7A-4E23-8174-F030B5935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55584"/>
        <c:axId val="204953216"/>
      </c:lineChart>
      <c:catAx>
        <c:axId val="204355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passages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953216"/>
        <c:crosses val="autoZero"/>
        <c:auto val="1"/>
        <c:lblAlgn val="ctr"/>
        <c:lblOffset val="100"/>
        <c:noMultiLvlLbl val="0"/>
      </c:catAx>
      <c:valAx>
        <c:axId val="2049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pourcentage de tiques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35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FF-4431-9410-B8A28B5C57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FF-4431-9410-B8A28B5C57B5}"/>
              </c:ext>
            </c:extLst>
          </c:dPt>
          <c:cat>
            <c:strRef>
              <c:f>Collecte_6!$T$20:$T$21</c:f>
              <c:strCache>
                <c:ptCount val="2"/>
                <c:pt idx="0">
                  <c:v>Nymphes</c:v>
                </c:pt>
                <c:pt idx="1">
                  <c:v>Adultes</c:v>
                </c:pt>
              </c:strCache>
            </c:strRef>
          </c:cat>
          <c:val>
            <c:numRef>
              <c:f>Collecte_6!$U$20:$U$21</c:f>
              <c:numCache>
                <c:formatCode>General</c:formatCode>
                <c:ptCount val="2"/>
                <c:pt idx="0">
                  <c:v>78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FF-4431-9410-B8A28B5C5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Collecte_7!$F$1</c:f>
              <c:strCache>
                <c:ptCount val="1"/>
                <c:pt idx="0">
                  <c:v>Nymphes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Collecte_7!$F$2:$F$15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0</c:v>
                </c:pt>
                <c:pt idx="4">
                  <c:v>1</c:v>
                </c:pt>
                <c:pt idx="5">
                  <c:v>7</c:v>
                </c:pt>
                <c:pt idx="6">
                  <c:v>1</c:v>
                </c:pt>
                <c:pt idx="7">
                  <c:v>0</c:v>
                </c:pt>
                <c:pt idx="8">
                  <c:v>13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1-4962-BE56-A17B6987FDA2}"/>
            </c:ext>
          </c:extLst>
        </c:ser>
        <c:ser>
          <c:idx val="1"/>
          <c:order val="1"/>
          <c:tx>
            <c:strRef>
              <c:f>Collecte_7!$M$1</c:f>
              <c:strCache>
                <c:ptCount val="1"/>
                <c:pt idx="0">
                  <c:v>Adultes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Collecte_7!$M$2:$M$15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11-4962-BE56-A17B6987F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354560"/>
        <c:axId val="204596352"/>
      </c:barChart>
      <c:catAx>
        <c:axId val="204354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sites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596352"/>
        <c:crosses val="autoZero"/>
        <c:auto val="1"/>
        <c:lblAlgn val="ctr"/>
        <c:lblOffset val="100"/>
        <c:noMultiLvlLbl val="0"/>
      </c:catAx>
      <c:valAx>
        <c:axId val="2045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Ticks</a:t>
                </a:r>
                <a:r>
                  <a:rPr lang="fr-BE" baseline="0"/>
                  <a:t> collected</a:t>
                </a: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35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Site_1!$B$1</c:f>
              <c:strCache>
                <c:ptCount val="1"/>
                <c:pt idx="0">
                  <c:v>Site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Site_1!$A$2:$A$12</c:f>
              <c:numCache>
                <c:formatCode>m/d/yyyy</c:formatCode>
                <c:ptCount val="11"/>
                <c:pt idx="0">
                  <c:v>43188</c:v>
                </c:pt>
                <c:pt idx="1">
                  <c:v>43207</c:v>
                </c:pt>
                <c:pt idx="2">
                  <c:v>43228</c:v>
                </c:pt>
                <c:pt idx="3">
                  <c:v>43249</c:v>
                </c:pt>
                <c:pt idx="4">
                  <c:v>43272</c:v>
                </c:pt>
                <c:pt idx="5">
                  <c:v>43291</c:v>
                </c:pt>
                <c:pt idx="6">
                  <c:v>43314</c:v>
                </c:pt>
                <c:pt idx="7">
                  <c:v>43333</c:v>
                </c:pt>
                <c:pt idx="8">
                  <c:v>43353</c:v>
                </c:pt>
                <c:pt idx="9">
                  <c:v>43377</c:v>
                </c:pt>
                <c:pt idx="10">
                  <c:v>43396</c:v>
                </c:pt>
              </c:numCache>
            </c:numRef>
          </c:cat>
          <c:val>
            <c:numRef>
              <c:f>Site_1!$T$2:$T$14</c:f>
              <c:numCache>
                <c:formatCode>General</c:formatCode>
                <c:ptCount val="13"/>
                <c:pt idx="0">
                  <c:v>6</c:v>
                </c:pt>
                <c:pt idx="1">
                  <c:v>23</c:v>
                </c:pt>
                <c:pt idx="2">
                  <c:v>20</c:v>
                </c:pt>
                <c:pt idx="3">
                  <c:v>15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76</c:v>
                </c:pt>
                <c:pt idx="12" formatCode="0.00">
                  <c:v>6.9090909090909092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5-4F84-B1A0-ABF6972F9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19936"/>
        <c:axId val="143641408"/>
      </c:lineChart>
      <c:dateAx>
        <c:axId val="14371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641408"/>
        <c:crosses val="autoZero"/>
        <c:auto val="1"/>
        <c:lblOffset val="100"/>
        <c:baseTimeUnit val="days"/>
      </c:dateAx>
      <c:valAx>
        <c:axId val="143641408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71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49781277340332"/>
          <c:y val="5.0925925925925923E-2"/>
          <c:w val="0.81239107611548556"/>
          <c:h val="0.63759988334791484"/>
        </c:manualLayout>
      </c:layout>
      <c:lineChart>
        <c:grouping val="standard"/>
        <c:varyColors val="0"/>
        <c:ser>
          <c:idx val="0"/>
          <c:order val="0"/>
          <c:tx>
            <c:strRef>
              <c:f>Collecte_7!$F$1</c:f>
              <c:strCache>
                <c:ptCount val="1"/>
                <c:pt idx="0">
                  <c:v>Nymphes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Collecte_7!$G$17:$L$17</c:f>
              <c:numCache>
                <c:formatCode>0.00</c:formatCode>
                <c:ptCount val="6"/>
                <c:pt idx="0">
                  <c:v>23.52941176470588</c:v>
                </c:pt>
                <c:pt idx="1">
                  <c:v>11.76470588235294</c:v>
                </c:pt>
                <c:pt idx="2">
                  <c:v>20.588235294117645</c:v>
                </c:pt>
                <c:pt idx="3">
                  <c:v>17.647058823529413</c:v>
                </c:pt>
                <c:pt idx="4">
                  <c:v>8.8235294117647065</c:v>
                </c:pt>
                <c:pt idx="5">
                  <c:v>17.647058823529413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6-4260-8DD6-0666B6F9AEAA}"/>
            </c:ext>
          </c:extLst>
        </c:ser>
        <c:ser>
          <c:idx val="1"/>
          <c:order val="1"/>
          <c:tx>
            <c:strRef>
              <c:f>Collecte_7!$M$1</c:f>
              <c:strCache>
                <c:ptCount val="1"/>
                <c:pt idx="0">
                  <c:v>Adultes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Collecte_7!$N$17:$S$17</c:f>
              <c:numCache>
                <c:formatCode>0.00</c:formatCode>
                <c:ptCount val="6"/>
                <c:pt idx="0">
                  <c:v>0</c:v>
                </c:pt>
                <c:pt idx="1">
                  <c:v>50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6-4260-8DD6-0666B6F9AEAA}"/>
            </c:ext>
          </c:extLst>
        </c:ser>
        <c:ser>
          <c:idx val="2"/>
          <c:order val="2"/>
          <c:tx>
            <c:strRef>
              <c:f>Collecte_7!$T$1</c:f>
              <c:strCache>
                <c:ptCount val="1"/>
                <c:pt idx="0">
                  <c:v>TOTAL - 2018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Collecte_7!$U$17:$Z$17</c:f>
              <c:numCache>
                <c:formatCode>0.00</c:formatCode>
                <c:ptCount val="6"/>
                <c:pt idx="0">
                  <c:v>22.222222222222221</c:v>
                </c:pt>
                <c:pt idx="1">
                  <c:v>13.888888888888889</c:v>
                </c:pt>
                <c:pt idx="2">
                  <c:v>22.222222222222221</c:v>
                </c:pt>
                <c:pt idx="3">
                  <c:v>16.666666666666664</c:v>
                </c:pt>
                <c:pt idx="4">
                  <c:v>8.3333333333333321</c:v>
                </c:pt>
                <c:pt idx="5">
                  <c:v>16.666666666666664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D6-4260-8DD6-0666B6F9A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02400"/>
        <c:axId val="204598080"/>
      </c:lineChart>
      <c:catAx>
        <c:axId val="204902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passages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598080"/>
        <c:crosses val="autoZero"/>
        <c:auto val="1"/>
        <c:lblAlgn val="ctr"/>
        <c:lblOffset val="100"/>
        <c:noMultiLvlLbl val="0"/>
      </c:catAx>
      <c:valAx>
        <c:axId val="20459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pourcentage de tiques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90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E2-409E-8279-E1F8EEC1D6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E2-409E-8279-E1F8EEC1D6B8}"/>
              </c:ext>
            </c:extLst>
          </c:dPt>
          <c:cat>
            <c:strRef>
              <c:f>Collecte_7!$T$20:$T$21</c:f>
              <c:strCache>
                <c:ptCount val="2"/>
                <c:pt idx="0">
                  <c:v>Nymphes</c:v>
                </c:pt>
                <c:pt idx="1">
                  <c:v>Adultes</c:v>
                </c:pt>
              </c:strCache>
            </c:strRef>
          </c:cat>
          <c:val>
            <c:numRef>
              <c:f>Collecte_7!$U$20:$U$21</c:f>
              <c:numCache>
                <c:formatCode>General</c:formatCode>
                <c:ptCount val="2"/>
                <c:pt idx="0">
                  <c:v>34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2-409E-8279-E1F8EEC1D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Collecte_8!$F$1</c:f>
              <c:strCache>
                <c:ptCount val="1"/>
                <c:pt idx="0">
                  <c:v>Nymphes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Collecte_8!$F$2:$F$15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15</c:v>
                </c:pt>
                <c:pt idx="9">
                  <c:v>5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F0-4669-9AF8-8634D68D803E}"/>
            </c:ext>
          </c:extLst>
        </c:ser>
        <c:ser>
          <c:idx val="1"/>
          <c:order val="1"/>
          <c:tx>
            <c:strRef>
              <c:f>Collecte_8!$M$1</c:f>
              <c:strCache>
                <c:ptCount val="1"/>
                <c:pt idx="0">
                  <c:v>Adultes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Collecte_8!$M$2:$M$15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F0-4669-9AF8-8634D68D8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356608"/>
        <c:axId val="204601536"/>
      </c:barChart>
      <c:catAx>
        <c:axId val="20435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sites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601536"/>
        <c:crosses val="autoZero"/>
        <c:auto val="1"/>
        <c:lblAlgn val="ctr"/>
        <c:lblOffset val="100"/>
        <c:noMultiLvlLbl val="0"/>
      </c:catAx>
      <c:valAx>
        <c:axId val="2046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Ticks</a:t>
                </a:r>
                <a:r>
                  <a:rPr lang="fr-BE" baseline="0"/>
                  <a:t> collected</a:t>
                </a: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35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49781277340332"/>
          <c:y val="5.0925925925925923E-2"/>
          <c:w val="0.81239107611548556"/>
          <c:h val="0.63759988334791484"/>
        </c:manualLayout>
      </c:layout>
      <c:lineChart>
        <c:grouping val="standard"/>
        <c:varyColors val="0"/>
        <c:ser>
          <c:idx val="0"/>
          <c:order val="0"/>
          <c:tx>
            <c:strRef>
              <c:f>Collecte_8!$F$1</c:f>
              <c:strCache>
                <c:ptCount val="1"/>
                <c:pt idx="0">
                  <c:v>Nymphes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Collecte_8!$G$17:$L$17</c:f>
              <c:numCache>
                <c:formatCode>0.00</c:formatCode>
                <c:ptCount val="6"/>
                <c:pt idx="0">
                  <c:v>36.84210526315789</c:v>
                </c:pt>
                <c:pt idx="1">
                  <c:v>21.052631578947366</c:v>
                </c:pt>
                <c:pt idx="2">
                  <c:v>15.789473684210526</c:v>
                </c:pt>
                <c:pt idx="3">
                  <c:v>13.157894736842104</c:v>
                </c:pt>
                <c:pt idx="4">
                  <c:v>10.526315789473683</c:v>
                </c:pt>
                <c:pt idx="5">
                  <c:v>2.6315789473684208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3-4C63-B023-D3CC71A7BC32}"/>
            </c:ext>
          </c:extLst>
        </c:ser>
        <c:ser>
          <c:idx val="1"/>
          <c:order val="1"/>
          <c:tx>
            <c:strRef>
              <c:f>Collecte_8!$M$1</c:f>
              <c:strCache>
                <c:ptCount val="1"/>
                <c:pt idx="0">
                  <c:v>Adultes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Collecte_8!$N$17:$S$17</c:f>
              <c:numCache>
                <c:formatCode>0.00</c:formatCode>
                <c:ptCount val="6"/>
                <c:pt idx="0">
                  <c:v>80</c:v>
                </c:pt>
                <c:pt idx="1">
                  <c:v>0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B3-4C63-B023-D3CC71A7BC32}"/>
            </c:ext>
          </c:extLst>
        </c:ser>
        <c:ser>
          <c:idx val="2"/>
          <c:order val="2"/>
          <c:tx>
            <c:strRef>
              <c:f>Collecte_8!$T$1</c:f>
              <c:strCache>
                <c:ptCount val="1"/>
                <c:pt idx="0">
                  <c:v>TOTAL - 2018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Collecte_8!$U$17:$Z$17</c:f>
              <c:numCache>
                <c:formatCode>0.00</c:formatCode>
                <c:ptCount val="6"/>
                <c:pt idx="0">
                  <c:v>41.860465116279073</c:v>
                </c:pt>
                <c:pt idx="1">
                  <c:v>18.604651162790699</c:v>
                </c:pt>
                <c:pt idx="2">
                  <c:v>16.279069767441861</c:v>
                </c:pt>
                <c:pt idx="3">
                  <c:v>11.627906976744185</c:v>
                </c:pt>
                <c:pt idx="4">
                  <c:v>9.3023255813953494</c:v>
                </c:pt>
                <c:pt idx="5">
                  <c:v>2.3255813953488373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B3-4C63-B023-D3CC71A7B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904448"/>
        <c:axId val="205414400"/>
      </c:lineChart>
      <c:catAx>
        <c:axId val="204904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passages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414400"/>
        <c:crosses val="autoZero"/>
        <c:auto val="1"/>
        <c:lblAlgn val="ctr"/>
        <c:lblOffset val="100"/>
        <c:noMultiLvlLbl val="0"/>
      </c:catAx>
      <c:valAx>
        <c:axId val="20541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pourcentage de tiques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90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BB-480F-AC08-6DA6F328FB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BB-480F-AC08-6DA6F328FB9B}"/>
              </c:ext>
            </c:extLst>
          </c:dPt>
          <c:cat>
            <c:strRef>
              <c:f>Collecte_8!$T$20:$T$21</c:f>
              <c:strCache>
                <c:ptCount val="2"/>
                <c:pt idx="0">
                  <c:v>Nymphes</c:v>
                </c:pt>
                <c:pt idx="1">
                  <c:v>Adultes</c:v>
                </c:pt>
              </c:strCache>
            </c:strRef>
          </c:cat>
          <c:val>
            <c:numRef>
              <c:f>Collecte_8!$U$20:$U$21</c:f>
              <c:numCache>
                <c:formatCode>General</c:formatCode>
                <c:ptCount val="2"/>
                <c:pt idx="0">
                  <c:v>38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BB-480F-AC08-6DA6F328F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Collecte_9!$F$1</c:f>
              <c:strCache>
                <c:ptCount val="1"/>
                <c:pt idx="0">
                  <c:v>Nymphes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Collecte_9!$F$2:$F$15</c:f>
              <c:numCache>
                <c:formatCode>General</c:formatCode>
                <c:ptCount val="14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E-4959-BE9E-BF603A6C1530}"/>
            </c:ext>
          </c:extLst>
        </c:ser>
        <c:ser>
          <c:idx val="1"/>
          <c:order val="1"/>
          <c:tx>
            <c:strRef>
              <c:f>Collecte_9!$M$1</c:f>
              <c:strCache>
                <c:ptCount val="1"/>
                <c:pt idx="0">
                  <c:v>Adultes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Collecte_9!$M$2:$M$15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6E-4959-BE9E-BF603A6C1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903424"/>
        <c:axId val="205417856"/>
      </c:barChart>
      <c:catAx>
        <c:axId val="20490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sites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417856"/>
        <c:crosses val="autoZero"/>
        <c:auto val="1"/>
        <c:lblAlgn val="ctr"/>
        <c:lblOffset val="100"/>
        <c:noMultiLvlLbl val="0"/>
      </c:catAx>
      <c:valAx>
        <c:axId val="2054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Ticks</a:t>
                </a:r>
                <a:r>
                  <a:rPr lang="fr-BE" baseline="0"/>
                  <a:t> collected</a:t>
                </a: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90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49781277340332"/>
          <c:y val="5.0925925925925923E-2"/>
          <c:w val="0.81239107611548556"/>
          <c:h val="0.63759988334791484"/>
        </c:manualLayout>
      </c:layout>
      <c:lineChart>
        <c:grouping val="standard"/>
        <c:varyColors val="0"/>
        <c:ser>
          <c:idx val="0"/>
          <c:order val="0"/>
          <c:tx>
            <c:strRef>
              <c:f>Collecte_9!$F$1</c:f>
              <c:strCache>
                <c:ptCount val="1"/>
                <c:pt idx="0">
                  <c:v>Nymphes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Collecte_9!$G$17:$L$17</c:f>
              <c:numCache>
                <c:formatCode>0.00</c:formatCode>
                <c:ptCount val="6"/>
                <c:pt idx="0">
                  <c:v>42.857142857142854</c:v>
                </c:pt>
                <c:pt idx="1">
                  <c:v>14.285714285714285</c:v>
                </c:pt>
                <c:pt idx="2">
                  <c:v>25</c:v>
                </c:pt>
                <c:pt idx="3">
                  <c:v>3.5714285714285712</c:v>
                </c:pt>
                <c:pt idx="4">
                  <c:v>10.714285714285714</c:v>
                </c:pt>
                <c:pt idx="5">
                  <c:v>3.5714285714285712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4C-4D51-9BB2-63C4C879B88E}"/>
            </c:ext>
          </c:extLst>
        </c:ser>
        <c:ser>
          <c:idx val="1"/>
          <c:order val="1"/>
          <c:tx>
            <c:strRef>
              <c:f>Collecte_9!$M$1</c:f>
              <c:strCache>
                <c:ptCount val="1"/>
                <c:pt idx="0">
                  <c:v>Adultes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Collecte_9!$N$17:$S$17</c:f>
              <c:numCache>
                <c:formatCode>0.00</c:formatCode>
                <c:ptCount val="6"/>
                <c:pt idx="0">
                  <c:v>33.333333333333329</c:v>
                </c:pt>
                <c:pt idx="1">
                  <c:v>33.333333333333329</c:v>
                </c:pt>
                <c:pt idx="2">
                  <c:v>16.666666666666664</c:v>
                </c:pt>
                <c:pt idx="3">
                  <c:v>0</c:v>
                </c:pt>
                <c:pt idx="4">
                  <c:v>0</c:v>
                </c:pt>
                <c:pt idx="5">
                  <c:v>16.666666666666664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4C-4D51-9BB2-63C4C879B88E}"/>
            </c:ext>
          </c:extLst>
        </c:ser>
        <c:ser>
          <c:idx val="2"/>
          <c:order val="2"/>
          <c:tx>
            <c:strRef>
              <c:f>Collecte_9!$T$1</c:f>
              <c:strCache>
                <c:ptCount val="1"/>
                <c:pt idx="0">
                  <c:v>TOTAL - 2018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Collecte_9!$U$17:$Z$17</c:f>
              <c:numCache>
                <c:formatCode>0.00</c:formatCode>
                <c:ptCount val="6"/>
                <c:pt idx="0">
                  <c:v>41.17647058823529</c:v>
                </c:pt>
                <c:pt idx="1">
                  <c:v>17.647058823529413</c:v>
                </c:pt>
                <c:pt idx="2">
                  <c:v>23.52941176470588</c:v>
                </c:pt>
                <c:pt idx="3">
                  <c:v>2.9411764705882351</c:v>
                </c:pt>
                <c:pt idx="4">
                  <c:v>8.8235294117647065</c:v>
                </c:pt>
                <c:pt idx="5">
                  <c:v>5.8823529411764701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4C-4D51-9BB2-63C4C879B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586432"/>
        <c:axId val="205419584"/>
      </c:lineChart>
      <c:catAx>
        <c:axId val="20558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passages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419584"/>
        <c:crosses val="autoZero"/>
        <c:auto val="1"/>
        <c:lblAlgn val="ctr"/>
        <c:lblOffset val="100"/>
        <c:noMultiLvlLbl val="0"/>
      </c:catAx>
      <c:valAx>
        <c:axId val="20541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pourcentage de tiques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58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25-43AB-8D7E-4EF61CE599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25-43AB-8D7E-4EF61CE599AD}"/>
              </c:ext>
            </c:extLst>
          </c:dPt>
          <c:cat>
            <c:strRef>
              <c:f>Collecte_9!$T$20:$T$21</c:f>
              <c:strCache>
                <c:ptCount val="2"/>
                <c:pt idx="0">
                  <c:v>Nymphes</c:v>
                </c:pt>
                <c:pt idx="1">
                  <c:v>Adultes</c:v>
                </c:pt>
              </c:strCache>
            </c:strRef>
          </c:cat>
          <c:val>
            <c:numRef>
              <c:f>Collecte_9!$U$20:$U$21</c:f>
              <c:numCache>
                <c:formatCode>General</c:formatCode>
                <c:ptCount val="2"/>
                <c:pt idx="0">
                  <c:v>28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25-43AB-8D7E-4EF61CE59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Collecte_10!$F$1</c:f>
              <c:strCache>
                <c:ptCount val="1"/>
                <c:pt idx="0">
                  <c:v>Nymphes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Collecte_10!$F$2:$F$15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9-4B86-A92C-3842959B5071}"/>
            </c:ext>
          </c:extLst>
        </c:ser>
        <c:ser>
          <c:idx val="1"/>
          <c:order val="1"/>
          <c:tx>
            <c:strRef>
              <c:f>Collecte_10!$M$1</c:f>
              <c:strCache>
                <c:ptCount val="1"/>
                <c:pt idx="0">
                  <c:v>Adultes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Collecte_10!$M$2:$M$15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7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9-4B86-A92C-3842959B5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86944"/>
        <c:axId val="205980224"/>
      </c:barChart>
      <c:catAx>
        <c:axId val="20558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sites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980224"/>
        <c:crosses val="autoZero"/>
        <c:auto val="1"/>
        <c:lblAlgn val="ctr"/>
        <c:lblOffset val="100"/>
        <c:noMultiLvlLbl val="0"/>
      </c:catAx>
      <c:valAx>
        <c:axId val="20598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Ticks</a:t>
                </a:r>
                <a:r>
                  <a:rPr lang="fr-BE" baseline="0"/>
                  <a:t> collected</a:t>
                </a: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58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49781277340332"/>
          <c:y val="5.0925925925925923E-2"/>
          <c:w val="0.81239107611548556"/>
          <c:h val="0.63759988334791484"/>
        </c:manualLayout>
      </c:layout>
      <c:lineChart>
        <c:grouping val="standard"/>
        <c:varyColors val="0"/>
        <c:ser>
          <c:idx val="0"/>
          <c:order val="0"/>
          <c:tx>
            <c:strRef>
              <c:f>Collecte_10!$F$1</c:f>
              <c:strCache>
                <c:ptCount val="1"/>
                <c:pt idx="0">
                  <c:v>Nymphes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Collecte_10!$G$17:$L$17</c:f>
              <c:numCache>
                <c:formatCode>0.00</c:formatCode>
                <c:ptCount val="6"/>
                <c:pt idx="0">
                  <c:v>28.571428571428569</c:v>
                </c:pt>
                <c:pt idx="1">
                  <c:v>14.285714285714285</c:v>
                </c:pt>
                <c:pt idx="2">
                  <c:v>14.285714285714285</c:v>
                </c:pt>
                <c:pt idx="3">
                  <c:v>0</c:v>
                </c:pt>
                <c:pt idx="4">
                  <c:v>42.857142857142854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E7-46EE-A8FB-E2A91A0A3553}"/>
            </c:ext>
          </c:extLst>
        </c:ser>
        <c:ser>
          <c:idx val="1"/>
          <c:order val="1"/>
          <c:tx>
            <c:strRef>
              <c:f>Collecte_10!$M$1</c:f>
              <c:strCache>
                <c:ptCount val="1"/>
                <c:pt idx="0">
                  <c:v>Adultes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Collecte_10!$N$17:$S$17</c:f>
              <c:numCache>
                <c:formatCode>0.00</c:formatCode>
                <c:ptCount val="6"/>
                <c:pt idx="0">
                  <c:v>53.333333333333336</c:v>
                </c:pt>
                <c:pt idx="1">
                  <c:v>26.666666666666668</c:v>
                </c:pt>
                <c:pt idx="2">
                  <c:v>0</c:v>
                </c:pt>
                <c:pt idx="3">
                  <c:v>6.666666666666667</c:v>
                </c:pt>
                <c:pt idx="4">
                  <c:v>0</c:v>
                </c:pt>
                <c:pt idx="5">
                  <c:v>13.333333333333334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7-46EE-A8FB-E2A91A0A3553}"/>
            </c:ext>
          </c:extLst>
        </c:ser>
        <c:ser>
          <c:idx val="2"/>
          <c:order val="2"/>
          <c:tx>
            <c:strRef>
              <c:f>Collecte_10!$T$1</c:f>
              <c:strCache>
                <c:ptCount val="1"/>
                <c:pt idx="0">
                  <c:v>TOTAL - 2018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Collecte_10!$U$17:$Z$17</c:f>
              <c:numCache>
                <c:formatCode>0.00</c:formatCode>
                <c:ptCount val="6"/>
                <c:pt idx="0">
                  <c:v>45.454545454545453</c:v>
                </c:pt>
                <c:pt idx="1">
                  <c:v>22.727272727272727</c:v>
                </c:pt>
                <c:pt idx="2">
                  <c:v>4.5454545454545459</c:v>
                </c:pt>
                <c:pt idx="3">
                  <c:v>4.5454545454545459</c:v>
                </c:pt>
                <c:pt idx="4">
                  <c:v>13.636363636363635</c:v>
                </c:pt>
                <c:pt idx="5">
                  <c:v>9.0909090909090917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E7-46EE-A8FB-E2A91A0A3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588480"/>
        <c:axId val="205982528"/>
      </c:lineChart>
      <c:catAx>
        <c:axId val="20558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passages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982528"/>
        <c:crosses val="autoZero"/>
        <c:auto val="1"/>
        <c:lblAlgn val="ctr"/>
        <c:lblOffset val="100"/>
        <c:noMultiLvlLbl val="0"/>
      </c:catAx>
      <c:valAx>
        <c:axId val="2059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pourcentage de tiques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58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Site_2!$B$1</c:f>
              <c:strCache>
                <c:ptCount val="1"/>
                <c:pt idx="0">
                  <c:v>Site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Site_2!$A$2:$A$12</c:f>
              <c:numCache>
                <c:formatCode>m/d/yyyy</c:formatCode>
                <c:ptCount val="11"/>
                <c:pt idx="0">
                  <c:v>43188</c:v>
                </c:pt>
                <c:pt idx="1">
                  <c:v>43207</c:v>
                </c:pt>
                <c:pt idx="2">
                  <c:v>43228</c:v>
                </c:pt>
                <c:pt idx="3">
                  <c:v>43249</c:v>
                </c:pt>
                <c:pt idx="4">
                  <c:v>43272</c:v>
                </c:pt>
                <c:pt idx="5">
                  <c:v>43291</c:v>
                </c:pt>
                <c:pt idx="6">
                  <c:v>43314</c:v>
                </c:pt>
                <c:pt idx="7">
                  <c:v>43333</c:v>
                </c:pt>
                <c:pt idx="8">
                  <c:v>43353</c:v>
                </c:pt>
                <c:pt idx="9">
                  <c:v>43377</c:v>
                </c:pt>
                <c:pt idx="10">
                  <c:v>43396</c:v>
                </c:pt>
              </c:numCache>
            </c:numRef>
          </c:cat>
          <c:val>
            <c:numRef>
              <c:f>Site_2!$T$2:$T$12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2</c:v>
                </c:pt>
                <c:pt idx="3">
                  <c:v>15</c:v>
                </c:pt>
                <c:pt idx="4">
                  <c:v>14</c:v>
                </c:pt>
                <c:pt idx="5">
                  <c:v>7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60-415C-AE9E-8AB0AE0D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63968"/>
        <c:axId val="143644864"/>
      </c:lineChart>
      <c:dateAx>
        <c:axId val="19976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644864"/>
        <c:crosses val="autoZero"/>
        <c:auto val="1"/>
        <c:lblOffset val="100"/>
        <c:baseTimeUnit val="days"/>
      </c:dateAx>
      <c:valAx>
        <c:axId val="143644864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76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7F-426F-A8AB-815CEAA826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7F-426F-A8AB-815CEAA8264D}"/>
              </c:ext>
            </c:extLst>
          </c:dPt>
          <c:cat>
            <c:strRef>
              <c:f>Collecte_10!$T$20:$T$21</c:f>
              <c:strCache>
                <c:ptCount val="2"/>
                <c:pt idx="0">
                  <c:v>Nymphes</c:v>
                </c:pt>
                <c:pt idx="1">
                  <c:v>Adultes</c:v>
                </c:pt>
              </c:strCache>
            </c:strRef>
          </c:cat>
          <c:val>
            <c:numRef>
              <c:f>Collecte_10!$U$20:$U$21</c:f>
              <c:numCache>
                <c:formatCode>General</c:formatCode>
                <c:ptCount val="2"/>
                <c:pt idx="0">
                  <c:v>7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7F-426F-A8AB-815CEAA82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Collecte_11!$F$1</c:f>
              <c:strCache>
                <c:ptCount val="1"/>
                <c:pt idx="0">
                  <c:v>Nymphes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Collecte_11!$F$2:$F$15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3-49C7-9639-7CB72E6B6AAA}"/>
            </c:ext>
          </c:extLst>
        </c:ser>
        <c:ser>
          <c:idx val="1"/>
          <c:order val="1"/>
          <c:tx>
            <c:strRef>
              <c:f>Collecte_11!$M$1</c:f>
              <c:strCache>
                <c:ptCount val="1"/>
                <c:pt idx="0">
                  <c:v>Adultes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Collecte_11!$M$2:$M$15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93-49C7-9639-7CB72E6B6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90016"/>
        <c:axId val="205985408"/>
      </c:barChart>
      <c:catAx>
        <c:axId val="20559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sites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985408"/>
        <c:crosses val="autoZero"/>
        <c:auto val="1"/>
        <c:lblAlgn val="ctr"/>
        <c:lblOffset val="100"/>
        <c:noMultiLvlLbl val="0"/>
      </c:catAx>
      <c:valAx>
        <c:axId val="20598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Ticks</a:t>
                </a:r>
                <a:r>
                  <a:rPr lang="fr-BE" baseline="0"/>
                  <a:t> collected</a:t>
                </a:r>
                <a:endParaRPr lang="fr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59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49781277340332"/>
          <c:y val="5.0925925925925923E-2"/>
          <c:w val="0.81239107611548556"/>
          <c:h val="0.63759988334791484"/>
        </c:manualLayout>
      </c:layout>
      <c:lineChart>
        <c:grouping val="standard"/>
        <c:varyColors val="0"/>
        <c:ser>
          <c:idx val="0"/>
          <c:order val="0"/>
          <c:tx>
            <c:strRef>
              <c:f>Collecte_11!$F$1</c:f>
              <c:strCache>
                <c:ptCount val="1"/>
                <c:pt idx="0">
                  <c:v>Nymphes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Collecte_11!$G$17:$L$17</c:f>
              <c:numCache>
                <c:formatCode>0.00</c:formatCode>
                <c:ptCount val="6"/>
                <c:pt idx="0">
                  <c:v>42.857142857142854</c:v>
                </c:pt>
                <c:pt idx="1">
                  <c:v>28.571428571428569</c:v>
                </c:pt>
                <c:pt idx="2">
                  <c:v>0</c:v>
                </c:pt>
                <c:pt idx="3">
                  <c:v>14.285714285714285</c:v>
                </c:pt>
                <c:pt idx="4">
                  <c:v>0</c:v>
                </c:pt>
                <c:pt idx="5">
                  <c:v>14.285714285714285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4-4679-A100-6C42C0DFB625}"/>
            </c:ext>
          </c:extLst>
        </c:ser>
        <c:ser>
          <c:idx val="1"/>
          <c:order val="1"/>
          <c:tx>
            <c:strRef>
              <c:f>Collecte_11!$M$1</c:f>
              <c:strCache>
                <c:ptCount val="1"/>
                <c:pt idx="0">
                  <c:v>Adultes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Collecte_11!$N$17:$S$17</c:f>
              <c:numCache>
                <c:formatCode>0.00</c:formatCode>
                <c:ptCount val="6"/>
                <c:pt idx="0">
                  <c:v>75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4-4679-A100-6C42C0DFB625}"/>
            </c:ext>
          </c:extLst>
        </c:ser>
        <c:ser>
          <c:idx val="2"/>
          <c:order val="2"/>
          <c:tx>
            <c:strRef>
              <c:f>Collecte_11!$T$1</c:f>
              <c:strCache>
                <c:ptCount val="1"/>
                <c:pt idx="0">
                  <c:v>TOTAL - 2018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Collecte_11!$U$17:$Z$17</c:f>
              <c:numCache>
                <c:formatCode>0.00</c:formatCode>
                <c:ptCount val="6"/>
                <c:pt idx="0">
                  <c:v>54.54545454545454</c:v>
                </c:pt>
                <c:pt idx="1">
                  <c:v>27.27272727272727</c:v>
                </c:pt>
                <c:pt idx="2">
                  <c:v>0</c:v>
                </c:pt>
                <c:pt idx="3">
                  <c:v>9.0909090909090917</c:v>
                </c:pt>
                <c:pt idx="4">
                  <c:v>0</c:v>
                </c:pt>
                <c:pt idx="5">
                  <c:v>9.0909090909090917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94-4679-A100-6C42C0DFB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01344"/>
        <c:axId val="205987136"/>
      </c:lineChart>
      <c:catAx>
        <c:axId val="20620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passages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987136"/>
        <c:crosses val="autoZero"/>
        <c:auto val="1"/>
        <c:lblAlgn val="ctr"/>
        <c:lblOffset val="100"/>
        <c:noMultiLvlLbl val="0"/>
      </c:catAx>
      <c:valAx>
        <c:axId val="2059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BE"/>
                  <a:t>pourcentage de tiques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20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91-4097-8156-BB60D6AEA2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91-4097-8156-BB60D6AEA21F}"/>
              </c:ext>
            </c:extLst>
          </c:dPt>
          <c:cat>
            <c:strRef>
              <c:f>Collecte_11!$T$20:$T$21</c:f>
              <c:strCache>
                <c:ptCount val="2"/>
                <c:pt idx="0">
                  <c:v>Nymphes</c:v>
                </c:pt>
                <c:pt idx="1">
                  <c:v>Adultes</c:v>
                </c:pt>
              </c:strCache>
            </c:strRef>
          </c:cat>
          <c:val>
            <c:numRef>
              <c:f>Collecte_11!$U$20:$U$21</c:f>
              <c:numCache>
                <c:formatCode>General</c:formatCode>
                <c:ptCount val="2"/>
                <c:pt idx="0">
                  <c:v>7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91-4097-8156-BB60D6AEA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Site_1!$A$2:$A$14</c:f>
              <c:numCache>
                <c:formatCode>m/d/yyyy</c:formatCode>
                <c:ptCount val="13"/>
                <c:pt idx="0">
                  <c:v>43188</c:v>
                </c:pt>
                <c:pt idx="1">
                  <c:v>43207</c:v>
                </c:pt>
                <c:pt idx="2">
                  <c:v>43228</c:v>
                </c:pt>
                <c:pt idx="3">
                  <c:v>43249</c:v>
                </c:pt>
                <c:pt idx="4">
                  <c:v>43272</c:v>
                </c:pt>
                <c:pt idx="5">
                  <c:v>43291</c:v>
                </c:pt>
                <c:pt idx="6">
                  <c:v>43314</c:v>
                </c:pt>
                <c:pt idx="7">
                  <c:v>43333</c:v>
                </c:pt>
                <c:pt idx="8">
                  <c:v>43353</c:v>
                </c:pt>
                <c:pt idx="9">
                  <c:v>43377</c:v>
                </c:pt>
                <c:pt idx="10">
                  <c:v>43396</c:v>
                </c:pt>
              </c:numCache>
            </c:numRef>
          </c:cat>
          <c:val>
            <c:numRef>
              <c:f>Site_1!$T$2:$T$14</c:f>
              <c:numCache>
                <c:formatCode>General</c:formatCode>
                <c:ptCount val="13"/>
                <c:pt idx="0">
                  <c:v>6</c:v>
                </c:pt>
                <c:pt idx="1">
                  <c:v>23</c:v>
                </c:pt>
                <c:pt idx="2">
                  <c:v>20</c:v>
                </c:pt>
                <c:pt idx="3">
                  <c:v>15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76</c:v>
                </c:pt>
                <c:pt idx="12" formatCode="0.00">
                  <c:v>6.9090909090909092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Site_1!#REF!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96E-4123-B504-7388D1B2F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62432"/>
        <c:axId val="199958528"/>
      </c:lineChart>
      <c:dateAx>
        <c:axId val="19976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958528"/>
        <c:crosses val="autoZero"/>
        <c:auto val="1"/>
        <c:lblOffset val="100"/>
        <c:baseTimeUnit val="days"/>
      </c:dateAx>
      <c:valAx>
        <c:axId val="19995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76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Site_3!$B$1</c:f>
              <c:strCache>
                <c:ptCount val="1"/>
                <c:pt idx="0">
                  <c:v>Site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Site_3!$A$2:$A$12</c:f>
              <c:numCache>
                <c:formatCode>m/d/yyyy</c:formatCode>
                <c:ptCount val="11"/>
                <c:pt idx="0">
                  <c:v>43188</c:v>
                </c:pt>
                <c:pt idx="1">
                  <c:v>43207</c:v>
                </c:pt>
                <c:pt idx="2">
                  <c:v>43229</c:v>
                </c:pt>
                <c:pt idx="3">
                  <c:v>43249</c:v>
                </c:pt>
                <c:pt idx="4">
                  <c:v>43272</c:v>
                </c:pt>
                <c:pt idx="5">
                  <c:v>43290</c:v>
                </c:pt>
                <c:pt idx="6">
                  <c:v>43314</c:v>
                </c:pt>
                <c:pt idx="7">
                  <c:v>43332</c:v>
                </c:pt>
                <c:pt idx="8">
                  <c:v>43353</c:v>
                </c:pt>
                <c:pt idx="9">
                  <c:v>43377</c:v>
                </c:pt>
                <c:pt idx="10">
                  <c:v>43396</c:v>
                </c:pt>
              </c:numCache>
            </c:numRef>
          </c:cat>
          <c:val>
            <c:numRef>
              <c:f>Site_3!$T$2:$T$14</c:f>
              <c:numCache>
                <c:formatCode>General</c:formatCode>
                <c:ptCount val="13"/>
                <c:pt idx="0">
                  <c:v>10</c:v>
                </c:pt>
                <c:pt idx="1">
                  <c:v>13</c:v>
                </c:pt>
                <c:pt idx="2">
                  <c:v>7</c:v>
                </c:pt>
                <c:pt idx="3">
                  <c:v>21</c:v>
                </c:pt>
                <c:pt idx="4">
                  <c:v>18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9</c:v>
                </c:pt>
                <c:pt idx="9">
                  <c:v>1</c:v>
                </c:pt>
                <c:pt idx="10">
                  <c:v>5</c:v>
                </c:pt>
                <c:pt idx="11">
                  <c:v>103</c:v>
                </c:pt>
                <c:pt idx="12" formatCode="0.00">
                  <c:v>9.3636363636363633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A-4494-8F68-C501359E3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02720"/>
        <c:axId val="199960256"/>
      </c:lineChart>
      <c:dateAx>
        <c:axId val="20150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960256"/>
        <c:crosses val="autoZero"/>
        <c:auto val="1"/>
        <c:lblOffset val="100"/>
        <c:baseTimeUnit val="days"/>
      </c:dateAx>
      <c:valAx>
        <c:axId val="199960256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50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Site_1!$A$2:$A$14</c:f>
              <c:numCache>
                <c:formatCode>m/d/yyyy</c:formatCode>
                <c:ptCount val="13"/>
                <c:pt idx="0">
                  <c:v>43188</c:v>
                </c:pt>
                <c:pt idx="1">
                  <c:v>43207</c:v>
                </c:pt>
                <c:pt idx="2">
                  <c:v>43228</c:v>
                </c:pt>
                <c:pt idx="3">
                  <c:v>43249</c:v>
                </c:pt>
                <c:pt idx="4">
                  <c:v>43272</c:v>
                </c:pt>
                <c:pt idx="5">
                  <c:v>43291</c:v>
                </c:pt>
                <c:pt idx="6">
                  <c:v>43314</c:v>
                </c:pt>
                <c:pt idx="7">
                  <c:v>43333</c:v>
                </c:pt>
                <c:pt idx="8">
                  <c:v>43353</c:v>
                </c:pt>
                <c:pt idx="9">
                  <c:v>43377</c:v>
                </c:pt>
                <c:pt idx="10">
                  <c:v>43396</c:v>
                </c:pt>
              </c:numCache>
            </c:numRef>
          </c:cat>
          <c:val>
            <c:numRef>
              <c:f>Site_1!$T$2:$T$14</c:f>
              <c:numCache>
                <c:formatCode>General</c:formatCode>
                <c:ptCount val="13"/>
                <c:pt idx="0">
                  <c:v>6</c:v>
                </c:pt>
                <c:pt idx="1">
                  <c:v>23</c:v>
                </c:pt>
                <c:pt idx="2">
                  <c:v>20</c:v>
                </c:pt>
                <c:pt idx="3">
                  <c:v>15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76</c:v>
                </c:pt>
                <c:pt idx="12" formatCode="0.00">
                  <c:v>6.9090909090909092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Site_1!#REF!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47B-4621-B0A4-0FE984E24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06304"/>
        <c:axId val="199961984"/>
      </c:lineChart>
      <c:dateAx>
        <c:axId val="20150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9961984"/>
        <c:crosses val="autoZero"/>
        <c:auto val="1"/>
        <c:lblOffset val="100"/>
        <c:baseTimeUnit val="days"/>
      </c:dateAx>
      <c:valAx>
        <c:axId val="19996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50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38100</xdr:rowOff>
    </xdr:from>
    <xdr:to>
      <xdr:col>9</xdr:col>
      <xdr:colOff>541749</xdr:colOff>
      <xdr:row>40</xdr:row>
      <xdr:rowOff>65719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38100"/>
          <a:ext cx="9409524" cy="764761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18</xdr:row>
      <xdr:rowOff>9525</xdr:rowOff>
    </xdr:from>
    <xdr:to>
      <xdr:col>8</xdr:col>
      <xdr:colOff>619125</xdr:colOff>
      <xdr:row>32</xdr:row>
      <xdr:rowOff>85725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619125</xdr:colOff>
      <xdr:row>18</xdr:row>
      <xdr:rowOff>9525</xdr:rowOff>
    </xdr:from>
    <xdr:to>
      <xdr:col>8</xdr:col>
      <xdr:colOff>619125</xdr:colOff>
      <xdr:row>32</xdr:row>
      <xdr:rowOff>85725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18</xdr:row>
      <xdr:rowOff>9525</xdr:rowOff>
    </xdr:from>
    <xdr:to>
      <xdr:col>8</xdr:col>
      <xdr:colOff>619125</xdr:colOff>
      <xdr:row>32</xdr:row>
      <xdr:rowOff>85725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619125</xdr:colOff>
      <xdr:row>18</xdr:row>
      <xdr:rowOff>9525</xdr:rowOff>
    </xdr:from>
    <xdr:to>
      <xdr:col>8</xdr:col>
      <xdr:colOff>619125</xdr:colOff>
      <xdr:row>32</xdr:row>
      <xdr:rowOff>85725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18</xdr:row>
      <xdr:rowOff>9525</xdr:rowOff>
    </xdr:from>
    <xdr:to>
      <xdr:col>8</xdr:col>
      <xdr:colOff>619125</xdr:colOff>
      <xdr:row>32</xdr:row>
      <xdr:rowOff>85725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619125</xdr:colOff>
      <xdr:row>18</xdr:row>
      <xdr:rowOff>9525</xdr:rowOff>
    </xdr:from>
    <xdr:to>
      <xdr:col>8</xdr:col>
      <xdr:colOff>619125</xdr:colOff>
      <xdr:row>32</xdr:row>
      <xdr:rowOff>85725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18</xdr:row>
      <xdr:rowOff>9525</xdr:rowOff>
    </xdr:from>
    <xdr:to>
      <xdr:col>8</xdr:col>
      <xdr:colOff>619125</xdr:colOff>
      <xdr:row>32</xdr:row>
      <xdr:rowOff>85725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619125</xdr:colOff>
      <xdr:row>18</xdr:row>
      <xdr:rowOff>9525</xdr:rowOff>
    </xdr:from>
    <xdr:to>
      <xdr:col>8</xdr:col>
      <xdr:colOff>619125</xdr:colOff>
      <xdr:row>32</xdr:row>
      <xdr:rowOff>85725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18</xdr:row>
      <xdr:rowOff>9525</xdr:rowOff>
    </xdr:from>
    <xdr:to>
      <xdr:col>8</xdr:col>
      <xdr:colOff>619125</xdr:colOff>
      <xdr:row>32</xdr:row>
      <xdr:rowOff>85725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619125</xdr:colOff>
      <xdr:row>18</xdr:row>
      <xdr:rowOff>9525</xdr:rowOff>
    </xdr:from>
    <xdr:to>
      <xdr:col>8</xdr:col>
      <xdr:colOff>619125</xdr:colOff>
      <xdr:row>32</xdr:row>
      <xdr:rowOff>85725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18</xdr:row>
      <xdr:rowOff>9525</xdr:rowOff>
    </xdr:from>
    <xdr:to>
      <xdr:col>8</xdr:col>
      <xdr:colOff>619125</xdr:colOff>
      <xdr:row>32</xdr:row>
      <xdr:rowOff>85725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619125</xdr:colOff>
      <xdr:row>18</xdr:row>
      <xdr:rowOff>9525</xdr:rowOff>
    </xdr:from>
    <xdr:to>
      <xdr:col>8</xdr:col>
      <xdr:colOff>619125</xdr:colOff>
      <xdr:row>32</xdr:row>
      <xdr:rowOff>85725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18</xdr:row>
      <xdr:rowOff>9525</xdr:rowOff>
    </xdr:from>
    <xdr:to>
      <xdr:col>8</xdr:col>
      <xdr:colOff>619125</xdr:colOff>
      <xdr:row>32</xdr:row>
      <xdr:rowOff>85725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619125</xdr:colOff>
      <xdr:row>18</xdr:row>
      <xdr:rowOff>9525</xdr:rowOff>
    </xdr:from>
    <xdr:to>
      <xdr:col>8</xdr:col>
      <xdr:colOff>619125</xdr:colOff>
      <xdr:row>32</xdr:row>
      <xdr:rowOff>85725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18</xdr:row>
      <xdr:rowOff>38100</xdr:rowOff>
    </xdr:from>
    <xdr:to>
      <xdr:col>6</xdr:col>
      <xdr:colOff>485775</xdr:colOff>
      <xdr:row>32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614362</xdr:colOff>
      <xdr:row>18</xdr:row>
      <xdr:rowOff>47625</xdr:rowOff>
    </xdr:from>
    <xdr:to>
      <xdr:col>12</xdr:col>
      <xdr:colOff>614362</xdr:colOff>
      <xdr:row>32</xdr:row>
      <xdr:rowOff>123825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676275</xdr:colOff>
      <xdr:row>18</xdr:row>
      <xdr:rowOff>47625</xdr:rowOff>
    </xdr:from>
    <xdr:to>
      <xdr:col>18</xdr:col>
      <xdr:colOff>676275</xdr:colOff>
      <xdr:row>32</xdr:row>
      <xdr:rowOff>123825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18</xdr:row>
      <xdr:rowOff>38100</xdr:rowOff>
    </xdr:from>
    <xdr:to>
      <xdr:col>6</xdr:col>
      <xdr:colOff>485775</xdr:colOff>
      <xdr:row>32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614362</xdr:colOff>
      <xdr:row>18</xdr:row>
      <xdr:rowOff>47625</xdr:rowOff>
    </xdr:from>
    <xdr:to>
      <xdr:col>12</xdr:col>
      <xdr:colOff>614362</xdr:colOff>
      <xdr:row>32</xdr:row>
      <xdr:rowOff>123825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742950</xdr:colOff>
      <xdr:row>18</xdr:row>
      <xdr:rowOff>38100</xdr:rowOff>
    </xdr:from>
    <xdr:to>
      <xdr:col>18</xdr:col>
      <xdr:colOff>742950</xdr:colOff>
      <xdr:row>32</xdr:row>
      <xdr:rowOff>114300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18</xdr:row>
      <xdr:rowOff>38100</xdr:rowOff>
    </xdr:from>
    <xdr:to>
      <xdr:col>6</xdr:col>
      <xdr:colOff>485775</xdr:colOff>
      <xdr:row>32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614362</xdr:colOff>
      <xdr:row>18</xdr:row>
      <xdr:rowOff>47625</xdr:rowOff>
    </xdr:from>
    <xdr:to>
      <xdr:col>12</xdr:col>
      <xdr:colOff>614362</xdr:colOff>
      <xdr:row>32</xdr:row>
      <xdr:rowOff>123825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742950</xdr:colOff>
      <xdr:row>18</xdr:row>
      <xdr:rowOff>38100</xdr:rowOff>
    </xdr:from>
    <xdr:to>
      <xdr:col>18</xdr:col>
      <xdr:colOff>742950</xdr:colOff>
      <xdr:row>32</xdr:row>
      <xdr:rowOff>114300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90487</xdr:colOff>
      <xdr:row>0</xdr:row>
      <xdr:rowOff>66675</xdr:rowOff>
    </xdr:from>
    <xdr:to>
      <xdr:col>18</xdr:col>
      <xdr:colOff>90487</xdr:colOff>
      <xdr:row>14</xdr:row>
      <xdr:rowOff>142875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42</xdr:row>
      <xdr:rowOff>28575</xdr:rowOff>
    </xdr:from>
    <xdr:to>
      <xdr:col>11</xdr:col>
      <xdr:colOff>352425</xdr:colOff>
      <xdr:row>60</xdr:row>
      <xdr:rowOff>66675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19049</xdr:colOff>
      <xdr:row>23</xdr:row>
      <xdr:rowOff>28575</xdr:rowOff>
    </xdr:from>
    <xdr:to>
      <xdr:col>11</xdr:col>
      <xdr:colOff>38100</xdr:colOff>
      <xdr:row>40</xdr:row>
      <xdr:rowOff>104775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33337</xdr:colOff>
      <xdr:row>0</xdr:row>
      <xdr:rowOff>57150</xdr:rowOff>
    </xdr:from>
    <xdr:to>
      <xdr:col>12</xdr:col>
      <xdr:colOff>33337</xdr:colOff>
      <xdr:row>14</xdr:row>
      <xdr:rowOff>133350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18</xdr:row>
      <xdr:rowOff>38100</xdr:rowOff>
    </xdr:from>
    <xdr:to>
      <xdr:col>6</xdr:col>
      <xdr:colOff>485775</xdr:colOff>
      <xdr:row>32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614362</xdr:colOff>
      <xdr:row>18</xdr:row>
      <xdr:rowOff>47625</xdr:rowOff>
    </xdr:from>
    <xdr:to>
      <xdr:col>12</xdr:col>
      <xdr:colOff>614362</xdr:colOff>
      <xdr:row>32</xdr:row>
      <xdr:rowOff>123825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742950</xdr:colOff>
      <xdr:row>18</xdr:row>
      <xdr:rowOff>38100</xdr:rowOff>
    </xdr:from>
    <xdr:to>
      <xdr:col>18</xdr:col>
      <xdr:colOff>742950</xdr:colOff>
      <xdr:row>32</xdr:row>
      <xdr:rowOff>114300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18</xdr:row>
      <xdr:rowOff>38100</xdr:rowOff>
    </xdr:from>
    <xdr:to>
      <xdr:col>6</xdr:col>
      <xdr:colOff>485775</xdr:colOff>
      <xdr:row>32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614362</xdr:colOff>
      <xdr:row>18</xdr:row>
      <xdr:rowOff>47625</xdr:rowOff>
    </xdr:from>
    <xdr:to>
      <xdr:col>12</xdr:col>
      <xdr:colOff>614362</xdr:colOff>
      <xdr:row>32</xdr:row>
      <xdr:rowOff>123825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742950</xdr:colOff>
      <xdr:row>18</xdr:row>
      <xdr:rowOff>38100</xdr:rowOff>
    </xdr:from>
    <xdr:to>
      <xdr:col>18</xdr:col>
      <xdr:colOff>742950</xdr:colOff>
      <xdr:row>32</xdr:row>
      <xdr:rowOff>114300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18</xdr:row>
      <xdr:rowOff>38100</xdr:rowOff>
    </xdr:from>
    <xdr:to>
      <xdr:col>6</xdr:col>
      <xdr:colOff>485775</xdr:colOff>
      <xdr:row>32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614362</xdr:colOff>
      <xdr:row>18</xdr:row>
      <xdr:rowOff>47625</xdr:rowOff>
    </xdr:from>
    <xdr:to>
      <xdr:col>12</xdr:col>
      <xdr:colOff>614362</xdr:colOff>
      <xdr:row>32</xdr:row>
      <xdr:rowOff>123825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752475</xdr:colOff>
      <xdr:row>18</xdr:row>
      <xdr:rowOff>47625</xdr:rowOff>
    </xdr:from>
    <xdr:to>
      <xdr:col>18</xdr:col>
      <xdr:colOff>752475</xdr:colOff>
      <xdr:row>32</xdr:row>
      <xdr:rowOff>123825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18</xdr:row>
      <xdr:rowOff>38100</xdr:rowOff>
    </xdr:from>
    <xdr:to>
      <xdr:col>6</xdr:col>
      <xdr:colOff>485775</xdr:colOff>
      <xdr:row>32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614362</xdr:colOff>
      <xdr:row>18</xdr:row>
      <xdr:rowOff>47625</xdr:rowOff>
    </xdr:from>
    <xdr:to>
      <xdr:col>12</xdr:col>
      <xdr:colOff>614362</xdr:colOff>
      <xdr:row>32</xdr:row>
      <xdr:rowOff>123825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752475</xdr:colOff>
      <xdr:row>18</xdr:row>
      <xdr:rowOff>47625</xdr:rowOff>
    </xdr:from>
    <xdr:to>
      <xdr:col>18</xdr:col>
      <xdr:colOff>752475</xdr:colOff>
      <xdr:row>32</xdr:row>
      <xdr:rowOff>123825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18</xdr:row>
      <xdr:rowOff>38100</xdr:rowOff>
    </xdr:from>
    <xdr:to>
      <xdr:col>6</xdr:col>
      <xdr:colOff>485775</xdr:colOff>
      <xdr:row>32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614362</xdr:colOff>
      <xdr:row>18</xdr:row>
      <xdr:rowOff>47625</xdr:rowOff>
    </xdr:from>
    <xdr:to>
      <xdr:col>12</xdr:col>
      <xdr:colOff>614362</xdr:colOff>
      <xdr:row>32</xdr:row>
      <xdr:rowOff>123825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752475</xdr:colOff>
      <xdr:row>18</xdr:row>
      <xdr:rowOff>47625</xdr:rowOff>
    </xdr:from>
    <xdr:to>
      <xdr:col>18</xdr:col>
      <xdr:colOff>752475</xdr:colOff>
      <xdr:row>32</xdr:row>
      <xdr:rowOff>123825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18</xdr:row>
      <xdr:rowOff>38100</xdr:rowOff>
    </xdr:from>
    <xdr:to>
      <xdr:col>6</xdr:col>
      <xdr:colOff>485775</xdr:colOff>
      <xdr:row>32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614362</xdr:colOff>
      <xdr:row>18</xdr:row>
      <xdr:rowOff>47625</xdr:rowOff>
    </xdr:from>
    <xdr:to>
      <xdr:col>12</xdr:col>
      <xdr:colOff>614362</xdr:colOff>
      <xdr:row>32</xdr:row>
      <xdr:rowOff>123825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752475</xdr:colOff>
      <xdr:row>18</xdr:row>
      <xdr:rowOff>47625</xdr:rowOff>
    </xdr:from>
    <xdr:to>
      <xdr:col>18</xdr:col>
      <xdr:colOff>752475</xdr:colOff>
      <xdr:row>32</xdr:row>
      <xdr:rowOff>123825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18</xdr:row>
      <xdr:rowOff>38100</xdr:rowOff>
    </xdr:from>
    <xdr:to>
      <xdr:col>6</xdr:col>
      <xdr:colOff>485775</xdr:colOff>
      <xdr:row>32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614362</xdr:colOff>
      <xdr:row>18</xdr:row>
      <xdr:rowOff>47625</xdr:rowOff>
    </xdr:from>
    <xdr:to>
      <xdr:col>12</xdr:col>
      <xdr:colOff>614362</xdr:colOff>
      <xdr:row>32</xdr:row>
      <xdr:rowOff>123825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752475</xdr:colOff>
      <xdr:row>18</xdr:row>
      <xdr:rowOff>47625</xdr:rowOff>
    </xdr:from>
    <xdr:to>
      <xdr:col>18</xdr:col>
      <xdr:colOff>752475</xdr:colOff>
      <xdr:row>32</xdr:row>
      <xdr:rowOff>123825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18</xdr:row>
      <xdr:rowOff>38100</xdr:rowOff>
    </xdr:from>
    <xdr:to>
      <xdr:col>6</xdr:col>
      <xdr:colOff>485775</xdr:colOff>
      <xdr:row>32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614362</xdr:colOff>
      <xdr:row>18</xdr:row>
      <xdr:rowOff>47625</xdr:rowOff>
    </xdr:from>
    <xdr:to>
      <xdr:col>12</xdr:col>
      <xdr:colOff>614362</xdr:colOff>
      <xdr:row>32</xdr:row>
      <xdr:rowOff>123825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752475</xdr:colOff>
      <xdr:row>18</xdr:row>
      <xdr:rowOff>47625</xdr:rowOff>
    </xdr:from>
    <xdr:to>
      <xdr:col>18</xdr:col>
      <xdr:colOff>752475</xdr:colOff>
      <xdr:row>32</xdr:row>
      <xdr:rowOff>123825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1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15</xdr:row>
      <xdr:rowOff>0</xdr:rowOff>
    </xdr:from>
    <xdr:to>
      <xdr:col>12</xdr:col>
      <xdr:colOff>19050</xdr:colOff>
      <xdr:row>30</xdr:row>
      <xdr:rowOff>47626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14</xdr:row>
      <xdr:rowOff>171450</xdr:rowOff>
    </xdr:from>
    <xdr:to>
      <xdr:col>9</xdr:col>
      <xdr:colOff>9525</xdr:colOff>
      <xdr:row>29</xdr:row>
      <xdr:rowOff>57150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18</xdr:row>
      <xdr:rowOff>9525</xdr:rowOff>
    </xdr:from>
    <xdr:to>
      <xdr:col>8</xdr:col>
      <xdr:colOff>619125</xdr:colOff>
      <xdr:row>32</xdr:row>
      <xdr:rowOff>85725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619125</xdr:colOff>
      <xdr:row>18</xdr:row>
      <xdr:rowOff>9525</xdr:rowOff>
    </xdr:from>
    <xdr:to>
      <xdr:col>8</xdr:col>
      <xdr:colOff>619125</xdr:colOff>
      <xdr:row>32</xdr:row>
      <xdr:rowOff>85725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18</xdr:row>
      <xdr:rowOff>9525</xdr:rowOff>
    </xdr:from>
    <xdr:to>
      <xdr:col>8</xdr:col>
      <xdr:colOff>619125</xdr:colOff>
      <xdr:row>32</xdr:row>
      <xdr:rowOff>85725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619125</xdr:colOff>
      <xdr:row>18</xdr:row>
      <xdr:rowOff>9525</xdr:rowOff>
    </xdr:from>
    <xdr:to>
      <xdr:col>8</xdr:col>
      <xdr:colOff>619125</xdr:colOff>
      <xdr:row>32</xdr:row>
      <xdr:rowOff>85725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18</xdr:row>
      <xdr:rowOff>9525</xdr:rowOff>
    </xdr:from>
    <xdr:to>
      <xdr:col>8</xdr:col>
      <xdr:colOff>619125</xdr:colOff>
      <xdr:row>32</xdr:row>
      <xdr:rowOff>85725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619125</xdr:colOff>
      <xdr:row>18</xdr:row>
      <xdr:rowOff>9525</xdr:rowOff>
    </xdr:from>
    <xdr:to>
      <xdr:col>8</xdr:col>
      <xdr:colOff>619125</xdr:colOff>
      <xdr:row>32</xdr:row>
      <xdr:rowOff>85725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18</xdr:row>
      <xdr:rowOff>9525</xdr:rowOff>
    </xdr:from>
    <xdr:to>
      <xdr:col>8</xdr:col>
      <xdr:colOff>619125</xdr:colOff>
      <xdr:row>32</xdr:row>
      <xdr:rowOff>85725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619125</xdr:colOff>
      <xdr:row>18</xdr:row>
      <xdr:rowOff>9525</xdr:rowOff>
    </xdr:from>
    <xdr:to>
      <xdr:col>8</xdr:col>
      <xdr:colOff>619125</xdr:colOff>
      <xdr:row>32</xdr:row>
      <xdr:rowOff>85725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18</xdr:row>
      <xdr:rowOff>9525</xdr:rowOff>
    </xdr:from>
    <xdr:to>
      <xdr:col>8</xdr:col>
      <xdr:colOff>619125</xdr:colOff>
      <xdr:row>32</xdr:row>
      <xdr:rowOff>85725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619125</xdr:colOff>
      <xdr:row>18</xdr:row>
      <xdr:rowOff>9525</xdr:rowOff>
    </xdr:from>
    <xdr:to>
      <xdr:col>8</xdr:col>
      <xdr:colOff>619125</xdr:colOff>
      <xdr:row>32</xdr:row>
      <xdr:rowOff>85725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"/>
  <sheetViews>
    <sheetView tabSelected="1" workbookViewId="0">
      <selection activeCell="L32" sqref="L32"/>
    </sheetView>
  </sheetViews>
  <sheetFormatPr baseColWidth="10" defaultRowHeight="15" x14ac:dyDescent="0.25"/>
  <cols>
    <col min="2" max="2" width="27.140625" customWidth="1"/>
    <col min="3" max="3" width="20.28515625" customWidth="1"/>
    <col min="4" max="4" width="18" customWidth="1"/>
    <col min="10" max="10" width="8.140625" customWidth="1"/>
  </cols>
  <sheetData>
    <row r="1" spans="4:4" x14ac:dyDescent="0.25">
      <c r="D1" s="9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Y15"/>
  <sheetViews>
    <sheetView workbookViewId="0">
      <selection activeCell="A13" sqref="A13:XFD14"/>
    </sheetView>
  </sheetViews>
  <sheetFormatPr baseColWidth="10" defaultRowHeight="15" x14ac:dyDescent="0.25"/>
  <sheetData>
    <row r="1" spans="1:51" s="11" customFormat="1" x14ac:dyDescent="0.25">
      <c r="A1" s="39" t="s">
        <v>1</v>
      </c>
      <c r="B1" s="93" t="s">
        <v>35</v>
      </c>
      <c r="C1" s="12" t="s">
        <v>112</v>
      </c>
      <c r="D1" s="11" t="s">
        <v>113</v>
      </c>
      <c r="E1" s="79" t="s">
        <v>111</v>
      </c>
      <c r="F1" s="19" t="s">
        <v>110</v>
      </c>
      <c r="G1" s="11" t="s">
        <v>102</v>
      </c>
      <c r="H1" s="11" t="s">
        <v>103</v>
      </c>
      <c r="I1" s="11" t="s">
        <v>104</v>
      </c>
      <c r="J1" s="11" t="s">
        <v>105</v>
      </c>
      <c r="K1" s="11" t="s">
        <v>106</v>
      </c>
      <c r="L1" s="11" t="s">
        <v>107</v>
      </c>
      <c r="M1" s="19" t="s">
        <v>109</v>
      </c>
      <c r="N1" s="11" t="s">
        <v>102</v>
      </c>
      <c r="O1" s="11" t="s">
        <v>103</v>
      </c>
      <c r="P1" s="11" t="s">
        <v>104</v>
      </c>
      <c r="Q1" s="11" t="s">
        <v>105</v>
      </c>
      <c r="R1" s="11" t="s">
        <v>106</v>
      </c>
      <c r="S1" s="11" t="s">
        <v>107</v>
      </c>
      <c r="T1" s="19" t="s">
        <v>108</v>
      </c>
      <c r="U1" s="11" t="s">
        <v>102</v>
      </c>
      <c r="V1" s="11" t="s">
        <v>103</v>
      </c>
      <c r="W1" s="11" t="s">
        <v>104</v>
      </c>
      <c r="X1" s="11" t="s">
        <v>105</v>
      </c>
      <c r="Y1" s="11" t="s">
        <v>106</v>
      </c>
      <c r="Z1" s="11" t="s">
        <v>107</v>
      </c>
      <c r="AA1" s="19" t="s">
        <v>63</v>
      </c>
      <c r="AB1" s="124" t="s">
        <v>44</v>
      </c>
      <c r="AC1" s="130" t="s">
        <v>45</v>
      </c>
      <c r="AD1" s="118" t="s">
        <v>46</v>
      </c>
      <c r="AE1" s="112" t="s">
        <v>47</v>
      </c>
      <c r="AF1" s="181" t="s">
        <v>43</v>
      </c>
      <c r="AG1" s="39" t="s">
        <v>64</v>
      </c>
      <c r="AH1" s="124" t="s">
        <v>48</v>
      </c>
      <c r="AI1" s="130" t="s">
        <v>49</v>
      </c>
      <c r="AJ1" s="118" t="s">
        <v>50</v>
      </c>
      <c r="AK1" s="112" t="s">
        <v>51</v>
      </c>
      <c r="AL1" s="181" t="s">
        <v>53</v>
      </c>
      <c r="AM1" s="147" t="s">
        <v>65</v>
      </c>
      <c r="AN1" s="154" t="s">
        <v>66</v>
      </c>
      <c r="AO1" s="161" t="s">
        <v>67</v>
      </c>
      <c r="AP1" s="140" t="s">
        <v>82</v>
      </c>
      <c r="AQ1" s="168" t="s">
        <v>68</v>
      </c>
      <c r="AR1" s="12" t="s">
        <v>114</v>
      </c>
      <c r="AS1" s="11" t="s">
        <v>115</v>
      </c>
      <c r="AT1" s="11" t="s">
        <v>134</v>
      </c>
      <c r="AU1" s="12" t="s">
        <v>112</v>
      </c>
      <c r="AV1" s="90" t="s">
        <v>113</v>
      </c>
      <c r="AW1" s="109" t="s">
        <v>0</v>
      </c>
      <c r="AX1" s="11" t="s">
        <v>116</v>
      </c>
      <c r="AY1" s="12" t="s">
        <v>117</v>
      </c>
    </row>
    <row r="2" spans="1:51" x14ac:dyDescent="0.25">
      <c r="A2" s="80">
        <v>43188</v>
      </c>
      <c r="B2" s="81">
        <v>7</v>
      </c>
      <c r="C2" s="8">
        <v>0.50208333333333333</v>
      </c>
      <c r="D2" s="2">
        <v>0.5083333333333333</v>
      </c>
      <c r="E2" s="40">
        <v>6.2499999999999778E-3</v>
      </c>
      <c r="F2" s="38">
        <v>1</v>
      </c>
      <c r="G2" s="3">
        <v>0</v>
      </c>
      <c r="H2" s="3">
        <v>0</v>
      </c>
      <c r="I2" s="3">
        <v>1</v>
      </c>
      <c r="J2" s="3">
        <v>0</v>
      </c>
      <c r="K2" s="3">
        <v>0</v>
      </c>
      <c r="L2" s="3">
        <v>0</v>
      </c>
      <c r="M2" s="38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8">
        <v>1</v>
      </c>
      <c r="U2" s="3">
        <v>0</v>
      </c>
      <c r="V2" s="3">
        <v>0</v>
      </c>
      <c r="W2" s="3">
        <v>1</v>
      </c>
      <c r="X2" s="3">
        <v>0</v>
      </c>
      <c r="Y2" s="3">
        <v>0</v>
      </c>
      <c r="Z2" s="3">
        <v>0</v>
      </c>
      <c r="AA2" s="31">
        <v>1</v>
      </c>
      <c r="AB2" s="126">
        <v>1</v>
      </c>
      <c r="AC2" s="132">
        <v>1</v>
      </c>
      <c r="AD2" s="120">
        <v>0</v>
      </c>
      <c r="AE2" s="114">
        <v>0</v>
      </c>
      <c r="AF2" s="183">
        <v>0</v>
      </c>
      <c r="AG2" s="63">
        <v>0</v>
      </c>
      <c r="AH2" s="126">
        <v>0</v>
      </c>
      <c r="AI2" s="132">
        <v>0</v>
      </c>
      <c r="AJ2" s="120">
        <v>0</v>
      </c>
      <c r="AK2" s="114">
        <v>0</v>
      </c>
      <c r="AL2" s="183">
        <v>0</v>
      </c>
      <c r="AM2" s="148"/>
      <c r="AN2" s="155"/>
      <c r="AO2" s="162">
        <v>0</v>
      </c>
      <c r="AP2" s="141"/>
      <c r="AQ2" s="180"/>
      <c r="AR2">
        <v>4</v>
      </c>
      <c r="AS2">
        <v>3</v>
      </c>
      <c r="AU2" s="7" t="s">
        <v>72</v>
      </c>
      <c r="AV2" s="29" t="s">
        <v>12</v>
      </c>
      <c r="AW2" s="61">
        <v>7</v>
      </c>
      <c r="AX2" t="s">
        <v>89</v>
      </c>
      <c r="AY2" s="7" t="s">
        <v>28</v>
      </c>
    </row>
    <row r="3" spans="1:51" s="60" customFormat="1" x14ac:dyDescent="0.25">
      <c r="A3" s="84">
        <v>43208</v>
      </c>
      <c r="B3" s="85">
        <v>7</v>
      </c>
      <c r="C3" s="56">
        <v>0.4152777777777778</v>
      </c>
      <c r="D3" s="57">
        <v>0.42152777777777778</v>
      </c>
      <c r="E3" s="58">
        <v>6.2499999999999778E-3</v>
      </c>
      <c r="F3" s="59">
        <v>17</v>
      </c>
      <c r="G3" s="60">
        <v>7</v>
      </c>
      <c r="H3" s="60">
        <v>3</v>
      </c>
      <c r="I3" s="60">
        <v>1</v>
      </c>
      <c r="J3" s="60">
        <v>3</v>
      </c>
      <c r="K3" s="60">
        <v>3</v>
      </c>
      <c r="L3" s="60">
        <v>0</v>
      </c>
      <c r="M3" s="59">
        <v>3</v>
      </c>
      <c r="N3" s="60">
        <v>3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59">
        <v>20</v>
      </c>
      <c r="U3" s="61">
        <v>10</v>
      </c>
      <c r="V3" s="61">
        <v>3</v>
      </c>
      <c r="W3" s="61">
        <v>1</v>
      </c>
      <c r="X3" s="61">
        <v>3</v>
      </c>
      <c r="Y3" s="61">
        <v>3</v>
      </c>
      <c r="Z3" s="61">
        <v>0</v>
      </c>
      <c r="AA3" s="62">
        <v>1</v>
      </c>
      <c r="AB3" s="126">
        <v>1</v>
      </c>
      <c r="AC3" s="132">
        <v>1</v>
      </c>
      <c r="AD3" s="120">
        <v>0</v>
      </c>
      <c r="AE3" s="114">
        <v>0</v>
      </c>
      <c r="AF3" s="183">
        <v>0</v>
      </c>
      <c r="AG3" s="63">
        <v>0</v>
      </c>
      <c r="AH3" s="126">
        <v>0</v>
      </c>
      <c r="AI3" s="132">
        <v>0</v>
      </c>
      <c r="AJ3" s="120">
        <v>0</v>
      </c>
      <c r="AK3" s="114">
        <v>0</v>
      </c>
      <c r="AL3" s="183">
        <v>0</v>
      </c>
      <c r="AM3" s="148"/>
      <c r="AN3" s="155"/>
      <c r="AO3" s="162">
        <v>10</v>
      </c>
      <c r="AP3" s="141"/>
      <c r="AQ3" s="169"/>
      <c r="AR3" s="64">
        <v>0</v>
      </c>
      <c r="AS3" s="60">
        <v>0</v>
      </c>
      <c r="AU3" s="7" t="s">
        <v>72</v>
      </c>
      <c r="AV3" s="29" t="s">
        <v>12</v>
      </c>
      <c r="AW3" s="61">
        <v>7</v>
      </c>
      <c r="AX3" s="60" t="s">
        <v>91</v>
      </c>
      <c r="AY3" s="64" t="s">
        <v>42</v>
      </c>
    </row>
    <row r="4" spans="1:51" x14ac:dyDescent="0.25">
      <c r="A4" s="99">
        <v>43231</v>
      </c>
      <c r="B4" s="100">
        <v>7</v>
      </c>
      <c r="C4" s="8">
        <v>0.39652777777777781</v>
      </c>
      <c r="D4" s="2">
        <v>0.40277777777777773</v>
      </c>
      <c r="E4" s="58">
        <v>6.2499999999999223E-3</v>
      </c>
      <c r="F4" s="59">
        <v>9</v>
      </c>
      <c r="G4">
        <v>2</v>
      </c>
      <c r="H4">
        <v>0</v>
      </c>
      <c r="I4">
        <v>2</v>
      </c>
      <c r="J4">
        <v>1</v>
      </c>
      <c r="K4">
        <v>0</v>
      </c>
      <c r="L4">
        <v>4</v>
      </c>
      <c r="M4" s="59">
        <v>5</v>
      </c>
      <c r="N4">
        <v>3</v>
      </c>
      <c r="O4">
        <v>1</v>
      </c>
      <c r="P4">
        <v>0</v>
      </c>
      <c r="Q4">
        <v>1</v>
      </c>
      <c r="R4">
        <v>0</v>
      </c>
      <c r="S4">
        <v>0</v>
      </c>
      <c r="T4" s="59">
        <v>14</v>
      </c>
      <c r="U4" s="61">
        <v>5</v>
      </c>
      <c r="V4" s="61">
        <v>1</v>
      </c>
      <c r="W4" s="61">
        <v>2</v>
      </c>
      <c r="X4" s="61">
        <v>2</v>
      </c>
      <c r="Y4" s="61">
        <v>0</v>
      </c>
      <c r="Z4" s="61">
        <v>4</v>
      </c>
      <c r="AA4" s="31">
        <v>1</v>
      </c>
      <c r="AB4" s="125">
        <v>1</v>
      </c>
      <c r="AC4" s="131">
        <v>1</v>
      </c>
      <c r="AD4" s="119">
        <v>0</v>
      </c>
      <c r="AE4" s="113">
        <v>0</v>
      </c>
      <c r="AF4" s="182">
        <v>0</v>
      </c>
      <c r="AG4" s="37">
        <v>1</v>
      </c>
      <c r="AH4" s="125">
        <v>0</v>
      </c>
      <c r="AI4" s="131">
        <v>0</v>
      </c>
      <c r="AJ4" s="119">
        <v>0</v>
      </c>
      <c r="AK4" s="113">
        <v>0</v>
      </c>
      <c r="AL4" s="182">
        <v>0</v>
      </c>
      <c r="AM4" s="125">
        <v>5</v>
      </c>
      <c r="AN4" s="131">
        <v>1</v>
      </c>
      <c r="AO4" s="119">
        <v>0</v>
      </c>
      <c r="AP4" s="113">
        <v>6</v>
      </c>
      <c r="AQ4" s="171">
        <v>0</v>
      </c>
      <c r="AR4" s="7">
        <v>2</v>
      </c>
      <c r="AS4">
        <v>2</v>
      </c>
      <c r="AU4" s="7" t="s">
        <v>72</v>
      </c>
      <c r="AV4" s="29" t="s">
        <v>12</v>
      </c>
      <c r="AW4" s="61">
        <v>7</v>
      </c>
      <c r="AX4" t="s">
        <v>86</v>
      </c>
      <c r="AY4" s="7" t="s">
        <v>76</v>
      </c>
    </row>
    <row r="5" spans="1:51" x14ac:dyDescent="0.25">
      <c r="A5" s="80">
        <v>43250</v>
      </c>
      <c r="B5" s="85">
        <v>7</v>
      </c>
      <c r="C5" s="8">
        <v>0.39652777777777781</v>
      </c>
      <c r="D5" s="2">
        <v>0.40347222222222223</v>
      </c>
      <c r="E5" s="58">
        <v>6.9444444444444198E-3</v>
      </c>
      <c r="F5" s="59">
        <v>5</v>
      </c>
      <c r="G5">
        <v>2</v>
      </c>
      <c r="H5">
        <v>2</v>
      </c>
      <c r="I5">
        <v>1</v>
      </c>
      <c r="J5">
        <v>0</v>
      </c>
      <c r="K5">
        <v>0</v>
      </c>
      <c r="L5">
        <v>0</v>
      </c>
      <c r="M5" s="59">
        <v>9</v>
      </c>
      <c r="N5">
        <v>5</v>
      </c>
      <c r="O5">
        <v>2</v>
      </c>
      <c r="P5">
        <v>1</v>
      </c>
      <c r="Q5">
        <v>1</v>
      </c>
      <c r="R5">
        <v>0</v>
      </c>
      <c r="S5">
        <v>0</v>
      </c>
      <c r="T5" s="59">
        <v>14</v>
      </c>
      <c r="U5" s="3">
        <v>7</v>
      </c>
      <c r="V5" s="3">
        <v>4</v>
      </c>
      <c r="W5" s="3">
        <v>2</v>
      </c>
      <c r="X5" s="3">
        <v>1</v>
      </c>
      <c r="Y5" s="3">
        <v>0</v>
      </c>
      <c r="Z5" s="3">
        <v>0</v>
      </c>
      <c r="AA5" s="31">
        <v>1</v>
      </c>
      <c r="AB5" s="125">
        <v>1</v>
      </c>
      <c r="AC5" s="131">
        <v>0</v>
      </c>
      <c r="AD5" s="119">
        <v>0</v>
      </c>
      <c r="AE5" s="113">
        <v>1</v>
      </c>
      <c r="AF5" s="182">
        <v>0</v>
      </c>
      <c r="AG5" s="37">
        <v>1</v>
      </c>
      <c r="AH5" s="125">
        <v>0</v>
      </c>
      <c r="AI5" s="131">
        <v>0</v>
      </c>
      <c r="AJ5" s="119">
        <v>1</v>
      </c>
      <c r="AK5" s="113">
        <v>0</v>
      </c>
      <c r="AL5" s="182">
        <v>0</v>
      </c>
      <c r="AM5" s="125">
        <v>6</v>
      </c>
      <c r="AN5" s="131">
        <v>0</v>
      </c>
      <c r="AO5" s="119">
        <v>6</v>
      </c>
      <c r="AP5" s="113">
        <v>6</v>
      </c>
      <c r="AQ5" s="171">
        <v>0</v>
      </c>
      <c r="AR5" s="7">
        <v>3</v>
      </c>
      <c r="AS5">
        <v>1</v>
      </c>
      <c r="AT5">
        <v>60</v>
      </c>
      <c r="AU5" s="7" t="s">
        <v>72</v>
      </c>
      <c r="AV5" s="29" t="s">
        <v>12</v>
      </c>
      <c r="AW5" s="107">
        <v>7</v>
      </c>
      <c r="AX5" t="s">
        <v>133</v>
      </c>
      <c r="AY5" s="7" t="s">
        <v>135</v>
      </c>
    </row>
    <row r="6" spans="1:51" x14ac:dyDescent="0.25">
      <c r="A6" s="80">
        <v>43271</v>
      </c>
      <c r="B6" s="85">
        <v>7</v>
      </c>
      <c r="C6" s="8">
        <v>0.51458333333333328</v>
      </c>
      <c r="D6" s="2">
        <v>0.52361111111111114</v>
      </c>
      <c r="E6" s="58">
        <v>9.0277777777778567E-3</v>
      </c>
      <c r="F6" s="59">
        <v>16</v>
      </c>
      <c r="G6">
        <v>9</v>
      </c>
      <c r="H6">
        <v>2</v>
      </c>
      <c r="I6">
        <v>1</v>
      </c>
      <c r="J6">
        <v>2</v>
      </c>
      <c r="K6">
        <v>1</v>
      </c>
      <c r="L6">
        <v>1</v>
      </c>
      <c r="M6" s="59">
        <v>2</v>
      </c>
      <c r="N6">
        <v>2</v>
      </c>
      <c r="O6">
        <v>0</v>
      </c>
      <c r="P6">
        <v>0</v>
      </c>
      <c r="Q6">
        <v>0</v>
      </c>
      <c r="R6">
        <v>0</v>
      </c>
      <c r="S6">
        <v>0</v>
      </c>
      <c r="T6" s="59">
        <v>18</v>
      </c>
      <c r="U6" s="3">
        <v>11</v>
      </c>
      <c r="V6" s="3">
        <v>2</v>
      </c>
      <c r="W6" s="3">
        <v>1</v>
      </c>
      <c r="X6" s="3">
        <v>2</v>
      </c>
      <c r="Y6" s="3">
        <v>1</v>
      </c>
      <c r="Z6" s="3">
        <v>1</v>
      </c>
      <c r="AA6" s="31">
        <v>1</v>
      </c>
      <c r="AB6" s="125">
        <v>0</v>
      </c>
      <c r="AC6" s="131">
        <v>0</v>
      </c>
      <c r="AD6" s="119">
        <v>0</v>
      </c>
      <c r="AE6" s="113">
        <v>1</v>
      </c>
      <c r="AF6" s="182">
        <v>0</v>
      </c>
      <c r="AG6" s="37">
        <v>1</v>
      </c>
      <c r="AH6" s="125">
        <v>1</v>
      </c>
      <c r="AI6" s="131">
        <v>0</v>
      </c>
      <c r="AJ6" s="119">
        <v>1</v>
      </c>
      <c r="AK6" s="113">
        <v>0</v>
      </c>
      <c r="AL6" s="182">
        <v>0</v>
      </c>
      <c r="AM6" s="138">
        <v>3</v>
      </c>
      <c r="AN6" s="133">
        <v>0</v>
      </c>
      <c r="AO6" s="137">
        <v>2</v>
      </c>
      <c r="AP6" s="139">
        <v>6</v>
      </c>
      <c r="AQ6" s="174">
        <v>0</v>
      </c>
      <c r="AR6" s="7">
        <v>0</v>
      </c>
      <c r="AS6">
        <v>0</v>
      </c>
      <c r="AU6" s="7" t="s">
        <v>72</v>
      </c>
      <c r="AV6" s="29" t="s">
        <v>12</v>
      </c>
      <c r="AW6" s="94">
        <v>7</v>
      </c>
      <c r="AX6" t="s">
        <v>140</v>
      </c>
      <c r="AY6" s="7"/>
    </row>
    <row r="7" spans="1:51" x14ac:dyDescent="0.25">
      <c r="A7" s="80">
        <v>43291</v>
      </c>
      <c r="B7" s="85">
        <v>7</v>
      </c>
      <c r="C7" s="8">
        <v>0.43402777777777773</v>
      </c>
      <c r="D7" s="2">
        <v>0.44166666666666665</v>
      </c>
      <c r="E7" s="58">
        <v>7.6388888888889173E-3</v>
      </c>
      <c r="F7" s="59">
        <v>13</v>
      </c>
      <c r="G7">
        <v>2</v>
      </c>
      <c r="H7">
        <v>3</v>
      </c>
      <c r="I7">
        <v>4</v>
      </c>
      <c r="J7">
        <v>2</v>
      </c>
      <c r="K7">
        <v>2</v>
      </c>
      <c r="L7">
        <v>0</v>
      </c>
      <c r="M7" s="59">
        <v>6</v>
      </c>
      <c r="N7">
        <v>1</v>
      </c>
      <c r="O7">
        <v>1</v>
      </c>
      <c r="P7">
        <v>3</v>
      </c>
      <c r="Q7">
        <v>0</v>
      </c>
      <c r="R7">
        <v>1</v>
      </c>
      <c r="S7">
        <v>0</v>
      </c>
      <c r="T7" s="59">
        <v>19</v>
      </c>
      <c r="U7" s="3">
        <v>3</v>
      </c>
      <c r="V7" s="3">
        <v>4</v>
      </c>
      <c r="W7" s="3">
        <v>7</v>
      </c>
      <c r="X7" s="3">
        <v>2</v>
      </c>
      <c r="Y7" s="3">
        <v>3</v>
      </c>
      <c r="Z7" s="3">
        <v>0</v>
      </c>
      <c r="AA7" s="31">
        <v>1</v>
      </c>
      <c r="AB7" s="126">
        <v>1</v>
      </c>
      <c r="AC7" s="132">
        <v>0</v>
      </c>
      <c r="AD7" s="120">
        <v>0</v>
      </c>
      <c r="AE7" s="114">
        <v>0</v>
      </c>
      <c r="AF7" s="183">
        <v>0</v>
      </c>
      <c r="AG7" s="37">
        <v>1</v>
      </c>
      <c r="AH7" s="126">
        <v>1</v>
      </c>
      <c r="AI7" s="132">
        <v>0</v>
      </c>
      <c r="AJ7" s="120">
        <v>0</v>
      </c>
      <c r="AK7" s="114">
        <v>1</v>
      </c>
      <c r="AL7" s="183">
        <v>1</v>
      </c>
      <c r="AM7" s="138">
        <v>4</v>
      </c>
      <c r="AN7" s="133">
        <v>0</v>
      </c>
      <c r="AO7" s="137">
        <v>0</v>
      </c>
      <c r="AP7" s="139">
        <v>6</v>
      </c>
      <c r="AQ7" s="174">
        <v>6</v>
      </c>
      <c r="AR7" s="7">
        <v>6</v>
      </c>
      <c r="AS7">
        <v>6</v>
      </c>
      <c r="AU7" s="7" t="s">
        <v>72</v>
      </c>
      <c r="AV7" s="29" t="s">
        <v>12</v>
      </c>
      <c r="AW7" s="61">
        <v>7</v>
      </c>
      <c r="AX7" t="s">
        <v>87</v>
      </c>
      <c r="AY7" s="7"/>
    </row>
    <row r="8" spans="1:51" x14ac:dyDescent="0.25">
      <c r="A8" s="80">
        <v>43314</v>
      </c>
      <c r="B8" s="85">
        <v>7</v>
      </c>
      <c r="C8" s="8">
        <v>0.40208333333333335</v>
      </c>
      <c r="D8" s="2">
        <v>0.40625</v>
      </c>
      <c r="E8" s="58">
        <v>4.1666666666666519E-3</v>
      </c>
      <c r="F8" s="59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 s="59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s="37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 s="37"/>
      <c r="AB8" s="125"/>
      <c r="AC8" s="131"/>
      <c r="AD8" s="119"/>
      <c r="AE8" s="113"/>
      <c r="AF8" s="182"/>
      <c r="AG8" s="37"/>
      <c r="AH8" s="125"/>
      <c r="AI8" s="131"/>
      <c r="AJ8" s="119"/>
      <c r="AK8" s="113"/>
      <c r="AL8" s="182"/>
      <c r="AM8" s="152"/>
      <c r="AN8" s="159"/>
      <c r="AO8" s="166"/>
      <c r="AP8" s="145"/>
      <c r="AQ8" s="177"/>
      <c r="AR8" s="7"/>
      <c r="AU8" s="7"/>
      <c r="AV8" s="29"/>
      <c r="AW8" s="61">
        <v>7</v>
      </c>
      <c r="AY8" s="7"/>
    </row>
    <row r="9" spans="1:51" x14ac:dyDescent="0.25">
      <c r="A9" s="80">
        <v>43333</v>
      </c>
      <c r="B9" s="85">
        <v>7</v>
      </c>
      <c r="C9" s="8">
        <v>0.46458333333333335</v>
      </c>
      <c r="D9" s="2">
        <v>0.47222222222222227</v>
      </c>
      <c r="E9" s="58">
        <v>7.6388888888889173E-3</v>
      </c>
      <c r="F9" s="59">
        <v>3</v>
      </c>
      <c r="G9">
        <v>2</v>
      </c>
      <c r="H9">
        <v>0</v>
      </c>
      <c r="I9">
        <v>0</v>
      </c>
      <c r="J9">
        <v>1</v>
      </c>
      <c r="K9">
        <v>0</v>
      </c>
      <c r="L9">
        <v>0</v>
      </c>
      <c r="M9" s="59">
        <v>1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 s="37">
        <v>4</v>
      </c>
      <c r="U9">
        <v>2</v>
      </c>
      <c r="V9">
        <v>0</v>
      </c>
      <c r="W9">
        <v>1</v>
      </c>
      <c r="X9">
        <v>1</v>
      </c>
      <c r="Y9">
        <v>0</v>
      </c>
      <c r="Z9">
        <v>0</v>
      </c>
      <c r="AA9" s="37"/>
      <c r="AB9" s="125"/>
      <c r="AC9" s="131"/>
      <c r="AD9" s="119"/>
      <c r="AE9" s="113"/>
      <c r="AF9" s="182"/>
      <c r="AG9" s="37"/>
      <c r="AH9" s="125"/>
      <c r="AI9" s="131"/>
      <c r="AJ9" s="119"/>
      <c r="AK9" s="113"/>
      <c r="AL9" s="182"/>
      <c r="AM9" s="152"/>
      <c r="AN9" s="159"/>
      <c r="AO9" s="166"/>
      <c r="AP9" s="145"/>
      <c r="AQ9" s="177"/>
      <c r="AR9" s="7"/>
      <c r="AU9" s="7"/>
      <c r="AV9" s="29"/>
      <c r="AW9" s="61">
        <v>7</v>
      </c>
      <c r="AY9" s="7"/>
    </row>
    <row r="10" spans="1:51" x14ac:dyDescent="0.25">
      <c r="A10" s="80">
        <v>43353</v>
      </c>
      <c r="B10" s="85">
        <v>7</v>
      </c>
      <c r="C10" s="8">
        <v>0.50486111111111109</v>
      </c>
      <c r="D10" s="2">
        <v>0.51250000000000007</v>
      </c>
      <c r="E10" s="58">
        <v>7.6388888888889728E-3</v>
      </c>
      <c r="F10" s="59">
        <v>4</v>
      </c>
      <c r="G10">
        <v>0</v>
      </c>
      <c r="H10">
        <v>0</v>
      </c>
      <c r="I10">
        <v>2</v>
      </c>
      <c r="J10">
        <v>0</v>
      </c>
      <c r="K10">
        <v>2</v>
      </c>
      <c r="L10">
        <v>0</v>
      </c>
      <c r="M10" s="59">
        <v>2</v>
      </c>
      <c r="N10">
        <v>0</v>
      </c>
      <c r="O10">
        <v>0</v>
      </c>
      <c r="P10">
        <v>1</v>
      </c>
      <c r="Q10">
        <v>0</v>
      </c>
      <c r="R10">
        <v>0</v>
      </c>
      <c r="S10">
        <v>1</v>
      </c>
      <c r="T10" s="37">
        <v>6</v>
      </c>
      <c r="U10">
        <v>0</v>
      </c>
      <c r="V10">
        <v>0</v>
      </c>
      <c r="W10">
        <v>3</v>
      </c>
      <c r="X10">
        <v>0</v>
      </c>
      <c r="Y10">
        <v>2</v>
      </c>
      <c r="Z10">
        <v>1</v>
      </c>
      <c r="AA10" s="37"/>
      <c r="AB10" s="125"/>
      <c r="AC10" s="131"/>
      <c r="AD10" s="119"/>
      <c r="AE10" s="113"/>
      <c r="AF10" s="182"/>
      <c r="AG10" s="37"/>
      <c r="AH10" s="125"/>
      <c r="AI10" s="131"/>
      <c r="AJ10" s="119"/>
      <c r="AK10" s="113"/>
      <c r="AL10" s="182"/>
      <c r="AM10" s="152"/>
      <c r="AN10" s="159"/>
      <c r="AO10" s="166"/>
      <c r="AP10" s="145"/>
      <c r="AQ10" s="177"/>
      <c r="AR10" s="7"/>
      <c r="AU10" s="7"/>
      <c r="AV10" s="29"/>
      <c r="AW10" s="61">
        <v>7</v>
      </c>
      <c r="AY10" s="7"/>
    </row>
    <row r="11" spans="1:51" x14ac:dyDescent="0.25">
      <c r="A11" s="80">
        <v>43377</v>
      </c>
      <c r="B11" s="85">
        <v>7</v>
      </c>
      <c r="C11" s="8">
        <v>0.45763888888888887</v>
      </c>
      <c r="D11" s="2">
        <v>0.46388888888888885</v>
      </c>
      <c r="E11" s="58">
        <v>6.2499999999999778E-3</v>
      </c>
      <c r="F11" s="59">
        <v>4</v>
      </c>
      <c r="G11">
        <v>1</v>
      </c>
      <c r="H11">
        <v>1</v>
      </c>
      <c r="I11">
        <v>1</v>
      </c>
      <c r="J11">
        <v>0</v>
      </c>
      <c r="K11">
        <v>1</v>
      </c>
      <c r="L11">
        <v>0</v>
      </c>
      <c r="M11" s="59">
        <v>3</v>
      </c>
      <c r="N11">
        <v>1</v>
      </c>
      <c r="O11">
        <v>2</v>
      </c>
      <c r="P11">
        <v>0</v>
      </c>
      <c r="Q11">
        <v>0</v>
      </c>
      <c r="R11">
        <v>0</v>
      </c>
      <c r="S11">
        <v>0</v>
      </c>
      <c r="T11" s="37">
        <v>7</v>
      </c>
      <c r="U11">
        <v>2</v>
      </c>
      <c r="V11">
        <v>3</v>
      </c>
      <c r="W11">
        <v>1</v>
      </c>
      <c r="X11">
        <v>0</v>
      </c>
      <c r="Y11">
        <v>1</v>
      </c>
      <c r="Z11">
        <v>0</v>
      </c>
      <c r="AA11" s="37"/>
      <c r="AB11" s="125"/>
      <c r="AC11" s="131"/>
      <c r="AD11" s="119"/>
      <c r="AE11" s="113"/>
      <c r="AF11" s="182"/>
      <c r="AG11" s="37"/>
      <c r="AH11" s="125"/>
      <c r="AI11" s="131"/>
      <c r="AJ11" s="119"/>
      <c r="AK11" s="113"/>
      <c r="AL11" s="182"/>
      <c r="AM11" s="152"/>
      <c r="AN11" s="159"/>
      <c r="AO11" s="166"/>
      <c r="AP11" s="145"/>
      <c r="AQ11" s="177"/>
      <c r="AR11" s="7"/>
      <c r="AU11" s="7"/>
      <c r="AV11" s="29"/>
      <c r="AW11" s="61">
        <v>7</v>
      </c>
      <c r="AY11" s="7"/>
    </row>
    <row r="12" spans="1:51" x14ac:dyDescent="0.25">
      <c r="A12" s="80">
        <v>43396</v>
      </c>
      <c r="B12" s="85">
        <v>7</v>
      </c>
      <c r="C12" s="8">
        <v>0.4465277777777778</v>
      </c>
      <c r="D12" s="2">
        <v>0.4597222222222222</v>
      </c>
      <c r="E12" s="58">
        <v>1.3194444444444398E-2</v>
      </c>
      <c r="F12" s="59">
        <v>1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 s="59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37">
        <v>1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 s="37"/>
      <c r="AB12" s="125"/>
      <c r="AC12" s="131"/>
      <c r="AD12" s="119"/>
      <c r="AE12" s="113"/>
      <c r="AF12" s="182"/>
      <c r="AG12" s="37"/>
      <c r="AH12" s="125"/>
      <c r="AI12" s="131"/>
      <c r="AJ12" s="119"/>
      <c r="AK12" s="113"/>
      <c r="AL12" s="182"/>
      <c r="AM12" s="152"/>
      <c r="AN12" s="159"/>
      <c r="AO12" s="166"/>
      <c r="AP12" s="145"/>
      <c r="AQ12" s="177"/>
      <c r="AR12" s="7"/>
      <c r="AU12" s="7"/>
      <c r="AV12" s="29"/>
      <c r="AW12" s="61">
        <v>7</v>
      </c>
      <c r="AY12" s="7"/>
    </row>
    <row r="13" spans="1:51" x14ac:dyDescent="0.25">
      <c r="A13" s="192"/>
      <c r="D13" t="s">
        <v>176</v>
      </c>
      <c r="E13" s="2">
        <f>SUM(E2:E12)</f>
        <v>8.1249999999999989E-2</v>
      </c>
      <c r="F13">
        <f>SUM(F2:F12)</f>
        <v>74</v>
      </c>
      <c r="G13">
        <f t="shared" ref="G13:Z13" si="0">SUM(G2:G12)</f>
        <v>26</v>
      </c>
      <c r="H13">
        <f t="shared" si="0"/>
        <v>12</v>
      </c>
      <c r="I13">
        <f t="shared" si="0"/>
        <v>13</v>
      </c>
      <c r="J13">
        <f t="shared" si="0"/>
        <v>9</v>
      </c>
      <c r="K13">
        <f t="shared" si="0"/>
        <v>9</v>
      </c>
      <c r="L13">
        <f t="shared" si="0"/>
        <v>5</v>
      </c>
      <c r="M13">
        <f t="shared" si="0"/>
        <v>31</v>
      </c>
      <c r="N13">
        <f t="shared" si="0"/>
        <v>15</v>
      </c>
      <c r="O13">
        <f t="shared" si="0"/>
        <v>6</v>
      </c>
      <c r="P13">
        <f t="shared" si="0"/>
        <v>6</v>
      </c>
      <c r="Q13">
        <f t="shared" si="0"/>
        <v>2</v>
      </c>
      <c r="R13">
        <f t="shared" si="0"/>
        <v>1</v>
      </c>
      <c r="S13">
        <f t="shared" si="0"/>
        <v>1</v>
      </c>
      <c r="T13">
        <f t="shared" si="0"/>
        <v>105</v>
      </c>
      <c r="U13">
        <f t="shared" si="0"/>
        <v>41</v>
      </c>
      <c r="V13">
        <f t="shared" si="0"/>
        <v>18</v>
      </c>
      <c r="W13">
        <f t="shared" si="0"/>
        <v>19</v>
      </c>
      <c r="X13">
        <f t="shared" si="0"/>
        <v>11</v>
      </c>
      <c r="Y13">
        <f t="shared" si="0"/>
        <v>10</v>
      </c>
      <c r="Z13">
        <f t="shared" si="0"/>
        <v>6</v>
      </c>
    </row>
    <row r="14" spans="1:51" x14ac:dyDescent="0.25">
      <c r="A14" s="192"/>
      <c r="D14" t="s">
        <v>39</v>
      </c>
      <c r="E14" s="2">
        <f>AVERAGE(E2:E12)</f>
        <v>7.3863636363636354E-3</v>
      </c>
      <c r="F14" s="5">
        <f>AVERAGE(F2:F12)</f>
        <v>6.7272727272727275</v>
      </c>
      <c r="M14" s="5">
        <f>AVERAGE(M2:M12)</f>
        <v>2.8181818181818183</v>
      </c>
      <c r="T14" s="5">
        <f>AVERAGE(T2:T12)</f>
        <v>9.545454545454545</v>
      </c>
    </row>
    <row r="15" spans="1:51" x14ac:dyDescent="0.25">
      <c r="A15" s="38"/>
      <c r="T15" s="38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Y15"/>
  <sheetViews>
    <sheetView workbookViewId="0">
      <selection activeCell="A13" sqref="A13:XFD14"/>
    </sheetView>
  </sheetViews>
  <sheetFormatPr baseColWidth="10" defaultRowHeight="15" x14ac:dyDescent="0.25"/>
  <sheetData>
    <row r="1" spans="1:51" s="11" customFormat="1" x14ac:dyDescent="0.25">
      <c r="A1" s="39" t="s">
        <v>1</v>
      </c>
      <c r="B1" s="93" t="s">
        <v>118</v>
      </c>
      <c r="C1" s="12" t="s">
        <v>112</v>
      </c>
      <c r="D1" s="11" t="s">
        <v>113</v>
      </c>
      <c r="E1" s="79" t="s">
        <v>111</v>
      </c>
      <c r="F1" s="19" t="s">
        <v>110</v>
      </c>
      <c r="G1" s="11" t="s">
        <v>102</v>
      </c>
      <c r="H1" s="11" t="s">
        <v>103</v>
      </c>
      <c r="I1" s="11" t="s">
        <v>104</v>
      </c>
      <c r="J1" s="11" t="s">
        <v>105</v>
      </c>
      <c r="K1" s="11" t="s">
        <v>106</v>
      </c>
      <c r="L1" s="11" t="s">
        <v>107</v>
      </c>
      <c r="M1" s="19" t="s">
        <v>109</v>
      </c>
      <c r="N1" s="11" t="s">
        <v>102</v>
      </c>
      <c r="O1" s="11" t="s">
        <v>103</v>
      </c>
      <c r="P1" s="11" t="s">
        <v>104</v>
      </c>
      <c r="Q1" s="11" t="s">
        <v>105</v>
      </c>
      <c r="R1" s="11" t="s">
        <v>106</v>
      </c>
      <c r="S1" s="11" t="s">
        <v>107</v>
      </c>
      <c r="T1" s="19" t="s">
        <v>108</v>
      </c>
      <c r="U1" s="11" t="s">
        <v>102</v>
      </c>
      <c r="V1" s="11" t="s">
        <v>103</v>
      </c>
      <c r="W1" s="11" t="s">
        <v>104</v>
      </c>
      <c r="X1" s="11" t="s">
        <v>105</v>
      </c>
      <c r="Y1" s="11" t="s">
        <v>106</v>
      </c>
      <c r="Z1" s="11" t="s">
        <v>107</v>
      </c>
      <c r="AA1" s="19" t="s">
        <v>63</v>
      </c>
      <c r="AB1" s="124" t="s">
        <v>44</v>
      </c>
      <c r="AC1" s="130" t="s">
        <v>45</v>
      </c>
      <c r="AD1" s="118" t="s">
        <v>46</v>
      </c>
      <c r="AE1" s="112" t="s">
        <v>47</v>
      </c>
      <c r="AF1" s="181" t="s">
        <v>43</v>
      </c>
      <c r="AG1" s="39" t="s">
        <v>64</v>
      </c>
      <c r="AH1" s="124" t="s">
        <v>48</v>
      </c>
      <c r="AI1" s="130" t="s">
        <v>49</v>
      </c>
      <c r="AJ1" s="118" t="s">
        <v>50</v>
      </c>
      <c r="AK1" s="112" t="s">
        <v>51</v>
      </c>
      <c r="AL1" s="181" t="s">
        <v>53</v>
      </c>
      <c r="AM1" s="147" t="s">
        <v>65</v>
      </c>
      <c r="AN1" s="154" t="s">
        <v>66</v>
      </c>
      <c r="AO1" s="161" t="s">
        <v>67</v>
      </c>
      <c r="AP1" s="140" t="s">
        <v>82</v>
      </c>
      <c r="AQ1" s="168" t="s">
        <v>68</v>
      </c>
      <c r="AR1" s="12" t="s">
        <v>114</v>
      </c>
      <c r="AS1" s="11" t="s">
        <v>115</v>
      </c>
      <c r="AT1" s="11" t="s">
        <v>134</v>
      </c>
      <c r="AU1" s="12" t="s">
        <v>112</v>
      </c>
      <c r="AV1" s="90" t="s">
        <v>113</v>
      </c>
      <c r="AW1" s="109" t="s">
        <v>0</v>
      </c>
      <c r="AX1" s="11" t="s">
        <v>116</v>
      </c>
      <c r="AY1" s="12" t="s">
        <v>117</v>
      </c>
    </row>
    <row r="2" spans="1:51" x14ac:dyDescent="0.25">
      <c r="A2" s="80">
        <v>43188</v>
      </c>
      <c r="B2" s="81">
        <v>8</v>
      </c>
      <c r="C2" s="8">
        <v>0.49236111111111108</v>
      </c>
      <c r="D2" s="2">
        <v>0.49791666666666662</v>
      </c>
      <c r="E2" s="40">
        <v>5.5555555555555358E-3</v>
      </c>
      <c r="F2" s="38">
        <v>2</v>
      </c>
      <c r="G2" s="3">
        <v>1</v>
      </c>
      <c r="H2" s="3">
        <v>1</v>
      </c>
      <c r="I2" s="3">
        <v>0</v>
      </c>
      <c r="J2" s="3">
        <v>0</v>
      </c>
      <c r="K2" s="3">
        <v>0</v>
      </c>
      <c r="L2" s="3">
        <v>0</v>
      </c>
      <c r="M2" s="38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 s="38">
        <v>2</v>
      </c>
      <c r="U2" s="3">
        <v>1</v>
      </c>
      <c r="V2" s="3">
        <v>1</v>
      </c>
      <c r="W2" s="3">
        <v>0</v>
      </c>
      <c r="X2" s="3">
        <v>0</v>
      </c>
      <c r="Y2" s="3">
        <v>0</v>
      </c>
      <c r="Z2" s="3">
        <v>0</v>
      </c>
      <c r="AA2" s="31">
        <v>1</v>
      </c>
      <c r="AB2" s="126">
        <v>0</v>
      </c>
      <c r="AC2" s="132">
        <v>1</v>
      </c>
      <c r="AD2" s="120">
        <v>0</v>
      </c>
      <c r="AE2" s="114">
        <v>0</v>
      </c>
      <c r="AF2" s="183">
        <v>0</v>
      </c>
      <c r="AG2" s="63">
        <v>1</v>
      </c>
      <c r="AH2" s="126">
        <v>1</v>
      </c>
      <c r="AI2" s="132">
        <v>0</v>
      </c>
      <c r="AJ2" s="120">
        <v>1</v>
      </c>
      <c r="AK2" s="114">
        <v>0</v>
      </c>
      <c r="AL2" s="183">
        <v>0</v>
      </c>
      <c r="AM2" s="148"/>
      <c r="AN2" s="155"/>
      <c r="AO2" s="162">
        <v>5</v>
      </c>
      <c r="AP2" s="141"/>
      <c r="AQ2" s="180"/>
      <c r="AR2">
        <v>5</v>
      </c>
      <c r="AS2">
        <v>5</v>
      </c>
      <c r="AU2" s="7" t="s">
        <v>96</v>
      </c>
      <c r="AV2" s="29" t="s">
        <v>12</v>
      </c>
      <c r="AW2" s="61">
        <v>8</v>
      </c>
      <c r="AX2" t="s">
        <v>89</v>
      </c>
      <c r="AY2" s="7" t="s">
        <v>24</v>
      </c>
    </row>
    <row r="3" spans="1:51" s="60" customFormat="1" x14ac:dyDescent="0.25">
      <c r="A3" s="84">
        <v>43208</v>
      </c>
      <c r="B3" s="85">
        <v>8</v>
      </c>
      <c r="C3" s="56">
        <v>0.4055555555555555</v>
      </c>
      <c r="D3" s="57">
        <v>0.41250000000000003</v>
      </c>
      <c r="E3" s="58">
        <v>6.9444444444445308E-3</v>
      </c>
      <c r="F3" s="59">
        <v>24</v>
      </c>
      <c r="G3" s="60">
        <v>8</v>
      </c>
      <c r="H3" s="60">
        <v>8</v>
      </c>
      <c r="I3" s="60">
        <v>1</v>
      </c>
      <c r="J3" s="60">
        <v>1</v>
      </c>
      <c r="K3" s="60">
        <v>3</v>
      </c>
      <c r="L3" s="60">
        <v>3</v>
      </c>
      <c r="M3" s="59">
        <v>2</v>
      </c>
      <c r="N3" s="60">
        <v>2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59">
        <v>26</v>
      </c>
      <c r="U3" s="61">
        <v>10</v>
      </c>
      <c r="V3" s="61">
        <v>8</v>
      </c>
      <c r="W3" s="61">
        <v>1</v>
      </c>
      <c r="X3" s="61">
        <v>1</v>
      </c>
      <c r="Y3" s="61">
        <v>3</v>
      </c>
      <c r="Z3" s="61">
        <v>3</v>
      </c>
      <c r="AA3" s="62">
        <v>1</v>
      </c>
      <c r="AB3" s="126">
        <v>0</v>
      </c>
      <c r="AC3" s="132">
        <v>1</v>
      </c>
      <c r="AD3" s="120">
        <v>0</v>
      </c>
      <c r="AE3" s="114">
        <v>0</v>
      </c>
      <c r="AF3" s="183">
        <v>0</v>
      </c>
      <c r="AG3" s="63">
        <v>1</v>
      </c>
      <c r="AH3" s="126">
        <v>1</v>
      </c>
      <c r="AI3" s="132">
        <v>0</v>
      </c>
      <c r="AJ3" s="120">
        <v>1</v>
      </c>
      <c r="AK3" s="114">
        <v>0</v>
      </c>
      <c r="AL3" s="183">
        <v>0</v>
      </c>
      <c r="AM3" s="148"/>
      <c r="AN3" s="155"/>
      <c r="AO3" s="162">
        <v>10</v>
      </c>
      <c r="AP3" s="141"/>
      <c r="AQ3" s="169"/>
      <c r="AR3" s="64">
        <v>0</v>
      </c>
      <c r="AS3" s="60">
        <v>0</v>
      </c>
      <c r="AU3" s="7" t="s">
        <v>96</v>
      </c>
      <c r="AV3" s="29" t="s">
        <v>12</v>
      </c>
      <c r="AW3" s="61">
        <v>8</v>
      </c>
      <c r="AX3" s="60" t="s">
        <v>91</v>
      </c>
      <c r="AY3" s="64"/>
    </row>
    <row r="4" spans="1:51" x14ac:dyDescent="0.25">
      <c r="A4" s="99">
        <v>43231</v>
      </c>
      <c r="B4" s="100">
        <v>8</v>
      </c>
      <c r="C4" s="8">
        <v>0.40833333333333338</v>
      </c>
      <c r="D4" s="2">
        <v>0.41319444444444442</v>
      </c>
      <c r="E4" s="58">
        <v>4.8611111111110383E-3</v>
      </c>
      <c r="F4" s="59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 s="59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s="59">
        <v>1</v>
      </c>
      <c r="U4" s="61">
        <v>1</v>
      </c>
      <c r="V4" s="61">
        <v>0</v>
      </c>
      <c r="W4" s="61">
        <v>0</v>
      </c>
      <c r="X4" s="61">
        <v>0</v>
      </c>
      <c r="Y4" s="61">
        <v>0</v>
      </c>
      <c r="Z4" s="61">
        <v>0</v>
      </c>
      <c r="AA4" s="31">
        <v>1</v>
      </c>
      <c r="AB4" s="125">
        <v>0</v>
      </c>
      <c r="AC4" s="131">
        <v>1</v>
      </c>
      <c r="AD4" s="119">
        <v>1</v>
      </c>
      <c r="AE4" s="113">
        <v>0</v>
      </c>
      <c r="AF4" s="182">
        <v>0</v>
      </c>
      <c r="AG4" s="37">
        <v>1</v>
      </c>
      <c r="AH4" s="125">
        <v>0</v>
      </c>
      <c r="AI4" s="131">
        <v>0</v>
      </c>
      <c r="AJ4" s="119">
        <v>0</v>
      </c>
      <c r="AK4" s="113">
        <v>0</v>
      </c>
      <c r="AL4" s="182">
        <v>1</v>
      </c>
      <c r="AM4" s="125">
        <v>0</v>
      </c>
      <c r="AN4" s="131">
        <v>1</v>
      </c>
      <c r="AO4" s="119">
        <v>2</v>
      </c>
      <c r="AP4" s="113">
        <v>0</v>
      </c>
      <c r="AQ4" s="171">
        <v>6</v>
      </c>
      <c r="AR4" s="7">
        <v>2</v>
      </c>
      <c r="AS4">
        <v>2</v>
      </c>
      <c r="AU4" s="7" t="s">
        <v>96</v>
      </c>
      <c r="AV4" s="29" t="s">
        <v>12</v>
      </c>
      <c r="AW4" s="61">
        <v>8</v>
      </c>
      <c r="AX4" t="s">
        <v>86</v>
      </c>
      <c r="AY4" s="7" t="s">
        <v>98</v>
      </c>
    </row>
    <row r="5" spans="1:51" x14ac:dyDescent="0.25">
      <c r="A5" s="80">
        <v>43250</v>
      </c>
      <c r="B5" s="85">
        <v>8</v>
      </c>
      <c r="C5" s="8">
        <v>0.40972222222222227</v>
      </c>
      <c r="D5" s="2">
        <v>0.41319444444444442</v>
      </c>
      <c r="E5" s="58">
        <v>3.4722222222221544E-3</v>
      </c>
      <c r="F5" s="59">
        <v>2</v>
      </c>
      <c r="G5">
        <v>2</v>
      </c>
      <c r="H5">
        <v>0</v>
      </c>
      <c r="I5">
        <v>0</v>
      </c>
      <c r="J5">
        <v>0</v>
      </c>
      <c r="K5">
        <v>0</v>
      </c>
      <c r="L5">
        <v>0</v>
      </c>
      <c r="M5" s="59">
        <v>1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 s="59">
        <v>3</v>
      </c>
      <c r="U5" s="3">
        <v>2</v>
      </c>
      <c r="V5" s="3">
        <v>0</v>
      </c>
      <c r="W5" s="3">
        <v>1</v>
      </c>
      <c r="X5" s="3">
        <v>0</v>
      </c>
      <c r="Y5" s="3">
        <v>0</v>
      </c>
      <c r="Z5" s="3">
        <v>0</v>
      </c>
      <c r="AA5" s="31">
        <v>1</v>
      </c>
      <c r="AB5" s="125">
        <v>0</v>
      </c>
      <c r="AC5" s="131">
        <v>0</v>
      </c>
      <c r="AD5" s="119">
        <v>1</v>
      </c>
      <c r="AE5" s="113">
        <v>0</v>
      </c>
      <c r="AF5" s="182">
        <v>0</v>
      </c>
      <c r="AG5" s="37">
        <v>1</v>
      </c>
      <c r="AH5" s="125">
        <v>0</v>
      </c>
      <c r="AI5" s="131">
        <v>1</v>
      </c>
      <c r="AJ5" s="119">
        <v>0</v>
      </c>
      <c r="AK5" s="113">
        <v>0</v>
      </c>
      <c r="AL5" s="182">
        <v>1</v>
      </c>
      <c r="AM5" s="125">
        <v>0</v>
      </c>
      <c r="AN5" s="131">
        <v>1</v>
      </c>
      <c r="AO5" s="119">
        <v>5</v>
      </c>
      <c r="AP5" s="113">
        <v>0</v>
      </c>
      <c r="AQ5" s="171">
        <v>6</v>
      </c>
      <c r="AR5" s="7">
        <v>0</v>
      </c>
      <c r="AS5">
        <v>0</v>
      </c>
      <c r="AT5">
        <v>60</v>
      </c>
      <c r="AU5" s="7" t="s">
        <v>96</v>
      </c>
      <c r="AV5" s="29" t="s">
        <v>12</v>
      </c>
      <c r="AW5" s="107">
        <v>8</v>
      </c>
      <c r="AX5" t="s">
        <v>133</v>
      </c>
      <c r="AY5" s="7" t="s">
        <v>138</v>
      </c>
    </row>
    <row r="6" spans="1:51" x14ac:dyDescent="0.25">
      <c r="A6" s="80">
        <v>43271</v>
      </c>
      <c r="B6" s="85">
        <v>8</v>
      </c>
      <c r="C6" s="8">
        <v>0.50069444444444444</v>
      </c>
      <c r="D6" s="2">
        <v>0.50486111111111109</v>
      </c>
      <c r="E6" s="58">
        <v>4.1666666666666519E-3</v>
      </c>
      <c r="F6" s="59">
        <v>2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 s="59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59">
        <v>2</v>
      </c>
      <c r="U6" s="3">
        <v>1</v>
      </c>
      <c r="V6" s="3">
        <v>1</v>
      </c>
      <c r="W6" s="3">
        <v>0</v>
      </c>
      <c r="X6" s="3">
        <v>0</v>
      </c>
      <c r="Y6" s="3">
        <v>0</v>
      </c>
      <c r="Z6" s="3">
        <v>0</v>
      </c>
      <c r="AA6" s="31">
        <v>1</v>
      </c>
      <c r="AB6" s="125">
        <v>0</v>
      </c>
      <c r="AC6" s="131">
        <v>0</v>
      </c>
      <c r="AD6" s="119">
        <v>1</v>
      </c>
      <c r="AE6" s="113">
        <v>0</v>
      </c>
      <c r="AF6" s="182">
        <v>0</v>
      </c>
      <c r="AG6" s="37">
        <v>1</v>
      </c>
      <c r="AH6" s="125">
        <v>0</v>
      </c>
      <c r="AI6" s="131">
        <v>1</v>
      </c>
      <c r="AJ6" s="119">
        <v>0</v>
      </c>
      <c r="AK6" s="113">
        <v>0</v>
      </c>
      <c r="AL6" s="182">
        <v>1</v>
      </c>
      <c r="AM6" s="138">
        <v>0</v>
      </c>
      <c r="AN6" s="133">
        <v>1</v>
      </c>
      <c r="AO6" s="137">
        <v>5</v>
      </c>
      <c r="AP6" s="139">
        <v>0</v>
      </c>
      <c r="AQ6" s="174">
        <v>6</v>
      </c>
      <c r="AR6" s="7">
        <v>0</v>
      </c>
      <c r="AS6">
        <v>0</v>
      </c>
      <c r="AU6" s="7" t="s">
        <v>96</v>
      </c>
      <c r="AV6" s="29" t="s">
        <v>12</v>
      </c>
      <c r="AW6" s="94">
        <v>8</v>
      </c>
      <c r="AX6" t="s">
        <v>140</v>
      </c>
      <c r="AY6" s="7" t="s">
        <v>138</v>
      </c>
    </row>
    <row r="7" spans="1:51" x14ac:dyDescent="0.25">
      <c r="A7" s="80">
        <v>43291</v>
      </c>
      <c r="B7" s="85">
        <v>8</v>
      </c>
      <c r="C7" s="8">
        <v>0.42638888888888887</v>
      </c>
      <c r="D7" s="2">
        <v>0.42986111111111108</v>
      </c>
      <c r="E7" s="58">
        <v>3.4722222222222099E-3</v>
      </c>
      <c r="F7" s="59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 s="59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59">
        <v>1</v>
      </c>
      <c r="U7" s="3">
        <v>0</v>
      </c>
      <c r="V7" s="3">
        <v>0</v>
      </c>
      <c r="W7" s="3">
        <v>0</v>
      </c>
      <c r="X7" s="3">
        <v>1</v>
      </c>
      <c r="Y7" s="3">
        <v>0</v>
      </c>
      <c r="Z7" s="3">
        <v>0</v>
      </c>
      <c r="AA7" s="31">
        <v>1</v>
      </c>
      <c r="AB7" s="125">
        <v>0</v>
      </c>
      <c r="AC7" s="131">
        <v>0</v>
      </c>
      <c r="AD7" s="119">
        <v>1</v>
      </c>
      <c r="AE7" s="113">
        <v>0</v>
      </c>
      <c r="AF7" s="182">
        <v>0</v>
      </c>
      <c r="AG7" s="37">
        <v>1</v>
      </c>
      <c r="AH7" s="125">
        <v>0</v>
      </c>
      <c r="AI7" s="131">
        <v>0</v>
      </c>
      <c r="AJ7" s="119">
        <v>0</v>
      </c>
      <c r="AK7" s="113">
        <v>0</v>
      </c>
      <c r="AL7" s="182">
        <v>1</v>
      </c>
      <c r="AM7" s="138">
        <v>0</v>
      </c>
      <c r="AN7" s="133">
        <v>0</v>
      </c>
      <c r="AO7" s="137">
        <v>5</v>
      </c>
      <c r="AP7" s="139">
        <v>0</v>
      </c>
      <c r="AQ7" s="174">
        <v>6</v>
      </c>
      <c r="AR7" s="7">
        <v>5</v>
      </c>
      <c r="AS7">
        <v>5</v>
      </c>
      <c r="AU7" s="7" t="s">
        <v>96</v>
      </c>
      <c r="AV7" s="29" t="s">
        <v>12</v>
      </c>
      <c r="AW7" s="61">
        <v>8</v>
      </c>
      <c r="AX7" t="s">
        <v>87</v>
      </c>
      <c r="AY7" s="7" t="s">
        <v>164</v>
      </c>
    </row>
    <row r="8" spans="1:51" x14ac:dyDescent="0.25">
      <c r="A8" s="80">
        <v>43313</v>
      </c>
      <c r="B8" s="85">
        <v>8</v>
      </c>
      <c r="C8" s="8">
        <v>0.39374999999999999</v>
      </c>
      <c r="D8" s="2">
        <v>0.39861111111111108</v>
      </c>
      <c r="E8" s="58">
        <v>4.8611111111110938E-3</v>
      </c>
      <c r="F8" s="59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59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s="37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s="37"/>
      <c r="AB8" s="125"/>
      <c r="AC8" s="131"/>
      <c r="AD8" s="119"/>
      <c r="AE8" s="113"/>
      <c r="AF8" s="182"/>
      <c r="AG8" s="37"/>
      <c r="AH8" s="125"/>
      <c r="AI8" s="131"/>
      <c r="AJ8" s="119"/>
      <c r="AK8" s="113"/>
      <c r="AL8" s="182"/>
      <c r="AM8" s="152"/>
      <c r="AN8" s="159"/>
      <c r="AO8" s="166"/>
      <c r="AP8" s="145"/>
      <c r="AQ8" s="177"/>
      <c r="AR8" s="7"/>
      <c r="AU8" s="7"/>
      <c r="AV8" s="29"/>
      <c r="AW8" s="61">
        <v>8</v>
      </c>
      <c r="AY8" s="7"/>
    </row>
    <row r="9" spans="1:51" x14ac:dyDescent="0.25">
      <c r="A9" s="80">
        <v>43333</v>
      </c>
      <c r="B9" s="85">
        <v>8</v>
      </c>
      <c r="C9" s="8">
        <v>0.45833333333333331</v>
      </c>
      <c r="D9" s="2">
        <v>0.46249999999999997</v>
      </c>
      <c r="E9" s="58">
        <v>4.1666666666666519E-3</v>
      </c>
      <c r="F9" s="59">
        <v>1</v>
      </c>
      <c r="G9">
        <v>0</v>
      </c>
      <c r="H9">
        <v>0</v>
      </c>
      <c r="I9">
        <v>0</v>
      </c>
      <c r="J9">
        <v>0</v>
      </c>
      <c r="K9">
        <v>0</v>
      </c>
      <c r="L9" s="188">
        <v>1</v>
      </c>
      <c r="M9" s="5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37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 s="37"/>
      <c r="AB9" s="125"/>
      <c r="AC9" s="131"/>
      <c r="AD9" s="119"/>
      <c r="AE9" s="113"/>
      <c r="AF9" s="182"/>
      <c r="AG9" s="37"/>
      <c r="AH9" s="125"/>
      <c r="AI9" s="131"/>
      <c r="AJ9" s="119"/>
      <c r="AK9" s="113"/>
      <c r="AL9" s="182"/>
      <c r="AM9" s="152"/>
      <c r="AN9" s="159"/>
      <c r="AO9" s="166"/>
      <c r="AP9" s="145"/>
      <c r="AQ9" s="177"/>
      <c r="AR9" s="7"/>
      <c r="AU9" s="7"/>
      <c r="AV9" s="29"/>
      <c r="AW9" s="61">
        <v>8</v>
      </c>
      <c r="AY9" s="7"/>
    </row>
    <row r="10" spans="1:51" x14ac:dyDescent="0.25">
      <c r="A10" s="80">
        <v>43353</v>
      </c>
      <c r="B10" s="85">
        <v>8</v>
      </c>
      <c r="C10" s="8">
        <v>0.46180555555555558</v>
      </c>
      <c r="D10" s="2">
        <v>0.46875</v>
      </c>
      <c r="E10" s="58">
        <v>6.9444444444444198E-3</v>
      </c>
      <c r="F10" s="59">
        <v>1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 s="59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s="37">
        <v>1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 s="37"/>
      <c r="AB10" s="125"/>
      <c r="AC10" s="131"/>
      <c r="AD10" s="119"/>
      <c r="AE10" s="113"/>
      <c r="AF10" s="182"/>
      <c r="AG10" s="37"/>
      <c r="AH10" s="125"/>
      <c r="AI10" s="131"/>
      <c r="AJ10" s="119"/>
      <c r="AK10" s="113"/>
      <c r="AL10" s="182"/>
      <c r="AM10" s="152"/>
      <c r="AN10" s="159"/>
      <c r="AO10" s="166"/>
      <c r="AP10" s="145"/>
      <c r="AQ10" s="177"/>
      <c r="AR10" s="7"/>
      <c r="AU10" s="7"/>
      <c r="AV10" s="29"/>
      <c r="AW10" s="61">
        <v>8</v>
      </c>
      <c r="AY10" s="7"/>
    </row>
    <row r="11" spans="1:51" x14ac:dyDescent="0.25">
      <c r="A11" s="80">
        <v>43377</v>
      </c>
      <c r="B11" s="85">
        <v>8</v>
      </c>
      <c r="C11" s="8">
        <v>0.45277777777777778</v>
      </c>
      <c r="D11" s="2">
        <v>0.45555555555555555</v>
      </c>
      <c r="E11" s="58">
        <v>2.7777777777777679E-3</v>
      </c>
      <c r="F11" s="59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59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s="37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 s="37"/>
      <c r="AB11" s="125"/>
      <c r="AC11" s="131"/>
      <c r="AD11" s="119"/>
      <c r="AE11" s="113"/>
      <c r="AF11" s="182"/>
      <c r="AG11" s="37"/>
      <c r="AH11" s="125"/>
      <c r="AI11" s="131"/>
      <c r="AJ11" s="119"/>
      <c r="AK11" s="113"/>
      <c r="AL11" s="182"/>
      <c r="AM11" s="152"/>
      <c r="AN11" s="159"/>
      <c r="AO11" s="166"/>
      <c r="AP11" s="145"/>
      <c r="AQ11" s="177"/>
      <c r="AR11" s="7"/>
      <c r="AU11" s="7"/>
      <c r="AV11" s="29"/>
      <c r="AW11" s="61">
        <v>8</v>
      </c>
      <c r="AY11" s="7"/>
    </row>
    <row r="12" spans="1:51" x14ac:dyDescent="0.25">
      <c r="A12" s="80">
        <v>43396</v>
      </c>
      <c r="B12" s="85">
        <v>8</v>
      </c>
      <c r="C12" s="8">
        <v>0.46388888888888885</v>
      </c>
      <c r="D12" s="2">
        <v>0.47083333333333338</v>
      </c>
      <c r="E12" s="58">
        <v>6.9444444444445308E-3</v>
      </c>
      <c r="F12" s="59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59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37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s="37"/>
      <c r="AB12" s="125"/>
      <c r="AC12" s="131"/>
      <c r="AD12" s="119"/>
      <c r="AE12" s="113"/>
      <c r="AF12" s="182"/>
      <c r="AG12" s="37"/>
      <c r="AH12" s="125"/>
      <c r="AI12" s="131"/>
      <c r="AJ12" s="119"/>
      <c r="AK12" s="113"/>
      <c r="AL12" s="182"/>
      <c r="AM12" s="152"/>
      <c r="AN12" s="159"/>
      <c r="AO12" s="166"/>
      <c r="AP12" s="145"/>
      <c r="AQ12" s="177"/>
      <c r="AR12" s="7"/>
      <c r="AU12" s="7"/>
      <c r="AV12" s="29"/>
      <c r="AW12" s="61">
        <v>8</v>
      </c>
      <c r="AY12" s="7"/>
    </row>
    <row r="13" spans="1:51" x14ac:dyDescent="0.25">
      <c r="A13" s="192"/>
      <c r="D13" t="s">
        <v>176</v>
      </c>
      <c r="E13" s="2">
        <f>SUM(E2:E12)</f>
        <v>5.4166666666666585E-2</v>
      </c>
      <c r="F13">
        <f>SUM(F2:F12)</f>
        <v>34</v>
      </c>
      <c r="G13">
        <f t="shared" ref="G13:Z13" si="0">SUM(G2:G12)</f>
        <v>13</v>
      </c>
      <c r="H13">
        <f t="shared" si="0"/>
        <v>11</v>
      </c>
      <c r="I13">
        <f t="shared" si="0"/>
        <v>1</v>
      </c>
      <c r="J13">
        <f t="shared" si="0"/>
        <v>2</v>
      </c>
      <c r="K13">
        <f t="shared" si="0"/>
        <v>3</v>
      </c>
      <c r="L13">
        <f t="shared" si="0"/>
        <v>4</v>
      </c>
      <c r="M13">
        <f t="shared" si="0"/>
        <v>3</v>
      </c>
      <c r="N13">
        <f t="shared" si="0"/>
        <v>2</v>
      </c>
      <c r="O13">
        <f t="shared" si="0"/>
        <v>0</v>
      </c>
      <c r="P13">
        <f t="shared" si="0"/>
        <v>1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37</v>
      </c>
      <c r="U13">
        <f t="shared" si="0"/>
        <v>15</v>
      </c>
      <c r="V13">
        <f t="shared" si="0"/>
        <v>11</v>
      </c>
      <c r="W13">
        <f t="shared" si="0"/>
        <v>2</v>
      </c>
      <c r="X13">
        <f t="shared" si="0"/>
        <v>2</v>
      </c>
      <c r="Y13">
        <f t="shared" si="0"/>
        <v>3</v>
      </c>
      <c r="Z13">
        <f t="shared" si="0"/>
        <v>4</v>
      </c>
    </row>
    <row r="14" spans="1:51" x14ac:dyDescent="0.25">
      <c r="A14" s="192"/>
      <c r="D14" t="s">
        <v>39</v>
      </c>
      <c r="E14" s="2">
        <f>AVERAGE(E2:E12)</f>
        <v>4.9242424242424169E-3</v>
      </c>
      <c r="F14" s="5">
        <f>AVERAGE(F2:F12)</f>
        <v>3.0909090909090908</v>
      </c>
      <c r="M14" s="5">
        <f>AVERAGE(M2:M12)</f>
        <v>0.27272727272727271</v>
      </c>
      <c r="T14" s="5">
        <f>AVERAGE(T2:T12)</f>
        <v>3.3636363636363638</v>
      </c>
    </row>
    <row r="15" spans="1:51" x14ac:dyDescent="0.25">
      <c r="A15" s="38"/>
      <c r="T15" s="38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Y15"/>
  <sheetViews>
    <sheetView workbookViewId="0">
      <selection activeCell="A13" sqref="A13:XFD14"/>
    </sheetView>
  </sheetViews>
  <sheetFormatPr baseColWidth="10" defaultRowHeight="15" x14ac:dyDescent="0.25"/>
  <sheetData>
    <row r="1" spans="1:51" s="11" customFormat="1" x14ac:dyDescent="0.25">
      <c r="A1" s="39" t="s">
        <v>1</v>
      </c>
      <c r="B1" s="93" t="s">
        <v>119</v>
      </c>
      <c r="C1" s="12" t="s">
        <v>112</v>
      </c>
      <c r="D1" s="11" t="s">
        <v>113</v>
      </c>
      <c r="E1" s="79" t="s">
        <v>111</v>
      </c>
      <c r="F1" s="19" t="s">
        <v>110</v>
      </c>
      <c r="G1" s="11" t="s">
        <v>102</v>
      </c>
      <c r="H1" s="11" t="s">
        <v>103</v>
      </c>
      <c r="I1" s="11" t="s">
        <v>104</v>
      </c>
      <c r="J1" s="11" t="s">
        <v>105</v>
      </c>
      <c r="K1" s="11" t="s">
        <v>106</v>
      </c>
      <c r="L1" s="11" t="s">
        <v>107</v>
      </c>
      <c r="M1" s="19" t="s">
        <v>109</v>
      </c>
      <c r="N1" s="11" t="s">
        <v>102</v>
      </c>
      <c r="O1" s="11" t="s">
        <v>103</v>
      </c>
      <c r="P1" s="11" t="s">
        <v>104</v>
      </c>
      <c r="Q1" s="11" t="s">
        <v>105</v>
      </c>
      <c r="R1" s="11" t="s">
        <v>106</v>
      </c>
      <c r="S1" s="11" t="s">
        <v>107</v>
      </c>
      <c r="T1" s="19" t="s">
        <v>108</v>
      </c>
      <c r="U1" s="11" t="s">
        <v>102</v>
      </c>
      <c r="V1" s="11" t="s">
        <v>103</v>
      </c>
      <c r="W1" s="11" t="s">
        <v>104</v>
      </c>
      <c r="X1" s="11" t="s">
        <v>105</v>
      </c>
      <c r="Y1" s="11" t="s">
        <v>106</v>
      </c>
      <c r="Z1" s="11" t="s">
        <v>107</v>
      </c>
      <c r="AA1" s="19" t="s">
        <v>63</v>
      </c>
      <c r="AB1" s="124" t="s">
        <v>44</v>
      </c>
      <c r="AC1" s="130" t="s">
        <v>45</v>
      </c>
      <c r="AD1" s="118" t="s">
        <v>46</v>
      </c>
      <c r="AE1" s="112" t="s">
        <v>47</v>
      </c>
      <c r="AF1" s="181" t="s">
        <v>43</v>
      </c>
      <c r="AG1" s="39" t="s">
        <v>64</v>
      </c>
      <c r="AH1" s="124" t="s">
        <v>48</v>
      </c>
      <c r="AI1" s="130" t="s">
        <v>49</v>
      </c>
      <c r="AJ1" s="118" t="s">
        <v>50</v>
      </c>
      <c r="AK1" s="112" t="s">
        <v>51</v>
      </c>
      <c r="AL1" s="181" t="s">
        <v>53</v>
      </c>
      <c r="AM1" s="147" t="s">
        <v>65</v>
      </c>
      <c r="AN1" s="154" t="s">
        <v>66</v>
      </c>
      <c r="AO1" s="161" t="s">
        <v>67</v>
      </c>
      <c r="AP1" s="140" t="s">
        <v>82</v>
      </c>
      <c r="AQ1" s="168" t="s">
        <v>68</v>
      </c>
      <c r="AR1" s="12" t="s">
        <v>114</v>
      </c>
      <c r="AS1" s="11" t="s">
        <v>115</v>
      </c>
      <c r="AT1" s="11" t="s">
        <v>134</v>
      </c>
      <c r="AU1" s="12" t="s">
        <v>112</v>
      </c>
      <c r="AV1" s="90" t="s">
        <v>113</v>
      </c>
      <c r="AW1" s="109" t="s">
        <v>0</v>
      </c>
      <c r="AX1" s="11" t="s">
        <v>116</v>
      </c>
      <c r="AY1" s="12" t="s">
        <v>117</v>
      </c>
    </row>
    <row r="2" spans="1:51" x14ac:dyDescent="0.25">
      <c r="A2" s="80">
        <v>43188</v>
      </c>
      <c r="B2" s="81">
        <v>9</v>
      </c>
      <c r="C2" s="8">
        <v>0.4680555555555555</v>
      </c>
      <c r="D2" s="2">
        <v>0.47847222222222219</v>
      </c>
      <c r="E2" s="40">
        <v>1.0416666666666685E-2</v>
      </c>
      <c r="F2" s="38">
        <v>13</v>
      </c>
      <c r="G2" s="3">
        <v>7</v>
      </c>
      <c r="H2" s="3">
        <v>3</v>
      </c>
      <c r="I2" s="3">
        <v>2</v>
      </c>
      <c r="J2" s="3">
        <v>0</v>
      </c>
      <c r="K2" s="3">
        <v>0</v>
      </c>
      <c r="L2" s="3">
        <v>1</v>
      </c>
      <c r="M2" s="38">
        <v>1</v>
      </c>
      <c r="N2" s="3">
        <v>0</v>
      </c>
      <c r="O2" s="3">
        <v>1</v>
      </c>
      <c r="P2" s="3">
        <v>0</v>
      </c>
      <c r="Q2" s="3">
        <v>0</v>
      </c>
      <c r="R2" s="3">
        <v>0</v>
      </c>
      <c r="S2" s="3">
        <v>0</v>
      </c>
      <c r="T2" s="38">
        <v>14</v>
      </c>
      <c r="U2" s="3">
        <v>7</v>
      </c>
      <c r="V2" s="3">
        <v>4</v>
      </c>
      <c r="W2" s="3">
        <v>2</v>
      </c>
      <c r="X2" s="3">
        <v>0</v>
      </c>
      <c r="Y2" s="3">
        <v>0</v>
      </c>
      <c r="Z2" s="3">
        <v>1</v>
      </c>
      <c r="AA2" s="31">
        <v>1</v>
      </c>
      <c r="AB2" s="126">
        <v>0</v>
      </c>
      <c r="AC2" s="132">
        <v>1</v>
      </c>
      <c r="AD2" s="120">
        <v>0</v>
      </c>
      <c r="AE2" s="114">
        <v>1</v>
      </c>
      <c r="AF2" s="183">
        <v>0</v>
      </c>
      <c r="AG2" s="65">
        <v>1</v>
      </c>
      <c r="AH2" s="126">
        <v>1</v>
      </c>
      <c r="AI2" s="132">
        <v>0</v>
      </c>
      <c r="AJ2" s="120">
        <v>0</v>
      </c>
      <c r="AK2" s="114">
        <v>0</v>
      </c>
      <c r="AL2" s="183">
        <v>0</v>
      </c>
      <c r="AM2" s="148"/>
      <c r="AN2" s="155"/>
      <c r="AO2" s="162">
        <v>0</v>
      </c>
      <c r="AP2" s="141"/>
      <c r="AQ2" s="180"/>
      <c r="AR2">
        <v>4</v>
      </c>
      <c r="AS2">
        <v>4</v>
      </c>
      <c r="AU2" s="7" t="s">
        <v>79</v>
      </c>
      <c r="AV2" s="29" t="s">
        <v>80</v>
      </c>
      <c r="AW2" s="61">
        <v>9</v>
      </c>
      <c r="AX2" t="s">
        <v>89</v>
      </c>
      <c r="AY2" s="7" t="s">
        <v>23</v>
      </c>
    </row>
    <row r="3" spans="1:51" s="60" customFormat="1" x14ac:dyDescent="0.25">
      <c r="A3" s="84">
        <v>43208</v>
      </c>
      <c r="B3" s="85">
        <v>9</v>
      </c>
      <c r="C3" s="56">
        <v>0.43055555555555558</v>
      </c>
      <c r="D3" s="57">
        <v>0.44097222222222227</v>
      </c>
      <c r="E3" s="58">
        <v>1.0416666666666685E-2</v>
      </c>
      <c r="F3" s="59">
        <v>43</v>
      </c>
      <c r="G3" s="60">
        <v>14</v>
      </c>
      <c r="H3" s="60">
        <v>5</v>
      </c>
      <c r="I3" s="60">
        <v>6</v>
      </c>
      <c r="J3" s="60">
        <v>12</v>
      </c>
      <c r="K3" s="60">
        <v>2</v>
      </c>
      <c r="L3" s="60">
        <v>4</v>
      </c>
      <c r="M3" s="59">
        <v>1</v>
      </c>
      <c r="N3" s="60">
        <v>1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59">
        <v>44</v>
      </c>
      <c r="U3" s="61">
        <v>15</v>
      </c>
      <c r="V3" s="61">
        <v>5</v>
      </c>
      <c r="W3" s="61">
        <v>6</v>
      </c>
      <c r="X3" s="61">
        <v>12</v>
      </c>
      <c r="Y3" s="61">
        <v>2</v>
      </c>
      <c r="Z3" s="61">
        <v>4</v>
      </c>
      <c r="AA3" s="62">
        <v>1</v>
      </c>
      <c r="AB3" s="126">
        <v>1</v>
      </c>
      <c r="AC3" s="132">
        <v>0</v>
      </c>
      <c r="AD3" s="120">
        <v>0</v>
      </c>
      <c r="AE3" s="114">
        <v>1</v>
      </c>
      <c r="AF3" s="183">
        <v>0</v>
      </c>
      <c r="AG3" s="63">
        <v>0</v>
      </c>
      <c r="AH3" s="126">
        <v>0</v>
      </c>
      <c r="AI3" s="132">
        <v>0</v>
      </c>
      <c r="AJ3" s="120">
        <v>0</v>
      </c>
      <c r="AK3" s="114">
        <v>0</v>
      </c>
      <c r="AL3" s="183">
        <v>0</v>
      </c>
      <c r="AM3" s="148"/>
      <c r="AN3" s="155"/>
      <c r="AO3" s="162">
        <v>10</v>
      </c>
      <c r="AP3" s="141"/>
      <c r="AQ3" s="169"/>
      <c r="AR3" s="64">
        <v>0</v>
      </c>
      <c r="AS3" s="60">
        <v>0</v>
      </c>
      <c r="AU3" s="7" t="s">
        <v>79</v>
      </c>
      <c r="AV3" s="29" t="s">
        <v>80</v>
      </c>
      <c r="AW3" s="61">
        <v>9</v>
      </c>
      <c r="AX3" s="60" t="s">
        <v>91</v>
      </c>
      <c r="AY3" s="64"/>
    </row>
    <row r="4" spans="1:51" x14ac:dyDescent="0.25">
      <c r="A4" s="99">
        <v>43229</v>
      </c>
      <c r="B4" s="100">
        <v>9</v>
      </c>
      <c r="C4" s="8">
        <v>0.4548611111111111</v>
      </c>
      <c r="D4" s="2">
        <v>0.46180555555555558</v>
      </c>
      <c r="E4" s="58">
        <v>6.9444444444444753E-3</v>
      </c>
      <c r="F4" s="59">
        <v>23</v>
      </c>
      <c r="G4">
        <v>4</v>
      </c>
      <c r="H4">
        <v>6</v>
      </c>
      <c r="I4">
        <v>4</v>
      </c>
      <c r="J4">
        <v>7</v>
      </c>
      <c r="K4">
        <v>2</v>
      </c>
      <c r="L4">
        <v>0</v>
      </c>
      <c r="M4" s="59">
        <v>2</v>
      </c>
      <c r="N4">
        <v>1</v>
      </c>
      <c r="O4">
        <v>1</v>
      </c>
      <c r="P4">
        <v>0</v>
      </c>
      <c r="Q4">
        <v>0</v>
      </c>
      <c r="R4">
        <v>0</v>
      </c>
      <c r="S4">
        <v>0</v>
      </c>
      <c r="T4" s="59">
        <v>25</v>
      </c>
      <c r="U4" s="61">
        <v>5</v>
      </c>
      <c r="V4" s="61">
        <v>7</v>
      </c>
      <c r="W4" s="61">
        <v>4</v>
      </c>
      <c r="X4" s="61">
        <v>7</v>
      </c>
      <c r="Y4" s="61">
        <v>2</v>
      </c>
      <c r="Z4" s="61">
        <v>0</v>
      </c>
      <c r="AA4" s="31">
        <v>1</v>
      </c>
      <c r="AB4" s="125">
        <v>1</v>
      </c>
      <c r="AC4" s="131">
        <v>0</v>
      </c>
      <c r="AD4" s="119">
        <v>0</v>
      </c>
      <c r="AE4" s="113">
        <v>0</v>
      </c>
      <c r="AF4" s="182">
        <v>0</v>
      </c>
      <c r="AG4" s="37">
        <v>1</v>
      </c>
      <c r="AH4" s="125">
        <v>0</v>
      </c>
      <c r="AI4" s="131">
        <v>1</v>
      </c>
      <c r="AJ4" s="119">
        <v>0</v>
      </c>
      <c r="AK4" s="113">
        <v>0</v>
      </c>
      <c r="AL4" s="182">
        <v>0</v>
      </c>
      <c r="AM4" s="125">
        <v>6</v>
      </c>
      <c r="AN4" s="131">
        <v>1</v>
      </c>
      <c r="AO4" s="119">
        <v>0</v>
      </c>
      <c r="AP4" s="113">
        <v>0</v>
      </c>
      <c r="AQ4" s="171">
        <v>0</v>
      </c>
      <c r="AR4" s="7">
        <v>0</v>
      </c>
      <c r="AS4">
        <v>0</v>
      </c>
      <c r="AU4" s="7" t="s">
        <v>79</v>
      </c>
      <c r="AV4" s="29" t="s">
        <v>80</v>
      </c>
      <c r="AW4" s="61">
        <v>9</v>
      </c>
      <c r="AX4" t="s">
        <v>88</v>
      </c>
      <c r="AY4" s="7" t="s">
        <v>84</v>
      </c>
    </row>
    <row r="5" spans="1:51" x14ac:dyDescent="0.25">
      <c r="A5" s="80">
        <v>43249</v>
      </c>
      <c r="B5" s="85">
        <v>9</v>
      </c>
      <c r="C5" s="8">
        <v>0.4284722222222222</v>
      </c>
      <c r="D5" s="2">
        <v>0.44097222222222227</v>
      </c>
      <c r="E5" s="58">
        <v>1.2500000000000067E-2</v>
      </c>
      <c r="F5" s="59">
        <v>64</v>
      </c>
      <c r="G5">
        <v>11</v>
      </c>
      <c r="H5">
        <v>22</v>
      </c>
      <c r="I5">
        <v>18</v>
      </c>
      <c r="J5">
        <v>3</v>
      </c>
      <c r="K5">
        <v>3</v>
      </c>
      <c r="L5">
        <v>7</v>
      </c>
      <c r="M5" s="59">
        <v>1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 s="59">
        <v>65</v>
      </c>
      <c r="U5" s="3">
        <v>11</v>
      </c>
      <c r="V5" s="3">
        <v>23</v>
      </c>
      <c r="W5" s="3">
        <v>18</v>
      </c>
      <c r="X5" s="3">
        <v>3</v>
      </c>
      <c r="Y5" s="3">
        <v>3</v>
      </c>
      <c r="Z5" s="3">
        <v>7</v>
      </c>
      <c r="AA5" s="31">
        <v>1</v>
      </c>
      <c r="AB5" s="125">
        <v>1</v>
      </c>
      <c r="AC5" s="131">
        <v>0</v>
      </c>
      <c r="AD5" s="119">
        <v>0</v>
      </c>
      <c r="AE5" s="113">
        <v>0</v>
      </c>
      <c r="AF5" s="182">
        <v>0</v>
      </c>
      <c r="AG5" s="37">
        <v>1</v>
      </c>
      <c r="AH5" s="125">
        <v>0</v>
      </c>
      <c r="AI5" s="131">
        <v>1</v>
      </c>
      <c r="AJ5" s="119">
        <v>0</v>
      </c>
      <c r="AK5" s="113">
        <v>0</v>
      </c>
      <c r="AL5" s="182">
        <v>0</v>
      </c>
      <c r="AM5" s="125">
        <v>6</v>
      </c>
      <c r="AN5" s="131">
        <v>1</v>
      </c>
      <c r="AO5" s="119">
        <v>0</v>
      </c>
      <c r="AP5" s="113">
        <v>0</v>
      </c>
      <c r="AQ5" s="171">
        <v>0</v>
      </c>
      <c r="AR5" s="7">
        <v>1</v>
      </c>
      <c r="AS5">
        <v>1</v>
      </c>
      <c r="AT5">
        <v>60</v>
      </c>
      <c r="AU5" s="7" t="s">
        <v>79</v>
      </c>
      <c r="AV5" s="29" t="s">
        <v>80</v>
      </c>
      <c r="AW5" s="105">
        <v>9</v>
      </c>
      <c r="AX5" t="s">
        <v>125</v>
      </c>
      <c r="AY5" s="7" t="s">
        <v>128</v>
      </c>
    </row>
    <row r="6" spans="1:51" x14ac:dyDescent="0.25">
      <c r="A6" s="80">
        <v>43271</v>
      </c>
      <c r="B6" s="85">
        <v>9</v>
      </c>
      <c r="C6" s="8">
        <v>0.4770833333333333</v>
      </c>
      <c r="D6" s="2">
        <v>0.48819444444444443</v>
      </c>
      <c r="E6" s="58">
        <v>1.1111111111111127E-2</v>
      </c>
      <c r="F6" s="59">
        <v>48</v>
      </c>
      <c r="G6">
        <v>15</v>
      </c>
      <c r="H6">
        <v>14</v>
      </c>
      <c r="I6">
        <v>3</v>
      </c>
      <c r="J6">
        <v>13</v>
      </c>
      <c r="K6">
        <v>1</v>
      </c>
      <c r="L6">
        <v>2</v>
      </c>
      <c r="M6" s="59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59">
        <v>48</v>
      </c>
      <c r="U6" s="3">
        <v>15</v>
      </c>
      <c r="V6" s="3">
        <v>14</v>
      </c>
      <c r="W6" s="3">
        <v>3</v>
      </c>
      <c r="X6" s="3">
        <v>13</v>
      </c>
      <c r="Y6" s="3">
        <v>1</v>
      </c>
      <c r="Z6" s="3">
        <v>2</v>
      </c>
      <c r="AA6" s="31">
        <v>1</v>
      </c>
      <c r="AB6" s="125">
        <v>1</v>
      </c>
      <c r="AC6" s="131">
        <v>0</v>
      </c>
      <c r="AD6" s="119">
        <v>0</v>
      </c>
      <c r="AE6" s="113">
        <v>0</v>
      </c>
      <c r="AF6" s="182">
        <v>0</v>
      </c>
      <c r="AG6" s="37">
        <v>1</v>
      </c>
      <c r="AH6" s="125">
        <v>0</v>
      </c>
      <c r="AI6" s="131">
        <v>1</v>
      </c>
      <c r="AJ6" s="119">
        <v>0</v>
      </c>
      <c r="AK6" s="113">
        <v>0</v>
      </c>
      <c r="AL6" s="182">
        <v>0</v>
      </c>
      <c r="AM6" s="138">
        <v>6</v>
      </c>
      <c r="AN6" s="133">
        <v>1</v>
      </c>
      <c r="AO6" s="137">
        <v>0</v>
      </c>
      <c r="AP6" s="139">
        <v>0</v>
      </c>
      <c r="AQ6" s="174">
        <v>0</v>
      </c>
      <c r="AR6" s="7">
        <v>1</v>
      </c>
      <c r="AS6">
        <v>1</v>
      </c>
      <c r="AU6" s="7" t="s">
        <v>79</v>
      </c>
      <c r="AV6" s="29" t="s">
        <v>80</v>
      </c>
      <c r="AW6" s="94">
        <v>9</v>
      </c>
      <c r="AX6" t="s">
        <v>140</v>
      </c>
      <c r="AY6" s="7"/>
    </row>
    <row r="7" spans="1:51" x14ac:dyDescent="0.25">
      <c r="A7" s="80">
        <v>43290</v>
      </c>
      <c r="B7" s="85">
        <v>9</v>
      </c>
      <c r="C7" s="8">
        <v>0.46666666666666662</v>
      </c>
      <c r="D7" s="2">
        <v>0.47638888888888892</v>
      </c>
      <c r="E7" s="58">
        <v>9.7222222222222987E-3</v>
      </c>
      <c r="F7" s="59">
        <v>23</v>
      </c>
      <c r="G7">
        <v>1</v>
      </c>
      <c r="H7">
        <v>8</v>
      </c>
      <c r="I7">
        <v>3</v>
      </c>
      <c r="J7">
        <v>6</v>
      </c>
      <c r="K7">
        <v>3</v>
      </c>
      <c r="L7">
        <v>2</v>
      </c>
      <c r="M7" s="59">
        <v>1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 s="59">
        <v>24</v>
      </c>
      <c r="U7" s="3">
        <v>1</v>
      </c>
      <c r="V7" s="3">
        <v>9</v>
      </c>
      <c r="W7" s="3">
        <v>3</v>
      </c>
      <c r="X7" s="3">
        <v>6</v>
      </c>
      <c r="Y7" s="3">
        <v>3</v>
      </c>
      <c r="Z7" s="3">
        <v>2</v>
      </c>
      <c r="AA7" s="31">
        <v>1</v>
      </c>
      <c r="AB7" s="125">
        <v>1</v>
      </c>
      <c r="AC7" s="131">
        <v>0</v>
      </c>
      <c r="AD7" s="119">
        <v>0</v>
      </c>
      <c r="AE7" s="113">
        <v>0</v>
      </c>
      <c r="AF7" s="182">
        <v>0</v>
      </c>
      <c r="AG7" s="37">
        <v>1</v>
      </c>
      <c r="AH7" s="125">
        <v>0</v>
      </c>
      <c r="AI7" s="131">
        <v>1</v>
      </c>
      <c r="AJ7" s="119">
        <v>0</v>
      </c>
      <c r="AK7" s="113">
        <v>0</v>
      </c>
      <c r="AL7" s="182">
        <v>0</v>
      </c>
      <c r="AM7" s="138">
        <v>6</v>
      </c>
      <c r="AN7" s="133">
        <v>1</v>
      </c>
      <c r="AO7" s="137">
        <v>0</v>
      </c>
      <c r="AP7" s="139">
        <v>0</v>
      </c>
      <c r="AQ7" s="174">
        <v>0</v>
      </c>
      <c r="AR7" s="7">
        <v>0</v>
      </c>
      <c r="AS7">
        <v>0</v>
      </c>
      <c r="AU7" s="7" t="s">
        <v>79</v>
      </c>
      <c r="AV7" s="29" t="s">
        <v>80</v>
      </c>
      <c r="AW7" s="61">
        <v>9</v>
      </c>
      <c r="AX7" t="s">
        <v>158</v>
      </c>
      <c r="AY7" s="7"/>
    </row>
    <row r="8" spans="1:51" x14ac:dyDescent="0.25">
      <c r="A8" s="80">
        <v>43313</v>
      </c>
      <c r="B8" s="85">
        <v>9</v>
      </c>
      <c r="C8" s="8">
        <v>0.41875000000000001</v>
      </c>
      <c r="D8" s="2">
        <v>0.43194444444444446</v>
      </c>
      <c r="E8" s="58">
        <v>1.3194444444444453E-2</v>
      </c>
      <c r="F8" s="59">
        <v>13</v>
      </c>
      <c r="G8">
        <v>1</v>
      </c>
      <c r="H8">
        <v>1</v>
      </c>
      <c r="I8">
        <v>3</v>
      </c>
      <c r="J8">
        <v>5</v>
      </c>
      <c r="K8">
        <v>1</v>
      </c>
      <c r="L8">
        <v>2</v>
      </c>
      <c r="M8" s="59">
        <v>1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 s="37">
        <v>14</v>
      </c>
      <c r="U8">
        <v>1</v>
      </c>
      <c r="V8">
        <v>2</v>
      </c>
      <c r="W8">
        <v>3</v>
      </c>
      <c r="X8">
        <v>5</v>
      </c>
      <c r="Y8">
        <v>1</v>
      </c>
      <c r="Z8">
        <v>2</v>
      </c>
      <c r="AA8" s="37"/>
      <c r="AB8" s="125"/>
      <c r="AC8" s="131"/>
      <c r="AD8" s="119"/>
      <c r="AE8" s="113"/>
      <c r="AF8" s="182"/>
      <c r="AG8" s="37"/>
      <c r="AH8" s="125"/>
      <c r="AI8" s="131"/>
      <c r="AJ8" s="119"/>
      <c r="AK8" s="113"/>
      <c r="AL8" s="182"/>
      <c r="AM8" s="152"/>
      <c r="AN8" s="159"/>
      <c r="AO8" s="166"/>
      <c r="AP8" s="145"/>
      <c r="AQ8" s="177"/>
      <c r="AR8" s="7"/>
      <c r="AU8" s="7"/>
      <c r="AV8" s="29"/>
      <c r="AW8" s="61">
        <v>9</v>
      </c>
      <c r="AY8" s="7"/>
    </row>
    <row r="9" spans="1:51" x14ac:dyDescent="0.25">
      <c r="A9" s="80">
        <v>43332</v>
      </c>
      <c r="B9" s="85">
        <v>9</v>
      </c>
      <c r="C9" s="8">
        <v>0.4548611111111111</v>
      </c>
      <c r="D9" s="2">
        <v>0.46666666666666662</v>
      </c>
      <c r="E9" s="58">
        <v>1.1805555555555514E-2</v>
      </c>
      <c r="F9" s="59">
        <v>15</v>
      </c>
      <c r="G9">
        <v>4</v>
      </c>
      <c r="H9">
        <v>4</v>
      </c>
      <c r="I9">
        <v>3</v>
      </c>
      <c r="J9">
        <v>2</v>
      </c>
      <c r="K9">
        <v>2</v>
      </c>
      <c r="L9">
        <v>0</v>
      </c>
      <c r="M9" s="59">
        <v>1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 s="37">
        <v>16</v>
      </c>
      <c r="U9">
        <v>5</v>
      </c>
      <c r="V9">
        <v>4</v>
      </c>
      <c r="W9">
        <v>3</v>
      </c>
      <c r="X9">
        <v>2</v>
      </c>
      <c r="Y9">
        <v>2</v>
      </c>
      <c r="Z9">
        <v>0</v>
      </c>
      <c r="AA9" s="37"/>
      <c r="AB9" s="125"/>
      <c r="AC9" s="131"/>
      <c r="AD9" s="119"/>
      <c r="AE9" s="113"/>
      <c r="AF9" s="182"/>
      <c r="AG9" s="37"/>
      <c r="AH9" s="125"/>
      <c r="AI9" s="131"/>
      <c r="AJ9" s="119"/>
      <c r="AK9" s="113"/>
      <c r="AL9" s="182"/>
      <c r="AM9" s="152"/>
      <c r="AN9" s="159"/>
      <c r="AO9" s="166"/>
      <c r="AP9" s="145"/>
      <c r="AQ9" s="177"/>
      <c r="AR9" s="7"/>
      <c r="AU9" s="7"/>
      <c r="AV9" s="29"/>
      <c r="AW9" s="61">
        <v>9</v>
      </c>
      <c r="AY9" s="7"/>
    </row>
    <row r="10" spans="1:51" x14ac:dyDescent="0.25">
      <c r="A10" s="80">
        <v>43354</v>
      </c>
      <c r="B10" s="85">
        <v>9</v>
      </c>
      <c r="C10" s="8">
        <v>0.4069444444444445</v>
      </c>
      <c r="D10" s="2">
        <v>0.41875000000000001</v>
      </c>
      <c r="E10" s="58">
        <v>1.1805555555555514E-2</v>
      </c>
      <c r="F10" s="59">
        <v>2</v>
      </c>
      <c r="G10">
        <v>1</v>
      </c>
      <c r="H10">
        <v>0</v>
      </c>
      <c r="I10">
        <v>1</v>
      </c>
      <c r="J10">
        <v>0</v>
      </c>
      <c r="K10">
        <v>0</v>
      </c>
      <c r="L10">
        <v>0</v>
      </c>
      <c r="M10" s="59">
        <v>1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 s="37">
        <v>3</v>
      </c>
      <c r="U10">
        <v>1</v>
      </c>
      <c r="V10">
        <v>1</v>
      </c>
      <c r="W10">
        <v>1</v>
      </c>
      <c r="X10">
        <v>0</v>
      </c>
      <c r="Y10">
        <v>0</v>
      </c>
      <c r="Z10">
        <v>0</v>
      </c>
      <c r="AA10" s="37"/>
      <c r="AB10" s="125"/>
      <c r="AC10" s="131"/>
      <c r="AD10" s="119"/>
      <c r="AE10" s="113"/>
      <c r="AF10" s="182"/>
      <c r="AG10" s="37"/>
      <c r="AH10" s="125"/>
      <c r="AI10" s="131"/>
      <c r="AJ10" s="119"/>
      <c r="AK10" s="113"/>
      <c r="AL10" s="182"/>
      <c r="AM10" s="152"/>
      <c r="AN10" s="159"/>
      <c r="AO10" s="166"/>
      <c r="AP10" s="145"/>
      <c r="AQ10" s="177"/>
      <c r="AR10" s="7"/>
      <c r="AU10" s="7"/>
      <c r="AV10" s="29"/>
      <c r="AW10" s="61">
        <v>9</v>
      </c>
      <c r="AY10" s="7"/>
    </row>
    <row r="11" spans="1:51" x14ac:dyDescent="0.25">
      <c r="A11" s="80">
        <v>43378</v>
      </c>
      <c r="B11" s="85">
        <v>9</v>
      </c>
      <c r="C11" s="8">
        <v>0.41944444444444445</v>
      </c>
      <c r="D11" s="2">
        <v>0.4284722222222222</v>
      </c>
      <c r="E11" s="58">
        <v>9.0277777777777457E-3</v>
      </c>
      <c r="F11" s="59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59">
        <v>7</v>
      </c>
      <c r="N11">
        <v>5</v>
      </c>
      <c r="O11">
        <v>1</v>
      </c>
      <c r="P11">
        <v>0</v>
      </c>
      <c r="Q11">
        <v>0</v>
      </c>
      <c r="R11">
        <v>0</v>
      </c>
      <c r="S11">
        <v>1</v>
      </c>
      <c r="T11" s="37">
        <v>7</v>
      </c>
      <c r="U11">
        <v>5</v>
      </c>
      <c r="V11">
        <v>1</v>
      </c>
      <c r="W11">
        <v>0</v>
      </c>
      <c r="X11">
        <v>0</v>
      </c>
      <c r="Y11">
        <v>0</v>
      </c>
      <c r="Z11">
        <v>1</v>
      </c>
      <c r="AA11" s="37"/>
      <c r="AB11" s="125"/>
      <c r="AC11" s="131"/>
      <c r="AD11" s="119"/>
      <c r="AE11" s="113"/>
      <c r="AF11" s="182"/>
      <c r="AG11" s="37"/>
      <c r="AH11" s="125"/>
      <c r="AI11" s="131"/>
      <c r="AJ11" s="119"/>
      <c r="AK11" s="113"/>
      <c r="AL11" s="182"/>
      <c r="AM11" s="152"/>
      <c r="AN11" s="159"/>
      <c r="AO11" s="166"/>
      <c r="AP11" s="145"/>
      <c r="AQ11" s="177"/>
      <c r="AR11" s="7"/>
      <c r="AU11" s="7"/>
      <c r="AV11" s="29"/>
      <c r="AW11" s="61">
        <v>9</v>
      </c>
      <c r="AY11" s="7"/>
    </row>
    <row r="12" spans="1:51" x14ac:dyDescent="0.25">
      <c r="A12" s="80">
        <v>43398</v>
      </c>
      <c r="B12" s="85">
        <v>9</v>
      </c>
      <c r="C12" s="8">
        <v>0.44236111111111115</v>
      </c>
      <c r="D12" s="2">
        <v>0.4513888888888889</v>
      </c>
      <c r="E12" s="58">
        <v>9.0277777777777457E-3</v>
      </c>
      <c r="F12" s="59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59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 s="37">
        <v>1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 s="37"/>
      <c r="AB12" s="125"/>
      <c r="AC12" s="131"/>
      <c r="AD12" s="119"/>
      <c r="AE12" s="113"/>
      <c r="AF12" s="182"/>
      <c r="AG12" s="37"/>
      <c r="AH12" s="125"/>
      <c r="AI12" s="131"/>
      <c r="AJ12" s="119"/>
      <c r="AK12" s="113"/>
      <c r="AL12" s="182"/>
      <c r="AM12" s="152"/>
      <c r="AN12" s="159"/>
      <c r="AO12" s="166"/>
      <c r="AP12" s="145"/>
      <c r="AQ12" s="177"/>
      <c r="AR12" s="7"/>
      <c r="AU12" s="7"/>
      <c r="AV12" s="29"/>
      <c r="AW12" s="61">
        <v>9</v>
      </c>
      <c r="AY12" s="7"/>
    </row>
    <row r="13" spans="1:51" x14ac:dyDescent="0.25">
      <c r="A13" s="192"/>
      <c r="D13" t="s">
        <v>176</v>
      </c>
      <c r="E13" s="2">
        <f>SUM(E2:E12)</f>
        <v>0.11597222222222231</v>
      </c>
      <c r="F13">
        <f>SUM(F2:F12)</f>
        <v>244</v>
      </c>
      <c r="G13">
        <f t="shared" ref="G13:Z13" si="0">SUM(G2:G12)</f>
        <v>58</v>
      </c>
      <c r="H13">
        <f t="shared" si="0"/>
        <v>63</v>
      </c>
      <c r="I13">
        <f t="shared" si="0"/>
        <v>43</v>
      </c>
      <c r="J13">
        <f t="shared" si="0"/>
        <v>48</v>
      </c>
      <c r="K13">
        <f t="shared" si="0"/>
        <v>14</v>
      </c>
      <c r="L13">
        <f t="shared" si="0"/>
        <v>18</v>
      </c>
      <c r="M13">
        <f t="shared" si="0"/>
        <v>17</v>
      </c>
      <c r="N13">
        <f t="shared" si="0"/>
        <v>9</v>
      </c>
      <c r="O13">
        <f t="shared" si="0"/>
        <v>7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1</v>
      </c>
      <c r="T13">
        <f t="shared" si="0"/>
        <v>261</v>
      </c>
      <c r="U13">
        <f t="shared" si="0"/>
        <v>67</v>
      </c>
      <c r="V13">
        <f t="shared" si="0"/>
        <v>70</v>
      </c>
      <c r="W13">
        <f t="shared" si="0"/>
        <v>43</v>
      </c>
      <c r="X13">
        <f t="shared" si="0"/>
        <v>48</v>
      </c>
      <c r="Y13">
        <f t="shared" si="0"/>
        <v>14</v>
      </c>
      <c r="Z13">
        <f t="shared" si="0"/>
        <v>19</v>
      </c>
    </row>
    <row r="14" spans="1:51" x14ac:dyDescent="0.25">
      <c r="A14" s="192"/>
      <c r="D14" t="s">
        <v>39</v>
      </c>
      <c r="E14" s="2">
        <f>AVERAGE(E2:E12)</f>
        <v>1.05429292929293E-2</v>
      </c>
      <c r="F14" s="5">
        <f>AVERAGE(F2:F12)</f>
        <v>22.181818181818183</v>
      </c>
      <c r="M14" s="5">
        <f>AVERAGE(M2:M12)</f>
        <v>1.5454545454545454</v>
      </c>
      <c r="T14" s="5">
        <f>AVERAGE(T2:T12)</f>
        <v>23.727272727272727</v>
      </c>
    </row>
    <row r="15" spans="1:51" x14ac:dyDescent="0.25">
      <c r="A15" s="6"/>
      <c r="T15" s="38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Y15"/>
  <sheetViews>
    <sheetView workbookViewId="0">
      <selection activeCell="A13" sqref="A13:XFD14"/>
    </sheetView>
  </sheetViews>
  <sheetFormatPr baseColWidth="10" defaultRowHeight="15" x14ac:dyDescent="0.25"/>
  <sheetData>
    <row r="1" spans="1:51" s="11" customFormat="1" x14ac:dyDescent="0.25">
      <c r="A1" s="39" t="s">
        <v>1</v>
      </c>
      <c r="B1" s="93" t="s">
        <v>120</v>
      </c>
      <c r="C1" s="12" t="s">
        <v>112</v>
      </c>
      <c r="D1" s="11" t="s">
        <v>113</v>
      </c>
      <c r="E1" s="79" t="s">
        <v>111</v>
      </c>
      <c r="F1" s="19" t="s">
        <v>110</v>
      </c>
      <c r="G1" s="11" t="s">
        <v>102</v>
      </c>
      <c r="H1" s="11" t="s">
        <v>103</v>
      </c>
      <c r="I1" s="11" t="s">
        <v>104</v>
      </c>
      <c r="J1" s="11" t="s">
        <v>105</v>
      </c>
      <c r="K1" s="11" t="s">
        <v>106</v>
      </c>
      <c r="L1" s="11" t="s">
        <v>107</v>
      </c>
      <c r="M1" s="19" t="s">
        <v>109</v>
      </c>
      <c r="N1" s="11" t="s">
        <v>102</v>
      </c>
      <c r="O1" s="11" t="s">
        <v>103</v>
      </c>
      <c r="P1" s="11" t="s">
        <v>104</v>
      </c>
      <c r="Q1" s="11" t="s">
        <v>105</v>
      </c>
      <c r="R1" s="11" t="s">
        <v>106</v>
      </c>
      <c r="S1" s="11" t="s">
        <v>107</v>
      </c>
      <c r="T1" s="19" t="s">
        <v>108</v>
      </c>
      <c r="U1" s="11" t="s">
        <v>102</v>
      </c>
      <c r="V1" s="11" t="s">
        <v>103</v>
      </c>
      <c r="W1" s="11" t="s">
        <v>104</v>
      </c>
      <c r="X1" s="11" t="s">
        <v>105</v>
      </c>
      <c r="Y1" s="11" t="s">
        <v>106</v>
      </c>
      <c r="Z1" s="11" t="s">
        <v>107</v>
      </c>
      <c r="AA1" s="19" t="s">
        <v>63</v>
      </c>
      <c r="AB1" s="124" t="s">
        <v>44</v>
      </c>
      <c r="AC1" s="130" t="s">
        <v>45</v>
      </c>
      <c r="AD1" s="118" t="s">
        <v>46</v>
      </c>
      <c r="AE1" s="112" t="s">
        <v>47</v>
      </c>
      <c r="AF1" s="181" t="s">
        <v>43</v>
      </c>
      <c r="AG1" s="39" t="s">
        <v>64</v>
      </c>
      <c r="AH1" s="124" t="s">
        <v>48</v>
      </c>
      <c r="AI1" s="130" t="s">
        <v>49</v>
      </c>
      <c r="AJ1" s="118" t="s">
        <v>50</v>
      </c>
      <c r="AK1" s="112" t="s">
        <v>51</v>
      </c>
      <c r="AL1" s="181" t="s">
        <v>53</v>
      </c>
      <c r="AM1" s="147" t="s">
        <v>65</v>
      </c>
      <c r="AN1" s="154" t="s">
        <v>66</v>
      </c>
      <c r="AO1" s="161" t="s">
        <v>67</v>
      </c>
      <c r="AP1" s="140" t="s">
        <v>82</v>
      </c>
      <c r="AQ1" s="168" t="s">
        <v>68</v>
      </c>
      <c r="AR1" s="12" t="s">
        <v>114</v>
      </c>
      <c r="AS1" s="11" t="s">
        <v>115</v>
      </c>
      <c r="AT1" s="11" t="s">
        <v>134</v>
      </c>
      <c r="AU1" s="12" t="s">
        <v>112</v>
      </c>
      <c r="AV1" s="90" t="s">
        <v>113</v>
      </c>
      <c r="AW1" s="109" t="s">
        <v>0</v>
      </c>
      <c r="AX1" s="11" t="s">
        <v>116</v>
      </c>
      <c r="AY1" s="12" t="s">
        <v>117</v>
      </c>
    </row>
    <row r="2" spans="1:51" x14ac:dyDescent="0.25">
      <c r="A2" s="80">
        <v>43189</v>
      </c>
      <c r="B2" s="81">
        <v>10</v>
      </c>
      <c r="C2" s="8">
        <v>0.3923611111111111</v>
      </c>
      <c r="D2" s="2">
        <v>0.3972222222222222</v>
      </c>
      <c r="E2" s="40">
        <v>4.8611111111110938E-3</v>
      </c>
      <c r="F2" s="38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8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8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1">
        <v>1</v>
      </c>
      <c r="AB2" s="125">
        <v>1</v>
      </c>
      <c r="AC2" s="131">
        <v>1</v>
      </c>
      <c r="AD2" s="119">
        <v>0</v>
      </c>
      <c r="AE2" s="113">
        <v>0</v>
      </c>
      <c r="AF2" s="182">
        <v>0</v>
      </c>
      <c r="AG2" s="34">
        <v>0</v>
      </c>
      <c r="AH2" s="125">
        <v>0</v>
      </c>
      <c r="AI2" s="131">
        <v>0</v>
      </c>
      <c r="AJ2" s="119">
        <v>0</v>
      </c>
      <c r="AK2" s="113">
        <v>0</v>
      </c>
      <c r="AL2" s="182">
        <v>0</v>
      </c>
      <c r="AM2" s="148"/>
      <c r="AN2" s="155"/>
      <c r="AO2" s="162">
        <v>0</v>
      </c>
      <c r="AP2" s="141"/>
      <c r="AQ2" s="180"/>
      <c r="AR2">
        <v>5</v>
      </c>
      <c r="AS2">
        <v>5</v>
      </c>
      <c r="AT2" s="3"/>
      <c r="AU2" s="7" t="s">
        <v>77</v>
      </c>
      <c r="AV2" s="29" t="s">
        <v>12</v>
      </c>
      <c r="AW2" s="61">
        <v>10</v>
      </c>
      <c r="AX2" s="3" t="s">
        <v>92</v>
      </c>
      <c r="AY2" s="7" t="s">
        <v>26</v>
      </c>
    </row>
    <row r="3" spans="1:51" s="60" customFormat="1" x14ac:dyDescent="0.25">
      <c r="A3" s="84">
        <v>43208</v>
      </c>
      <c r="B3" s="85">
        <v>10</v>
      </c>
      <c r="C3" s="56">
        <v>0.4916666666666667</v>
      </c>
      <c r="D3" s="57">
        <v>0.49583333333333335</v>
      </c>
      <c r="E3" s="58">
        <v>4.1666666666666519E-3</v>
      </c>
      <c r="F3" s="59">
        <v>4</v>
      </c>
      <c r="G3" s="60">
        <v>1</v>
      </c>
      <c r="H3" s="60">
        <v>2</v>
      </c>
      <c r="I3" s="60">
        <v>1</v>
      </c>
      <c r="J3" s="60">
        <v>0</v>
      </c>
      <c r="K3" s="60">
        <v>0</v>
      </c>
      <c r="L3" s="60">
        <v>0</v>
      </c>
      <c r="M3" s="59">
        <v>0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59">
        <v>4</v>
      </c>
      <c r="U3" s="61">
        <v>1</v>
      </c>
      <c r="V3" s="61">
        <v>2</v>
      </c>
      <c r="W3" s="61">
        <v>1</v>
      </c>
      <c r="X3" s="61">
        <v>0</v>
      </c>
      <c r="Y3" s="61">
        <v>0</v>
      </c>
      <c r="Z3" s="61">
        <v>0</v>
      </c>
      <c r="AA3" s="62">
        <v>1</v>
      </c>
      <c r="AB3" s="126">
        <v>1</v>
      </c>
      <c r="AC3" s="132">
        <v>1</v>
      </c>
      <c r="AD3" s="120">
        <v>0</v>
      </c>
      <c r="AE3" s="114">
        <v>0</v>
      </c>
      <c r="AF3" s="183">
        <v>0</v>
      </c>
      <c r="AG3" s="63">
        <v>0</v>
      </c>
      <c r="AH3" s="126">
        <v>0</v>
      </c>
      <c r="AI3" s="132">
        <v>0</v>
      </c>
      <c r="AJ3" s="120">
        <v>0</v>
      </c>
      <c r="AK3" s="114">
        <v>0</v>
      </c>
      <c r="AL3" s="183">
        <v>0</v>
      </c>
      <c r="AM3" s="148"/>
      <c r="AN3" s="155"/>
      <c r="AO3" s="162">
        <v>10</v>
      </c>
      <c r="AP3" s="141"/>
      <c r="AQ3" s="169"/>
      <c r="AR3" s="64">
        <v>0</v>
      </c>
      <c r="AS3" s="60">
        <v>0</v>
      </c>
      <c r="AU3" s="7" t="s">
        <v>77</v>
      </c>
      <c r="AV3" s="29" t="s">
        <v>12</v>
      </c>
      <c r="AW3" s="61">
        <v>10</v>
      </c>
      <c r="AX3" s="60" t="s">
        <v>91</v>
      </c>
      <c r="AY3" s="64"/>
    </row>
    <row r="4" spans="1:51" x14ac:dyDescent="0.25">
      <c r="A4" s="99">
        <v>43229</v>
      </c>
      <c r="B4" s="100">
        <v>10</v>
      </c>
      <c r="C4" s="8">
        <v>0.44097222222222227</v>
      </c>
      <c r="D4" s="2">
        <v>0.4465277777777778</v>
      </c>
      <c r="E4" s="58">
        <v>5.5555555555555358E-3</v>
      </c>
      <c r="F4" s="59">
        <v>11</v>
      </c>
      <c r="G4">
        <v>2</v>
      </c>
      <c r="H4">
        <v>2</v>
      </c>
      <c r="I4">
        <v>1</v>
      </c>
      <c r="J4">
        <v>3</v>
      </c>
      <c r="K4">
        <v>3</v>
      </c>
      <c r="L4">
        <v>0</v>
      </c>
      <c r="M4" s="59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s="59">
        <v>11</v>
      </c>
      <c r="U4" s="61">
        <v>2</v>
      </c>
      <c r="V4" s="61">
        <v>2</v>
      </c>
      <c r="W4" s="61">
        <v>1</v>
      </c>
      <c r="X4" s="61">
        <v>3</v>
      </c>
      <c r="Y4" s="61">
        <v>3</v>
      </c>
      <c r="Z4" s="61">
        <v>0</v>
      </c>
      <c r="AA4" s="31">
        <v>1</v>
      </c>
      <c r="AB4" s="125">
        <v>1</v>
      </c>
      <c r="AC4" s="131">
        <v>0</v>
      </c>
      <c r="AD4" s="119">
        <v>0</v>
      </c>
      <c r="AE4" s="113">
        <v>1</v>
      </c>
      <c r="AF4" s="182">
        <v>0</v>
      </c>
      <c r="AG4" s="37">
        <v>0</v>
      </c>
      <c r="AH4" s="125">
        <v>0</v>
      </c>
      <c r="AI4" s="131">
        <v>0</v>
      </c>
      <c r="AJ4" s="119">
        <v>0</v>
      </c>
      <c r="AK4" s="113">
        <v>0</v>
      </c>
      <c r="AL4" s="182">
        <v>0</v>
      </c>
      <c r="AM4" s="125">
        <v>5</v>
      </c>
      <c r="AN4" s="131">
        <v>0</v>
      </c>
      <c r="AO4" s="119">
        <v>0</v>
      </c>
      <c r="AP4" s="113">
        <v>6</v>
      </c>
      <c r="AQ4" s="171">
        <v>0</v>
      </c>
      <c r="AR4" s="7">
        <v>0</v>
      </c>
      <c r="AS4">
        <v>0</v>
      </c>
      <c r="AU4" s="7" t="s">
        <v>77</v>
      </c>
      <c r="AV4" s="29" t="s">
        <v>12</v>
      </c>
      <c r="AW4" s="61">
        <v>10</v>
      </c>
      <c r="AX4" t="s">
        <v>88</v>
      </c>
      <c r="AY4" s="7"/>
    </row>
    <row r="5" spans="1:51" x14ac:dyDescent="0.25">
      <c r="A5" s="80">
        <v>43249</v>
      </c>
      <c r="B5" s="85">
        <v>10</v>
      </c>
      <c r="C5" s="8">
        <v>0.41180555555555554</v>
      </c>
      <c r="D5" s="2">
        <v>0.42152777777777778</v>
      </c>
      <c r="E5" s="58">
        <v>9.7222222222222432E-3</v>
      </c>
      <c r="F5" s="59">
        <v>22</v>
      </c>
      <c r="G5">
        <v>8</v>
      </c>
      <c r="H5">
        <v>5</v>
      </c>
      <c r="I5">
        <v>4</v>
      </c>
      <c r="J5">
        <v>2</v>
      </c>
      <c r="K5">
        <v>0</v>
      </c>
      <c r="L5">
        <v>3</v>
      </c>
      <c r="M5" s="59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s="59">
        <v>22</v>
      </c>
      <c r="U5" s="3">
        <v>8</v>
      </c>
      <c r="V5" s="3">
        <v>5</v>
      </c>
      <c r="W5" s="3">
        <v>4</v>
      </c>
      <c r="X5" s="3">
        <v>2</v>
      </c>
      <c r="Y5" s="3">
        <v>0</v>
      </c>
      <c r="Z5" s="3">
        <v>3</v>
      </c>
      <c r="AA5" s="31">
        <v>1</v>
      </c>
      <c r="AB5" s="125">
        <v>1</v>
      </c>
      <c r="AC5" s="131">
        <v>0</v>
      </c>
      <c r="AD5" s="119">
        <v>0</v>
      </c>
      <c r="AE5" s="113">
        <v>1</v>
      </c>
      <c r="AF5" s="182">
        <v>0</v>
      </c>
      <c r="AG5" s="37">
        <v>1</v>
      </c>
      <c r="AH5" s="125">
        <v>0</v>
      </c>
      <c r="AI5" s="131">
        <v>1</v>
      </c>
      <c r="AJ5" s="119">
        <v>0</v>
      </c>
      <c r="AK5" s="113">
        <v>0</v>
      </c>
      <c r="AL5" s="182">
        <v>0</v>
      </c>
      <c r="AM5" s="125">
        <v>6</v>
      </c>
      <c r="AN5" s="131">
        <v>1</v>
      </c>
      <c r="AO5" s="119">
        <v>0</v>
      </c>
      <c r="AP5" s="113">
        <v>6</v>
      </c>
      <c r="AQ5" s="171">
        <v>0</v>
      </c>
      <c r="AR5" s="7">
        <v>1</v>
      </c>
      <c r="AS5">
        <v>1</v>
      </c>
      <c r="AT5">
        <v>60</v>
      </c>
      <c r="AU5" s="7" t="s">
        <v>77</v>
      </c>
      <c r="AV5" s="29" t="s">
        <v>12</v>
      </c>
      <c r="AW5" s="105">
        <v>10</v>
      </c>
      <c r="AX5" t="s">
        <v>125</v>
      </c>
      <c r="AY5" s="7" t="s">
        <v>129</v>
      </c>
    </row>
    <row r="6" spans="1:51" x14ac:dyDescent="0.25">
      <c r="A6" s="80">
        <v>43271</v>
      </c>
      <c r="B6" s="85">
        <v>10</v>
      </c>
      <c r="C6" s="8">
        <v>0.45416666666666666</v>
      </c>
      <c r="D6" s="2">
        <v>0.46111111111111108</v>
      </c>
      <c r="E6" s="58">
        <v>6.9444444444444198E-3</v>
      </c>
      <c r="F6" s="59">
        <v>12</v>
      </c>
      <c r="G6">
        <v>1</v>
      </c>
      <c r="H6">
        <v>6</v>
      </c>
      <c r="I6">
        <v>1</v>
      </c>
      <c r="J6">
        <v>3</v>
      </c>
      <c r="K6">
        <v>1</v>
      </c>
      <c r="L6">
        <v>0</v>
      </c>
      <c r="M6" s="59">
        <v>1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 s="59">
        <v>13</v>
      </c>
      <c r="U6" s="3">
        <v>2</v>
      </c>
      <c r="V6" s="3">
        <v>6</v>
      </c>
      <c r="W6" s="3">
        <v>1</v>
      </c>
      <c r="X6" s="3">
        <v>3</v>
      </c>
      <c r="Y6" s="3">
        <v>1</v>
      </c>
      <c r="Z6" s="3">
        <v>0</v>
      </c>
      <c r="AA6" s="31">
        <v>1</v>
      </c>
      <c r="AB6" s="125">
        <v>1</v>
      </c>
      <c r="AC6" s="131">
        <v>0</v>
      </c>
      <c r="AD6" s="119">
        <v>0</v>
      </c>
      <c r="AE6" s="113">
        <v>1</v>
      </c>
      <c r="AF6" s="182">
        <v>0</v>
      </c>
      <c r="AG6" s="37">
        <v>1</v>
      </c>
      <c r="AH6" s="125">
        <v>0</v>
      </c>
      <c r="AI6" s="131">
        <v>1</v>
      </c>
      <c r="AJ6" s="119">
        <v>0</v>
      </c>
      <c r="AK6" s="113">
        <v>0</v>
      </c>
      <c r="AL6" s="182">
        <v>0</v>
      </c>
      <c r="AM6" s="138">
        <v>6</v>
      </c>
      <c r="AN6" s="133">
        <v>1</v>
      </c>
      <c r="AO6" s="137">
        <v>0</v>
      </c>
      <c r="AP6" s="139">
        <v>6</v>
      </c>
      <c r="AQ6" s="174">
        <v>0</v>
      </c>
      <c r="AR6" s="7">
        <v>2</v>
      </c>
      <c r="AS6">
        <v>1</v>
      </c>
      <c r="AU6" s="7" t="s">
        <v>139</v>
      </c>
      <c r="AV6" s="29" t="s">
        <v>12</v>
      </c>
      <c r="AW6" s="94">
        <v>10</v>
      </c>
      <c r="AX6" t="s">
        <v>140</v>
      </c>
      <c r="AY6" s="7"/>
    </row>
    <row r="7" spans="1:51" x14ac:dyDescent="0.25">
      <c r="A7" s="80">
        <v>43290</v>
      </c>
      <c r="B7" s="85">
        <v>10</v>
      </c>
      <c r="C7" s="8">
        <v>0.44444444444444442</v>
      </c>
      <c r="D7" s="2">
        <v>0.45</v>
      </c>
      <c r="E7" s="58">
        <v>5.5555555555555913E-3</v>
      </c>
      <c r="F7" s="59">
        <v>10</v>
      </c>
      <c r="G7">
        <v>3</v>
      </c>
      <c r="H7">
        <v>2</v>
      </c>
      <c r="I7">
        <v>2</v>
      </c>
      <c r="J7">
        <v>1</v>
      </c>
      <c r="K7">
        <v>1</v>
      </c>
      <c r="L7">
        <v>1</v>
      </c>
      <c r="M7" s="59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59">
        <v>10</v>
      </c>
      <c r="U7" s="3">
        <v>3</v>
      </c>
      <c r="V7" s="3">
        <v>2</v>
      </c>
      <c r="W7" s="3">
        <v>2</v>
      </c>
      <c r="X7" s="3">
        <v>1</v>
      </c>
      <c r="Y7" s="3">
        <v>1</v>
      </c>
      <c r="Z7" s="3">
        <v>1</v>
      </c>
      <c r="AA7" s="31">
        <v>1</v>
      </c>
      <c r="AB7" s="125">
        <v>1</v>
      </c>
      <c r="AC7" s="131">
        <v>0</v>
      </c>
      <c r="AD7" s="119">
        <v>0</v>
      </c>
      <c r="AE7" s="113">
        <v>0</v>
      </c>
      <c r="AF7" s="182">
        <v>0</v>
      </c>
      <c r="AG7" s="37">
        <v>1</v>
      </c>
      <c r="AH7" s="125">
        <v>0</v>
      </c>
      <c r="AI7" s="131">
        <v>1</v>
      </c>
      <c r="AJ7" s="119">
        <v>0</v>
      </c>
      <c r="AK7" s="113">
        <v>1</v>
      </c>
      <c r="AL7" s="182">
        <v>0</v>
      </c>
      <c r="AM7" s="138">
        <v>5</v>
      </c>
      <c r="AN7" s="133">
        <v>1</v>
      </c>
      <c r="AO7" s="137">
        <v>0</v>
      </c>
      <c r="AP7" s="139">
        <v>6</v>
      </c>
      <c r="AQ7" s="174">
        <v>0</v>
      </c>
      <c r="AR7" s="7">
        <v>0</v>
      </c>
      <c r="AS7">
        <v>0</v>
      </c>
      <c r="AU7" s="7" t="s">
        <v>139</v>
      </c>
      <c r="AV7" s="29" t="s">
        <v>12</v>
      </c>
      <c r="AW7" s="61">
        <v>10</v>
      </c>
      <c r="AX7" t="s">
        <v>158</v>
      </c>
      <c r="AY7" s="7" t="s">
        <v>165</v>
      </c>
    </row>
    <row r="8" spans="1:51" x14ac:dyDescent="0.25">
      <c r="A8" s="80">
        <v>43313</v>
      </c>
      <c r="B8" s="85">
        <v>10</v>
      </c>
      <c r="C8" s="8">
        <v>0.43958333333333338</v>
      </c>
      <c r="D8" s="2">
        <v>0.44375000000000003</v>
      </c>
      <c r="E8" s="58">
        <v>4.1666666666666519E-3</v>
      </c>
      <c r="F8" s="59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 s="59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s="37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  <c r="AA8" s="37"/>
      <c r="AB8" s="125"/>
      <c r="AC8" s="131"/>
      <c r="AD8" s="119"/>
      <c r="AE8" s="113"/>
      <c r="AF8" s="182"/>
      <c r="AG8" s="37"/>
      <c r="AH8" s="125"/>
      <c r="AI8" s="131"/>
      <c r="AJ8" s="119"/>
      <c r="AK8" s="113"/>
      <c r="AL8" s="182"/>
      <c r="AM8" s="152"/>
      <c r="AN8" s="159"/>
      <c r="AO8" s="166"/>
      <c r="AP8" s="145"/>
      <c r="AQ8" s="177"/>
      <c r="AR8" s="7"/>
      <c r="AU8" s="7"/>
      <c r="AV8" s="29"/>
      <c r="AW8" s="61">
        <v>10</v>
      </c>
      <c r="AY8" s="7"/>
    </row>
    <row r="9" spans="1:51" x14ac:dyDescent="0.25">
      <c r="A9" s="80">
        <v>43332</v>
      </c>
      <c r="B9" s="85">
        <v>10</v>
      </c>
      <c r="C9" s="8">
        <v>0.43541666666666662</v>
      </c>
      <c r="D9" s="2">
        <v>0.44722222222222219</v>
      </c>
      <c r="E9" s="58">
        <v>1.1805555555555569E-2</v>
      </c>
      <c r="F9" s="59">
        <v>5</v>
      </c>
      <c r="G9">
        <v>4</v>
      </c>
      <c r="H9">
        <v>1</v>
      </c>
      <c r="I9">
        <v>0</v>
      </c>
      <c r="J9">
        <v>0</v>
      </c>
      <c r="K9">
        <v>0</v>
      </c>
      <c r="L9">
        <v>0</v>
      </c>
      <c r="M9" s="59">
        <v>1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 s="37">
        <v>6</v>
      </c>
      <c r="U9">
        <v>5</v>
      </c>
      <c r="V9">
        <v>1</v>
      </c>
      <c r="W9">
        <v>0</v>
      </c>
      <c r="X9">
        <v>0</v>
      </c>
      <c r="Y9">
        <v>0</v>
      </c>
      <c r="Z9">
        <v>0</v>
      </c>
      <c r="AA9" s="37"/>
      <c r="AB9" s="125"/>
      <c r="AC9" s="131"/>
      <c r="AD9" s="119"/>
      <c r="AE9" s="113"/>
      <c r="AF9" s="182"/>
      <c r="AG9" s="37"/>
      <c r="AH9" s="125"/>
      <c r="AI9" s="131"/>
      <c r="AJ9" s="119"/>
      <c r="AK9" s="113"/>
      <c r="AL9" s="182"/>
      <c r="AM9" s="152"/>
      <c r="AN9" s="159"/>
      <c r="AO9" s="166"/>
      <c r="AP9" s="145"/>
      <c r="AQ9" s="177"/>
      <c r="AR9" s="7"/>
      <c r="AU9" s="7"/>
      <c r="AV9" s="29"/>
      <c r="AW9" s="61">
        <v>10</v>
      </c>
      <c r="AY9" s="7"/>
    </row>
    <row r="10" spans="1:51" x14ac:dyDescent="0.25">
      <c r="A10" s="80">
        <v>43354</v>
      </c>
      <c r="B10" s="85">
        <v>10</v>
      </c>
      <c r="C10" s="8">
        <v>0.43958333333333338</v>
      </c>
      <c r="D10" s="2">
        <v>0.4548611111111111</v>
      </c>
      <c r="E10" s="58">
        <v>1.5277777777777724E-2</v>
      </c>
      <c r="F10" s="59">
        <v>3</v>
      </c>
      <c r="G10">
        <v>1</v>
      </c>
      <c r="H10">
        <v>2</v>
      </c>
      <c r="I10">
        <v>0</v>
      </c>
      <c r="J10">
        <v>0</v>
      </c>
      <c r="K10">
        <v>0</v>
      </c>
      <c r="L10">
        <v>0</v>
      </c>
      <c r="M10" s="59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s="37">
        <v>3</v>
      </c>
      <c r="U10">
        <v>1</v>
      </c>
      <c r="V10">
        <v>2</v>
      </c>
      <c r="W10">
        <v>0</v>
      </c>
      <c r="X10">
        <v>0</v>
      </c>
      <c r="Y10">
        <v>0</v>
      </c>
      <c r="Z10">
        <v>0</v>
      </c>
      <c r="AA10" s="37"/>
      <c r="AB10" s="125"/>
      <c r="AC10" s="131"/>
      <c r="AD10" s="119"/>
      <c r="AE10" s="113"/>
      <c r="AF10" s="182"/>
      <c r="AG10" s="37"/>
      <c r="AH10" s="125"/>
      <c r="AI10" s="131"/>
      <c r="AJ10" s="119"/>
      <c r="AK10" s="113"/>
      <c r="AL10" s="182"/>
      <c r="AM10" s="152"/>
      <c r="AN10" s="159"/>
      <c r="AO10" s="166"/>
      <c r="AP10" s="145"/>
      <c r="AQ10" s="177"/>
      <c r="AR10" s="7"/>
      <c r="AU10" s="7"/>
      <c r="AV10" s="29"/>
      <c r="AW10" s="61">
        <v>10</v>
      </c>
      <c r="AY10" s="7"/>
    </row>
    <row r="11" spans="1:51" x14ac:dyDescent="0.25">
      <c r="A11" s="80">
        <v>43378</v>
      </c>
      <c r="B11" s="85">
        <v>10</v>
      </c>
      <c r="C11" s="8">
        <v>0.40625</v>
      </c>
      <c r="D11" s="2">
        <v>0.4152777777777778</v>
      </c>
      <c r="E11" s="58">
        <v>9.0277777777778012E-3</v>
      </c>
      <c r="F11" s="59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59">
        <v>2</v>
      </c>
      <c r="N11">
        <v>1</v>
      </c>
      <c r="O11">
        <v>0</v>
      </c>
      <c r="P11">
        <v>0</v>
      </c>
      <c r="Q11">
        <v>0</v>
      </c>
      <c r="R11">
        <v>0</v>
      </c>
      <c r="S11">
        <v>1</v>
      </c>
      <c r="T11" s="37">
        <v>2</v>
      </c>
      <c r="U11">
        <v>1</v>
      </c>
      <c r="V11">
        <v>0</v>
      </c>
      <c r="W11">
        <v>0</v>
      </c>
      <c r="X11">
        <v>0</v>
      </c>
      <c r="Y11">
        <v>0</v>
      </c>
      <c r="Z11">
        <v>1</v>
      </c>
      <c r="AA11" s="37"/>
      <c r="AB11" s="125"/>
      <c r="AC11" s="131"/>
      <c r="AD11" s="119"/>
      <c r="AE11" s="113"/>
      <c r="AF11" s="182"/>
      <c r="AG11" s="37"/>
      <c r="AH11" s="125"/>
      <c r="AI11" s="131"/>
      <c r="AJ11" s="119"/>
      <c r="AK11" s="113"/>
      <c r="AL11" s="182"/>
      <c r="AM11" s="152"/>
      <c r="AN11" s="159"/>
      <c r="AO11" s="166"/>
      <c r="AP11" s="145"/>
      <c r="AQ11" s="177"/>
      <c r="AR11" s="7"/>
      <c r="AU11" s="7"/>
      <c r="AV11" s="29"/>
      <c r="AW11" s="61">
        <v>10</v>
      </c>
      <c r="AY11" s="7"/>
    </row>
    <row r="12" spans="1:51" x14ac:dyDescent="0.25">
      <c r="A12" s="80">
        <v>43398</v>
      </c>
      <c r="B12" s="85">
        <v>10</v>
      </c>
      <c r="C12" s="8">
        <v>0.42708333333333331</v>
      </c>
      <c r="D12" s="2">
        <v>0.4375</v>
      </c>
      <c r="E12" s="58">
        <v>1.0416666666666685E-2</v>
      </c>
      <c r="F12" s="59">
        <v>0</v>
      </c>
      <c r="G12">
        <v>0</v>
      </c>
      <c r="H12">
        <v>0</v>
      </c>
      <c r="J12">
        <v>0</v>
      </c>
      <c r="K12">
        <v>0</v>
      </c>
      <c r="L12">
        <v>0</v>
      </c>
      <c r="M12" s="59">
        <v>2</v>
      </c>
      <c r="N12">
        <v>1</v>
      </c>
      <c r="O12">
        <v>1</v>
      </c>
      <c r="P12">
        <v>0</v>
      </c>
      <c r="Q12">
        <v>0</v>
      </c>
      <c r="R12">
        <v>0</v>
      </c>
      <c r="S12">
        <v>0</v>
      </c>
      <c r="T12" s="37">
        <v>2</v>
      </c>
      <c r="U12">
        <v>1</v>
      </c>
      <c r="V12">
        <v>1</v>
      </c>
      <c r="W12">
        <v>0</v>
      </c>
      <c r="X12">
        <v>0</v>
      </c>
      <c r="Y12">
        <v>0</v>
      </c>
      <c r="Z12">
        <v>0</v>
      </c>
      <c r="AA12" s="37"/>
      <c r="AB12" s="125"/>
      <c r="AC12" s="131"/>
      <c r="AD12" s="119"/>
      <c r="AE12" s="113"/>
      <c r="AF12" s="182"/>
      <c r="AG12" s="37"/>
      <c r="AH12" s="125"/>
      <c r="AI12" s="131"/>
      <c r="AJ12" s="119"/>
      <c r="AK12" s="113"/>
      <c r="AL12" s="182"/>
      <c r="AM12" s="152"/>
      <c r="AN12" s="159"/>
      <c r="AO12" s="166"/>
      <c r="AP12" s="145"/>
      <c r="AQ12" s="177"/>
      <c r="AR12" s="7"/>
      <c r="AU12" s="7"/>
      <c r="AV12" s="29"/>
      <c r="AW12" s="61">
        <v>10</v>
      </c>
      <c r="AY12" s="7"/>
    </row>
    <row r="13" spans="1:51" x14ac:dyDescent="0.25">
      <c r="A13" s="192"/>
      <c r="D13" t="s">
        <v>176</v>
      </c>
      <c r="E13" s="2">
        <f>SUM(E2:E12)</f>
        <v>8.7499999999999967E-2</v>
      </c>
      <c r="F13">
        <f>SUM(F2:F12)</f>
        <v>68</v>
      </c>
      <c r="G13">
        <f t="shared" ref="G13:Z13" si="0">SUM(G2:G12)</f>
        <v>20</v>
      </c>
      <c r="H13">
        <f t="shared" si="0"/>
        <v>20</v>
      </c>
      <c r="I13">
        <f t="shared" si="0"/>
        <v>9</v>
      </c>
      <c r="J13">
        <f t="shared" si="0"/>
        <v>9</v>
      </c>
      <c r="K13">
        <f t="shared" si="0"/>
        <v>5</v>
      </c>
      <c r="L13">
        <f t="shared" si="0"/>
        <v>5</v>
      </c>
      <c r="M13">
        <f t="shared" si="0"/>
        <v>6</v>
      </c>
      <c r="N13">
        <f t="shared" si="0"/>
        <v>4</v>
      </c>
      <c r="O13">
        <f t="shared" si="0"/>
        <v>1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1</v>
      </c>
      <c r="T13">
        <f t="shared" si="0"/>
        <v>74</v>
      </c>
      <c r="U13">
        <f t="shared" si="0"/>
        <v>24</v>
      </c>
      <c r="V13">
        <f t="shared" si="0"/>
        <v>21</v>
      </c>
      <c r="W13">
        <f t="shared" si="0"/>
        <v>9</v>
      </c>
      <c r="X13">
        <f t="shared" si="0"/>
        <v>9</v>
      </c>
      <c r="Y13">
        <f t="shared" si="0"/>
        <v>5</v>
      </c>
      <c r="Z13">
        <f t="shared" si="0"/>
        <v>6</v>
      </c>
    </row>
    <row r="14" spans="1:51" x14ac:dyDescent="0.25">
      <c r="A14" s="192"/>
      <c r="D14" t="s">
        <v>39</v>
      </c>
      <c r="E14" s="2">
        <f>AVERAGE(E2:E12)</f>
        <v>7.954545454545452E-3</v>
      </c>
      <c r="F14" s="5">
        <f>AVERAGE(F2:F12)</f>
        <v>6.1818181818181817</v>
      </c>
      <c r="M14" s="5">
        <f>AVERAGE(M2:M12)</f>
        <v>0.54545454545454541</v>
      </c>
      <c r="T14" s="5">
        <f>AVERAGE(T2:T12)</f>
        <v>6.7272727272727275</v>
      </c>
    </row>
    <row r="15" spans="1:51" x14ac:dyDescent="0.25">
      <c r="A15" s="38"/>
      <c r="T15" s="38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Y15"/>
  <sheetViews>
    <sheetView workbookViewId="0">
      <selection activeCell="A13" sqref="A13:XFD14"/>
    </sheetView>
  </sheetViews>
  <sheetFormatPr baseColWidth="10" defaultRowHeight="15" x14ac:dyDescent="0.25"/>
  <sheetData>
    <row r="1" spans="1:51" s="11" customFormat="1" x14ac:dyDescent="0.25">
      <c r="A1" s="39" t="s">
        <v>1</v>
      </c>
      <c r="B1" s="93" t="s">
        <v>121</v>
      </c>
      <c r="C1" s="12" t="s">
        <v>112</v>
      </c>
      <c r="D1" s="11" t="s">
        <v>113</v>
      </c>
      <c r="E1" s="79" t="s">
        <v>111</v>
      </c>
      <c r="F1" s="19" t="s">
        <v>110</v>
      </c>
      <c r="G1" s="11" t="s">
        <v>102</v>
      </c>
      <c r="H1" s="11" t="s">
        <v>103</v>
      </c>
      <c r="I1" s="11" t="s">
        <v>104</v>
      </c>
      <c r="J1" s="11" t="s">
        <v>105</v>
      </c>
      <c r="K1" s="11" t="s">
        <v>106</v>
      </c>
      <c r="L1" s="11" t="s">
        <v>107</v>
      </c>
      <c r="M1" s="19" t="s">
        <v>109</v>
      </c>
      <c r="N1" s="11" t="s">
        <v>102</v>
      </c>
      <c r="O1" s="11" t="s">
        <v>103</v>
      </c>
      <c r="P1" s="11" t="s">
        <v>104</v>
      </c>
      <c r="Q1" s="11" t="s">
        <v>105</v>
      </c>
      <c r="R1" s="11" t="s">
        <v>106</v>
      </c>
      <c r="S1" s="11" t="s">
        <v>107</v>
      </c>
      <c r="T1" s="19" t="s">
        <v>108</v>
      </c>
      <c r="U1" s="11" t="s">
        <v>102</v>
      </c>
      <c r="V1" s="11" t="s">
        <v>103</v>
      </c>
      <c r="W1" s="11" t="s">
        <v>104</v>
      </c>
      <c r="X1" s="11" t="s">
        <v>105</v>
      </c>
      <c r="Y1" s="11" t="s">
        <v>106</v>
      </c>
      <c r="Z1" s="11" t="s">
        <v>107</v>
      </c>
      <c r="AA1" s="19" t="s">
        <v>63</v>
      </c>
      <c r="AB1" s="124" t="s">
        <v>44</v>
      </c>
      <c r="AC1" s="130" t="s">
        <v>45</v>
      </c>
      <c r="AD1" s="118" t="s">
        <v>46</v>
      </c>
      <c r="AE1" s="112" t="s">
        <v>47</v>
      </c>
      <c r="AF1" s="181" t="s">
        <v>43</v>
      </c>
      <c r="AG1" s="39" t="s">
        <v>64</v>
      </c>
      <c r="AH1" s="124" t="s">
        <v>48</v>
      </c>
      <c r="AI1" s="130" t="s">
        <v>49</v>
      </c>
      <c r="AJ1" s="118" t="s">
        <v>50</v>
      </c>
      <c r="AK1" s="112" t="s">
        <v>51</v>
      </c>
      <c r="AL1" s="181" t="s">
        <v>53</v>
      </c>
      <c r="AM1" s="147" t="s">
        <v>65</v>
      </c>
      <c r="AN1" s="154" t="s">
        <v>66</v>
      </c>
      <c r="AO1" s="161" t="s">
        <v>67</v>
      </c>
      <c r="AP1" s="140" t="s">
        <v>82</v>
      </c>
      <c r="AQ1" s="168" t="s">
        <v>68</v>
      </c>
      <c r="AR1" s="12" t="s">
        <v>114</v>
      </c>
      <c r="AS1" s="11" t="s">
        <v>115</v>
      </c>
      <c r="AT1" s="11" t="s">
        <v>134</v>
      </c>
      <c r="AU1" s="12" t="s">
        <v>112</v>
      </c>
      <c r="AV1" s="90" t="s">
        <v>113</v>
      </c>
      <c r="AW1" s="109" t="s">
        <v>0</v>
      </c>
      <c r="AX1" s="11" t="s">
        <v>116</v>
      </c>
      <c r="AY1" s="12" t="s">
        <v>117</v>
      </c>
    </row>
    <row r="2" spans="1:51" x14ac:dyDescent="0.25">
      <c r="A2" s="80">
        <v>43188</v>
      </c>
      <c r="B2" s="81">
        <v>11</v>
      </c>
      <c r="C2" s="8">
        <v>0.36249999999999999</v>
      </c>
      <c r="D2" s="2">
        <v>0.36944444444444446</v>
      </c>
      <c r="E2" s="40">
        <v>6.9444444444444753E-3</v>
      </c>
      <c r="F2" s="38">
        <v>1</v>
      </c>
      <c r="G2" s="3">
        <v>0</v>
      </c>
      <c r="H2" s="3">
        <v>1</v>
      </c>
      <c r="I2" s="3">
        <v>0</v>
      </c>
      <c r="J2" s="3">
        <v>0</v>
      </c>
      <c r="K2" s="3">
        <v>0</v>
      </c>
      <c r="L2" s="3">
        <v>0</v>
      </c>
      <c r="M2" s="38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 s="38">
        <v>1</v>
      </c>
      <c r="U2" s="3">
        <v>0</v>
      </c>
      <c r="V2" s="3">
        <v>1</v>
      </c>
      <c r="W2" s="3">
        <v>0</v>
      </c>
      <c r="X2" s="3">
        <v>0</v>
      </c>
      <c r="Y2" s="3">
        <v>0</v>
      </c>
      <c r="Z2" s="3">
        <v>0</v>
      </c>
      <c r="AA2" s="31">
        <v>1</v>
      </c>
      <c r="AB2" s="125">
        <v>0</v>
      </c>
      <c r="AC2" s="131">
        <v>0</v>
      </c>
      <c r="AD2" s="119">
        <v>1</v>
      </c>
      <c r="AE2" s="113">
        <v>0</v>
      </c>
      <c r="AF2" s="182">
        <v>0</v>
      </c>
      <c r="AG2" s="37">
        <v>0</v>
      </c>
      <c r="AH2" s="125">
        <v>0</v>
      </c>
      <c r="AI2" s="131">
        <v>0</v>
      </c>
      <c r="AJ2" s="119">
        <v>0</v>
      </c>
      <c r="AK2" s="113">
        <v>0</v>
      </c>
      <c r="AL2" s="182">
        <v>0</v>
      </c>
      <c r="AM2" s="125">
        <v>0</v>
      </c>
      <c r="AN2" s="131">
        <v>0</v>
      </c>
      <c r="AO2" s="119">
        <v>3</v>
      </c>
      <c r="AP2" s="113">
        <v>0</v>
      </c>
      <c r="AQ2" s="171">
        <v>0</v>
      </c>
      <c r="AR2">
        <v>6</v>
      </c>
      <c r="AS2">
        <v>6</v>
      </c>
      <c r="AU2" s="7" t="s">
        <v>72</v>
      </c>
      <c r="AV2" s="29" t="s">
        <v>12</v>
      </c>
      <c r="AW2" s="61">
        <v>11</v>
      </c>
      <c r="AX2" t="s">
        <v>89</v>
      </c>
      <c r="AY2" s="7" t="s">
        <v>22</v>
      </c>
    </row>
    <row r="3" spans="1:51" x14ac:dyDescent="0.25">
      <c r="A3" s="80">
        <v>43207</v>
      </c>
      <c r="B3" s="81">
        <v>11</v>
      </c>
      <c r="C3" s="8">
        <v>0.40138888888888885</v>
      </c>
      <c r="D3" s="2">
        <v>0.4069444444444445</v>
      </c>
      <c r="E3" s="40">
        <v>5.5555555555556468E-3</v>
      </c>
      <c r="F3" s="38">
        <v>3</v>
      </c>
      <c r="G3">
        <v>2</v>
      </c>
      <c r="H3">
        <v>1</v>
      </c>
      <c r="I3">
        <v>0</v>
      </c>
      <c r="J3">
        <v>0</v>
      </c>
      <c r="K3">
        <v>0</v>
      </c>
      <c r="L3">
        <v>0</v>
      </c>
      <c r="M3" s="38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s="38">
        <v>3</v>
      </c>
      <c r="U3" s="3">
        <v>2</v>
      </c>
      <c r="V3" s="3">
        <v>1</v>
      </c>
      <c r="W3" s="3">
        <v>0</v>
      </c>
      <c r="X3" s="3">
        <v>0</v>
      </c>
      <c r="Y3" s="3">
        <v>0</v>
      </c>
      <c r="Z3" s="3">
        <v>0</v>
      </c>
      <c r="AA3" s="31">
        <v>1</v>
      </c>
      <c r="AB3" s="126">
        <v>0</v>
      </c>
      <c r="AC3" s="132">
        <v>0</v>
      </c>
      <c r="AD3" s="120">
        <v>1</v>
      </c>
      <c r="AE3" s="114">
        <v>0</v>
      </c>
      <c r="AF3" s="183">
        <v>0</v>
      </c>
      <c r="AG3" s="37">
        <v>0</v>
      </c>
      <c r="AH3" s="126">
        <v>0</v>
      </c>
      <c r="AI3" s="132">
        <v>0</v>
      </c>
      <c r="AJ3" s="120">
        <v>0</v>
      </c>
      <c r="AK3" s="114">
        <v>0</v>
      </c>
      <c r="AL3" s="183">
        <v>0</v>
      </c>
      <c r="AM3" s="125">
        <v>0</v>
      </c>
      <c r="AN3" s="131">
        <v>0</v>
      </c>
      <c r="AO3" s="119">
        <v>3</v>
      </c>
      <c r="AP3" s="113">
        <v>0</v>
      </c>
      <c r="AQ3" s="171">
        <v>0</v>
      </c>
      <c r="AR3" s="7">
        <v>0</v>
      </c>
      <c r="AS3" s="60">
        <v>0</v>
      </c>
      <c r="AU3" s="7" t="s">
        <v>72</v>
      </c>
      <c r="AV3" s="29" t="s">
        <v>12</v>
      </c>
      <c r="AW3" s="61">
        <v>11</v>
      </c>
      <c r="AX3" s="3" t="s">
        <v>90</v>
      </c>
      <c r="AY3" s="7" t="s">
        <v>42</v>
      </c>
    </row>
    <row r="4" spans="1:51" x14ac:dyDescent="0.25">
      <c r="A4" s="99">
        <v>43228</v>
      </c>
      <c r="B4" s="98">
        <v>11</v>
      </c>
      <c r="C4" s="8">
        <v>0.41944444444444445</v>
      </c>
      <c r="D4" s="2">
        <v>0.42291666666666666</v>
      </c>
      <c r="E4" s="40">
        <v>3.4722222222222099E-3</v>
      </c>
      <c r="F4" s="38">
        <v>6</v>
      </c>
      <c r="G4">
        <v>0</v>
      </c>
      <c r="H4">
        <v>0</v>
      </c>
      <c r="I4">
        <v>0</v>
      </c>
      <c r="J4">
        <v>0</v>
      </c>
      <c r="K4">
        <v>0</v>
      </c>
      <c r="L4">
        <v>6</v>
      </c>
      <c r="M4" s="38">
        <v>7</v>
      </c>
      <c r="N4">
        <v>4</v>
      </c>
      <c r="O4">
        <v>1</v>
      </c>
      <c r="P4">
        <v>1</v>
      </c>
      <c r="Q4">
        <v>1</v>
      </c>
      <c r="R4">
        <v>0</v>
      </c>
      <c r="S4">
        <v>0</v>
      </c>
      <c r="T4" s="38">
        <v>13</v>
      </c>
      <c r="U4" s="3">
        <v>4</v>
      </c>
      <c r="V4" s="3">
        <v>1</v>
      </c>
      <c r="W4" s="3">
        <v>1</v>
      </c>
      <c r="X4" s="3">
        <v>1</v>
      </c>
      <c r="Y4" s="3">
        <v>0</v>
      </c>
      <c r="Z4" s="3">
        <v>6</v>
      </c>
      <c r="AA4" s="31">
        <v>1</v>
      </c>
      <c r="AB4" s="125">
        <v>0</v>
      </c>
      <c r="AC4" s="133">
        <v>0</v>
      </c>
      <c r="AD4" s="137">
        <v>1</v>
      </c>
      <c r="AE4" s="139">
        <v>0</v>
      </c>
      <c r="AF4" s="184">
        <v>0</v>
      </c>
      <c r="AG4" s="37">
        <v>0</v>
      </c>
      <c r="AH4" s="138">
        <v>0</v>
      </c>
      <c r="AI4" s="133">
        <v>0</v>
      </c>
      <c r="AJ4" s="137">
        <v>0</v>
      </c>
      <c r="AK4" s="139">
        <v>0</v>
      </c>
      <c r="AL4" s="184">
        <v>0</v>
      </c>
      <c r="AM4" s="125">
        <v>0</v>
      </c>
      <c r="AN4" s="131">
        <v>0</v>
      </c>
      <c r="AO4" s="119">
        <v>4</v>
      </c>
      <c r="AP4" s="113">
        <v>0</v>
      </c>
      <c r="AQ4" s="171">
        <v>0</v>
      </c>
      <c r="AR4" s="7">
        <v>0</v>
      </c>
      <c r="AS4">
        <v>0</v>
      </c>
      <c r="AU4" s="7" t="s">
        <v>72</v>
      </c>
      <c r="AV4" s="29" t="s">
        <v>12</v>
      </c>
      <c r="AW4" s="61">
        <v>11</v>
      </c>
      <c r="AX4" t="s">
        <v>87</v>
      </c>
      <c r="AY4" s="7"/>
    </row>
    <row r="5" spans="1:51" x14ac:dyDescent="0.25">
      <c r="A5" s="80">
        <v>43249</v>
      </c>
      <c r="B5" s="81">
        <v>11</v>
      </c>
      <c r="C5" s="8">
        <v>0.33749999999999997</v>
      </c>
      <c r="D5" s="2">
        <v>0.34027777777777773</v>
      </c>
      <c r="E5" s="40">
        <v>2.7777777777777679E-3</v>
      </c>
      <c r="F5" s="38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 s="38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s="38">
        <v>1</v>
      </c>
      <c r="U5" s="3">
        <v>1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1">
        <v>1</v>
      </c>
      <c r="AB5" s="125">
        <v>0</v>
      </c>
      <c r="AC5" s="133">
        <v>0</v>
      </c>
      <c r="AD5" s="137">
        <v>0</v>
      </c>
      <c r="AE5" s="139">
        <v>0</v>
      </c>
      <c r="AF5" s="184">
        <v>1</v>
      </c>
      <c r="AG5" s="37">
        <v>0</v>
      </c>
      <c r="AH5" s="138">
        <v>0</v>
      </c>
      <c r="AI5" s="133">
        <v>0</v>
      </c>
      <c r="AJ5" s="137">
        <v>0</v>
      </c>
      <c r="AK5" s="139">
        <v>0</v>
      </c>
      <c r="AL5" s="184">
        <v>0</v>
      </c>
      <c r="AM5" s="125">
        <v>0</v>
      </c>
      <c r="AN5" s="131">
        <v>0</v>
      </c>
      <c r="AO5" s="119">
        <v>0</v>
      </c>
      <c r="AP5" s="113">
        <v>0</v>
      </c>
      <c r="AQ5" s="171">
        <v>0</v>
      </c>
      <c r="AR5" s="7">
        <v>1</v>
      </c>
      <c r="AS5">
        <v>1</v>
      </c>
      <c r="AT5">
        <v>30</v>
      </c>
      <c r="AU5" s="7" t="s">
        <v>72</v>
      </c>
      <c r="AV5" s="29" t="s">
        <v>12</v>
      </c>
      <c r="AW5" s="105">
        <v>11</v>
      </c>
      <c r="AX5" t="s">
        <v>125</v>
      </c>
      <c r="AY5" s="7" t="s">
        <v>132</v>
      </c>
    </row>
    <row r="6" spans="1:51" x14ac:dyDescent="0.25">
      <c r="A6" s="80">
        <v>43272</v>
      </c>
      <c r="B6" s="81">
        <v>11</v>
      </c>
      <c r="C6" s="8">
        <v>0.39513888888888887</v>
      </c>
      <c r="D6" s="2">
        <v>0.40069444444444446</v>
      </c>
      <c r="E6" s="40">
        <v>5.5555555555555913E-3</v>
      </c>
      <c r="F6" s="38">
        <v>18</v>
      </c>
      <c r="G6">
        <v>12</v>
      </c>
      <c r="H6">
        <v>2</v>
      </c>
      <c r="I6">
        <v>1</v>
      </c>
      <c r="J6">
        <v>3</v>
      </c>
      <c r="K6">
        <v>0</v>
      </c>
      <c r="L6">
        <v>0</v>
      </c>
      <c r="M6" s="38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38">
        <v>18</v>
      </c>
      <c r="U6" s="3">
        <v>12</v>
      </c>
      <c r="V6" s="3">
        <v>2</v>
      </c>
      <c r="W6" s="3">
        <v>1</v>
      </c>
      <c r="X6" s="3">
        <v>3</v>
      </c>
      <c r="Y6" s="3">
        <v>0</v>
      </c>
      <c r="Z6" s="3">
        <v>0</v>
      </c>
      <c r="AA6" s="31">
        <v>1</v>
      </c>
      <c r="AB6" s="125">
        <v>0</v>
      </c>
      <c r="AC6" s="133">
        <v>0</v>
      </c>
      <c r="AD6" s="137">
        <v>1</v>
      </c>
      <c r="AE6" s="139">
        <v>0</v>
      </c>
      <c r="AF6" s="184">
        <v>0</v>
      </c>
      <c r="AG6" s="37">
        <v>0</v>
      </c>
      <c r="AH6" s="138">
        <v>0</v>
      </c>
      <c r="AI6" s="133">
        <v>0</v>
      </c>
      <c r="AJ6" s="137">
        <v>0</v>
      </c>
      <c r="AK6" s="139">
        <v>0</v>
      </c>
      <c r="AL6" s="184">
        <v>0</v>
      </c>
      <c r="AM6" s="138">
        <v>0</v>
      </c>
      <c r="AN6" s="133">
        <v>0</v>
      </c>
      <c r="AO6" s="137">
        <v>2</v>
      </c>
      <c r="AP6" s="139">
        <v>0</v>
      </c>
      <c r="AQ6" s="174">
        <v>0</v>
      </c>
      <c r="AR6" s="7">
        <v>4</v>
      </c>
      <c r="AS6">
        <v>5</v>
      </c>
      <c r="AU6" s="7" t="s">
        <v>72</v>
      </c>
      <c r="AV6" s="29" t="s">
        <v>12</v>
      </c>
      <c r="AW6" s="61">
        <v>11</v>
      </c>
      <c r="AX6" t="s">
        <v>143</v>
      </c>
      <c r="AY6" s="7"/>
    </row>
    <row r="7" spans="1:51" x14ac:dyDescent="0.25">
      <c r="A7" s="80">
        <v>43291</v>
      </c>
      <c r="B7" s="81">
        <v>11</v>
      </c>
      <c r="C7" s="8">
        <v>0.37638888888888888</v>
      </c>
      <c r="D7" s="2">
        <v>0.37986111111111115</v>
      </c>
      <c r="E7" s="40">
        <v>3.4722222222222654E-3</v>
      </c>
      <c r="F7" s="38">
        <v>3</v>
      </c>
      <c r="G7">
        <v>1</v>
      </c>
      <c r="H7">
        <v>0</v>
      </c>
      <c r="I7">
        <v>0</v>
      </c>
      <c r="J7">
        <v>1</v>
      </c>
      <c r="K7">
        <v>1</v>
      </c>
      <c r="L7">
        <v>0</v>
      </c>
      <c r="M7" s="38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38">
        <v>3</v>
      </c>
      <c r="U7" s="3">
        <v>1</v>
      </c>
      <c r="V7" s="3">
        <v>0</v>
      </c>
      <c r="W7" s="3">
        <v>0</v>
      </c>
      <c r="X7" s="3">
        <v>1</v>
      </c>
      <c r="Y7" s="3">
        <v>1</v>
      </c>
      <c r="Z7" s="3">
        <v>0</v>
      </c>
      <c r="AA7" s="31">
        <v>1</v>
      </c>
      <c r="AB7" s="125">
        <v>0</v>
      </c>
      <c r="AC7" s="133">
        <v>0</v>
      </c>
      <c r="AD7" s="137">
        <v>0</v>
      </c>
      <c r="AE7" s="139">
        <v>0</v>
      </c>
      <c r="AF7" s="184">
        <v>1</v>
      </c>
      <c r="AG7" s="37">
        <v>1</v>
      </c>
      <c r="AH7" s="138">
        <v>0</v>
      </c>
      <c r="AI7" s="133">
        <v>0</v>
      </c>
      <c r="AJ7" s="137">
        <v>1</v>
      </c>
      <c r="AK7" s="139">
        <v>0</v>
      </c>
      <c r="AL7" s="184">
        <v>0</v>
      </c>
      <c r="AM7" s="125">
        <v>0</v>
      </c>
      <c r="AN7" s="131">
        <v>0</v>
      </c>
      <c r="AO7" s="119">
        <v>2</v>
      </c>
      <c r="AP7" s="113">
        <v>0</v>
      </c>
      <c r="AQ7" s="171">
        <v>0</v>
      </c>
      <c r="AR7" s="7">
        <v>6</v>
      </c>
      <c r="AS7">
        <v>6</v>
      </c>
      <c r="AU7" s="7" t="s">
        <v>72</v>
      </c>
      <c r="AV7" s="29" t="s">
        <v>12</v>
      </c>
      <c r="AW7" s="61">
        <v>11</v>
      </c>
      <c r="AX7" t="s">
        <v>87</v>
      </c>
      <c r="AY7" s="7" t="s">
        <v>161</v>
      </c>
    </row>
    <row r="8" spans="1:51" x14ac:dyDescent="0.25">
      <c r="A8" s="80">
        <v>43313</v>
      </c>
      <c r="B8" s="81">
        <v>11</v>
      </c>
      <c r="C8" s="8">
        <v>0.38472222222222219</v>
      </c>
      <c r="D8" s="2">
        <v>0.38750000000000001</v>
      </c>
      <c r="E8" s="40">
        <v>2.7777777777778234E-3</v>
      </c>
      <c r="F8" s="3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3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s="37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s="37"/>
      <c r="AB8" s="125"/>
      <c r="AC8" s="131"/>
      <c r="AD8" s="119"/>
      <c r="AE8" s="113"/>
      <c r="AF8" s="182"/>
      <c r="AG8" s="37"/>
      <c r="AH8" s="125"/>
      <c r="AI8" s="131"/>
      <c r="AJ8" s="119"/>
      <c r="AK8" s="113"/>
      <c r="AL8" s="182"/>
      <c r="AM8" s="152"/>
      <c r="AN8" s="159"/>
      <c r="AO8" s="166"/>
      <c r="AP8" s="145"/>
      <c r="AQ8" s="177"/>
      <c r="AR8" s="7"/>
      <c r="AU8" s="7"/>
      <c r="AV8" s="29"/>
      <c r="AW8" s="61">
        <v>11</v>
      </c>
      <c r="AY8" s="7"/>
    </row>
    <row r="9" spans="1:51" x14ac:dyDescent="0.25">
      <c r="A9" s="80">
        <v>43333</v>
      </c>
      <c r="B9" s="81">
        <v>11</v>
      </c>
      <c r="C9" s="8">
        <v>0.39583333333333331</v>
      </c>
      <c r="D9" s="2">
        <v>0.39861111111111108</v>
      </c>
      <c r="E9" s="40">
        <v>2.7777777777777679E-3</v>
      </c>
      <c r="F9" s="38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 s="38">
        <v>1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 s="37">
        <v>2</v>
      </c>
      <c r="U9">
        <v>2</v>
      </c>
      <c r="V9">
        <v>0</v>
      </c>
      <c r="W9">
        <v>0</v>
      </c>
      <c r="X9">
        <v>0</v>
      </c>
      <c r="Y9">
        <v>0</v>
      </c>
      <c r="Z9">
        <v>0</v>
      </c>
      <c r="AA9" s="37"/>
      <c r="AB9" s="125"/>
      <c r="AC9" s="131"/>
      <c r="AD9" s="119"/>
      <c r="AE9" s="113"/>
      <c r="AF9" s="182"/>
      <c r="AG9" s="37"/>
      <c r="AH9" s="125"/>
      <c r="AI9" s="131"/>
      <c r="AJ9" s="119"/>
      <c r="AK9" s="113"/>
      <c r="AL9" s="182"/>
      <c r="AM9" s="152"/>
      <c r="AN9" s="159"/>
      <c r="AO9" s="166"/>
      <c r="AP9" s="145"/>
      <c r="AQ9" s="177"/>
      <c r="AR9" s="7"/>
      <c r="AU9" s="7"/>
      <c r="AV9" s="29"/>
      <c r="AW9" s="61">
        <v>11</v>
      </c>
      <c r="AY9" s="7"/>
    </row>
    <row r="10" spans="1:51" x14ac:dyDescent="0.25">
      <c r="A10" s="80">
        <v>43353</v>
      </c>
      <c r="B10" s="81">
        <v>11</v>
      </c>
      <c r="C10" s="8">
        <v>0.38194444444444442</v>
      </c>
      <c r="D10" s="2">
        <v>0.38958333333333334</v>
      </c>
      <c r="E10" s="40">
        <v>7.6388888888889173E-3</v>
      </c>
      <c r="F10" s="38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38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s="37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 s="37"/>
      <c r="AB10" s="125"/>
      <c r="AC10" s="131"/>
      <c r="AD10" s="119"/>
      <c r="AE10" s="113"/>
      <c r="AF10" s="182"/>
      <c r="AG10" s="37"/>
      <c r="AH10" s="125"/>
      <c r="AI10" s="131"/>
      <c r="AJ10" s="119"/>
      <c r="AK10" s="113"/>
      <c r="AL10" s="182"/>
      <c r="AM10" s="152"/>
      <c r="AN10" s="159"/>
      <c r="AO10" s="166"/>
      <c r="AP10" s="145"/>
      <c r="AQ10" s="177"/>
      <c r="AR10" s="7"/>
      <c r="AU10" s="7"/>
      <c r="AV10" s="29"/>
      <c r="AW10" s="61">
        <v>11</v>
      </c>
      <c r="AY10" s="7"/>
    </row>
    <row r="11" spans="1:51" x14ac:dyDescent="0.25">
      <c r="A11" s="80">
        <v>43377</v>
      </c>
      <c r="B11" s="81">
        <v>11</v>
      </c>
      <c r="C11" s="8">
        <v>0.36805555555555558</v>
      </c>
      <c r="D11" s="2">
        <v>0.37152777777777773</v>
      </c>
      <c r="E11" s="40">
        <v>3.4722222222221544E-3</v>
      </c>
      <c r="F11" s="38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38">
        <v>1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 s="37">
        <v>1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 s="37"/>
      <c r="AB11" s="125"/>
      <c r="AC11" s="131"/>
      <c r="AD11" s="119"/>
      <c r="AE11" s="113"/>
      <c r="AF11" s="182"/>
      <c r="AG11" s="37"/>
      <c r="AH11" s="125"/>
      <c r="AI11" s="131"/>
      <c r="AJ11" s="119"/>
      <c r="AK11" s="113"/>
      <c r="AL11" s="182"/>
      <c r="AM11" s="152"/>
      <c r="AN11" s="159"/>
      <c r="AO11" s="166"/>
      <c r="AP11" s="145"/>
      <c r="AQ11" s="177"/>
      <c r="AR11" s="7"/>
      <c r="AU11" s="7"/>
      <c r="AV11" s="29"/>
      <c r="AW11" s="61">
        <v>11</v>
      </c>
      <c r="AY11" s="7"/>
    </row>
    <row r="12" spans="1:51" x14ac:dyDescent="0.25">
      <c r="A12" s="80">
        <v>43396</v>
      </c>
      <c r="B12" s="81">
        <v>11</v>
      </c>
      <c r="C12" s="8">
        <v>0.3833333333333333</v>
      </c>
      <c r="D12" s="2">
        <v>0.38819444444444445</v>
      </c>
      <c r="E12" s="40">
        <v>4.8611111111111494E-3</v>
      </c>
      <c r="F12" s="38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38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37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s="37"/>
      <c r="AB12" s="125"/>
      <c r="AC12" s="131"/>
      <c r="AD12" s="119"/>
      <c r="AE12" s="113"/>
      <c r="AF12" s="182"/>
      <c r="AG12" s="37"/>
      <c r="AH12" s="125"/>
      <c r="AI12" s="131"/>
      <c r="AJ12" s="119"/>
      <c r="AK12" s="113"/>
      <c r="AL12" s="182"/>
      <c r="AM12" s="152"/>
      <c r="AN12" s="159"/>
      <c r="AO12" s="166"/>
      <c r="AP12" s="145"/>
      <c r="AQ12" s="177"/>
      <c r="AR12" s="7"/>
      <c r="AU12" s="7"/>
      <c r="AV12" s="29"/>
      <c r="AW12" s="61">
        <v>11</v>
      </c>
      <c r="AY12" s="7"/>
    </row>
    <row r="13" spans="1:51" x14ac:dyDescent="0.25">
      <c r="A13" s="192"/>
      <c r="D13" t="s">
        <v>176</v>
      </c>
      <c r="E13" s="2">
        <f>SUM(E2:E12)</f>
        <v>4.9305555555555769E-2</v>
      </c>
      <c r="F13">
        <f>SUM(F2:F12)</f>
        <v>33</v>
      </c>
      <c r="G13">
        <f t="shared" ref="G13:Z13" si="0">SUM(G2:G12)</f>
        <v>17</v>
      </c>
      <c r="H13">
        <f t="shared" si="0"/>
        <v>4</v>
      </c>
      <c r="I13">
        <f t="shared" si="0"/>
        <v>1</v>
      </c>
      <c r="J13">
        <f t="shared" si="0"/>
        <v>4</v>
      </c>
      <c r="K13">
        <f t="shared" si="0"/>
        <v>1</v>
      </c>
      <c r="L13">
        <f t="shared" si="0"/>
        <v>6</v>
      </c>
      <c r="M13">
        <f t="shared" si="0"/>
        <v>9</v>
      </c>
      <c r="N13">
        <f t="shared" si="0"/>
        <v>5</v>
      </c>
      <c r="O13">
        <f t="shared" si="0"/>
        <v>2</v>
      </c>
      <c r="P13">
        <f t="shared" si="0"/>
        <v>1</v>
      </c>
      <c r="Q13">
        <f t="shared" si="0"/>
        <v>1</v>
      </c>
      <c r="R13">
        <f t="shared" si="0"/>
        <v>0</v>
      </c>
      <c r="S13">
        <f t="shared" si="0"/>
        <v>0</v>
      </c>
      <c r="T13">
        <f t="shared" si="0"/>
        <v>42</v>
      </c>
      <c r="U13">
        <f t="shared" si="0"/>
        <v>22</v>
      </c>
      <c r="V13">
        <f t="shared" si="0"/>
        <v>6</v>
      </c>
      <c r="W13">
        <f t="shared" si="0"/>
        <v>2</v>
      </c>
      <c r="X13">
        <f t="shared" si="0"/>
        <v>5</v>
      </c>
      <c r="Y13">
        <f t="shared" si="0"/>
        <v>1</v>
      </c>
      <c r="Z13">
        <f t="shared" si="0"/>
        <v>6</v>
      </c>
    </row>
    <row r="14" spans="1:51" x14ac:dyDescent="0.25">
      <c r="A14" s="192"/>
      <c r="D14" t="s">
        <v>39</v>
      </c>
      <c r="E14" s="2">
        <f>AVERAGE(E2:E12)</f>
        <v>4.4823232323232516E-3</v>
      </c>
      <c r="F14" s="5">
        <f>AVERAGE(F2:F12)</f>
        <v>3</v>
      </c>
      <c r="M14" s="5">
        <f>AVERAGE(M2:M12)</f>
        <v>0.81818181818181823</v>
      </c>
      <c r="T14" s="5">
        <f>AVERAGE(T2:T12)</f>
        <v>3.8181818181818183</v>
      </c>
    </row>
    <row r="15" spans="1:51" x14ac:dyDescent="0.25">
      <c r="A15" s="38"/>
      <c r="T15" s="38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Y15"/>
  <sheetViews>
    <sheetView workbookViewId="0">
      <selection activeCell="S16" sqref="S16"/>
    </sheetView>
  </sheetViews>
  <sheetFormatPr baseColWidth="10" defaultRowHeight="15" x14ac:dyDescent="0.25"/>
  <cols>
    <col min="1" max="1" width="8.42578125" bestFit="1" customWidth="1"/>
    <col min="2" max="2" width="6.85546875" bestFit="1" customWidth="1"/>
    <col min="3" max="3" width="5.5703125" bestFit="1" customWidth="1"/>
    <col min="4" max="4" width="9.42578125" bestFit="1" customWidth="1"/>
    <col min="6" max="6" width="8.28515625" bestFit="1" customWidth="1"/>
    <col min="7" max="12" width="6.42578125" bestFit="1" customWidth="1"/>
    <col min="13" max="13" width="6.7109375" bestFit="1" customWidth="1"/>
    <col min="14" max="19" width="6.42578125" bestFit="1" customWidth="1"/>
    <col min="21" max="26" width="6.42578125" bestFit="1" customWidth="1"/>
    <col min="27" max="27" width="9.5703125" bestFit="1" customWidth="1"/>
    <col min="29" max="29" width="8.5703125" bestFit="1" customWidth="1"/>
    <col min="30" max="30" width="7.28515625" bestFit="1" customWidth="1"/>
    <col min="31" max="31" width="6.28515625" bestFit="1" customWidth="1"/>
    <col min="32" max="32" width="7.7109375" bestFit="1" customWidth="1"/>
  </cols>
  <sheetData>
    <row r="1" spans="1:51" s="11" customFormat="1" x14ac:dyDescent="0.25">
      <c r="A1" s="39" t="s">
        <v>1</v>
      </c>
      <c r="B1" s="93" t="s">
        <v>122</v>
      </c>
      <c r="C1" s="12" t="s">
        <v>112</v>
      </c>
      <c r="D1" s="11" t="s">
        <v>113</v>
      </c>
      <c r="E1" s="79" t="s">
        <v>111</v>
      </c>
      <c r="F1" s="19" t="s">
        <v>110</v>
      </c>
      <c r="G1" s="11" t="s">
        <v>102</v>
      </c>
      <c r="H1" s="11" t="s">
        <v>103</v>
      </c>
      <c r="I1" s="11" t="s">
        <v>104</v>
      </c>
      <c r="J1" s="11" t="s">
        <v>105</v>
      </c>
      <c r="K1" s="11" t="s">
        <v>106</v>
      </c>
      <c r="L1" s="11" t="s">
        <v>107</v>
      </c>
      <c r="M1" s="19" t="s">
        <v>109</v>
      </c>
      <c r="N1" s="11" t="s">
        <v>102</v>
      </c>
      <c r="O1" s="11" t="s">
        <v>103</v>
      </c>
      <c r="P1" s="11" t="s">
        <v>104</v>
      </c>
      <c r="Q1" s="11" t="s">
        <v>105</v>
      </c>
      <c r="R1" s="11" t="s">
        <v>106</v>
      </c>
      <c r="S1" s="11" t="s">
        <v>107</v>
      </c>
      <c r="T1" s="19" t="s">
        <v>108</v>
      </c>
      <c r="U1" s="11" t="s">
        <v>102</v>
      </c>
      <c r="V1" s="11" t="s">
        <v>103</v>
      </c>
      <c r="W1" s="11" t="s">
        <v>104</v>
      </c>
      <c r="X1" s="11" t="s">
        <v>105</v>
      </c>
      <c r="Y1" s="11" t="s">
        <v>106</v>
      </c>
      <c r="Z1" s="11" t="s">
        <v>107</v>
      </c>
      <c r="AA1" s="19" t="s">
        <v>63</v>
      </c>
      <c r="AB1" s="124" t="s">
        <v>44</v>
      </c>
      <c r="AC1" s="130" t="s">
        <v>45</v>
      </c>
      <c r="AD1" s="118" t="s">
        <v>46</v>
      </c>
      <c r="AE1" s="112" t="s">
        <v>47</v>
      </c>
      <c r="AF1" s="181" t="s">
        <v>43</v>
      </c>
      <c r="AG1" s="39" t="s">
        <v>64</v>
      </c>
      <c r="AH1" s="124" t="s">
        <v>48</v>
      </c>
      <c r="AI1" s="130" t="s">
        <v>49</v>
      </c>
      <c r="AJ1" s="118" t="s">
        <v>50</v>
      </c>
      <c r="AK1" s="112" t="s">
        <v>51</v>
      </c>
      <c r="AL1" s="181" t="s">
        <v>53</v>
      </c>
      <c r="AM1" s="147" t="s">
        <v>65</v>
      </c>
      <c r="AN1" s="154" t="s">
        <v>66</v>
      </c>
      <c r="AO1" s="161" t="s">
        <v>67</v>
      </c>
      <c r="AP1" s="140" t="s">
        <v>82</v>
      </c>
      <c r="AQ1" s="168" t="s">
        <v>68</v>
      </c>
      <c r="AR1" s="12" t="s">
        <v>114</v>
      </c>
      <c r="AS1" s="11" t="s">
        <v>115</v>
      </c>
      <c r="AT1" s="11" t="s">
        <v>134</v>
      </c>
      <c r="AU1" s="12" t="s">
        <v>112</v>
      </c>
      <c r="AV1" s="90" t="s">
        <v>113</v>
      </c>
      <c r="AW1" s="109" t="s">
        <v>0</v>
      </c>
      <c r="AX1" s="11" t="s">
        <v>116</v>
      </c>
      <c r="AY1" s="12" t="s">
        <v>117</v>
      </c>
    </row>
    <row r="2" spans="1:51" x14ac:dyDescent="0.25">
      <c r="A2" s="80">
        <v>43188</v>
      </c>
      <c r="B2" s="81">
        <v>12</v>
      </c>
      <c r="C2" s="8">
        <v>0.51597222222222217</v>
      </c>
      <c r="D2" s="2">
        <v>0.52222222222222225</v>
      </c>
      <c r="E2" s="40">
        <v>6.2500000000000888E-3</v>
      </c>
      <c r="F2" s="38">
        <v>5</v>
      </c>
      <c r="G2" s="3">
        <v>0</v>
      </c>
      <c r="H2" s="3">
        <v>2</v>
      </c>
      <c r="I2" s="3">
        <v>1</v>
      </c>
      <c r="J2" s="3">
        <v>0</v>
      </c>
      <c r="K2" s="3">
        <v>0</v>
      </c>
      <c r="L2" s="3">
        <v>2</v>
      </c>
      <c r="M2" s="38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 s="38">
        <v>5</v>
      </c>
      <c r="U2" s="3">
        <v>0</v>
      </c>
      <c r="V2" s="3">
        <v>2</v>
      </c>
      <c r="W2" s="3">
        <v>1</v>
      </c>
      <c r="X2" s="3">
        <v>0</v>
      </c>
      <c r="Y2" s="3">
        <v>0</v>
      </c>
      <c r="Z2" s="3">
        <v>2</v>
      </c>
      <c r="AA2" s="31">
        <v>1</v>
      </c>
      <c r="AB2" s="125">
        <v>0</v>
      </c>
      <c r="AC2" s="131">
        <v>1</v>
      </c>
      <c r="AD2" s="119">
        <v>1</v>
      </c>
      <c r="AE2" s="113">
        <v>0</v>
      </c>
      <c r="AF2" s="182">
        <v>0</v>
      </c>
      <c r="AG2" s="37">
        <v>0</v>
      </c>
      <c r="AH2" s="125">
        <v>0</v>
      </c>
      <c r="AI2" s="131">
        <v>0</v>
      </c>
      <c r="AJ2" s="119">
        <v>0</v>
      </c>
      <c r="AK2" s="113">
        <v>0</v>
      </c>
      <c r="AL2" s="182">
        <v>0</v>
      </c>
      <c r="AM2" s="125">
        <v>0</v>
      </c>
      <c r="AN2" s="131">
        <v>0</v>
      </c>
      <c r="AO2" s="119">
        <v>3</v>
      </c>
      <c r="AP2" s="113">
        <v>0</v>
      </c>
      <c r="AQ2" s="171">
        <v>0</v>
      </c>
      <c r="AR2">
        <v>4</v>
      </c>
      <c r="AS2">
        <v>4</v>
      </c>
      <c r="AU2" s="7" t="s">
        <v>70</v>
      </c>
      <c r="AV2" s="29" t="s">
        <v>12</v>
      </c>
      <c r="AW2" s="61">
        <v>12</v>
      </c>
      <c r="AX2" t="s">
        <v>89</v>
      </c>
      <c r="AY2" s="7" t="s">
        <v>20</v>
      </c>
    </row>
    <row r="3" spans="1:51" x14ac:dyDescent="0.25">
      <c r="A3" s="80">
        <v>43207</v>
      </c>
      <c r="B3" s="81">
        <v>12</v>
      </c>
      <c r="C3" s="8">
        <v>0.49236111111111108</v>
      </c>
      <c r="D3" s="2">
        <v>0.49722222222222223</v>
      </c>
      <c r="E3" s="40">
        <v>4.8611111111111494E-3</v>
      </c>
      <c r="F3" s="38">
        <v>5</v>
      </c>
      <c r="G3">
        <v>1</v>
      </c>
      <c r="H3">
        <v>2</v>
      </c>
      <c r="I3">
        <v>0</v>
      </c>
      <c r="J3">
        <v>2</v>
      </c>
      <c r="K3">
        <v>0</v>
      </c>
      <c r="L3">
        <v>0</v>
      </c>
      <c r="M3" s="38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s="38">
        <v>5</v>
      </c>
      <c r="U3" s="3">
        <v>1</v>
      </c>
      <c r="V3" s="3">
        <v>2</v>
      </c>
      <c r="W3" s="3">
        <v>0</v>
      </c>
      <c r="X3" s="3">
        <v>2</v>
      </c>
      <c r="Y3" s="3">
        <v>0</v>
      </c>
      <c r="Z3" s="3">
        <v>0</v>
      </c>
      <c r="AA3" s="31">
        <v>1</v>
      </c>
      <c r="AB3" s="126">
        <v>0</v>
      </c>
      <c r="AC3" s="132">
        <v>0</v>
      </c>
      <c r="AD3" s="120">
        <v>1</v>
      </c>
      <c r="AE3" s="114">
        <v>0</v>
      </c>
      <c r="AF3" s="183">
        <v>0</v>
      </c>
      <c r="AG3" s="37">
        <v>0</v>
      </c>
      <c r="AH3" s="126">
        <v>0</v>
      </c>
      <c r="AI3" s="132">
        <v>0</v>
      </c>
      <c r="AJ3" s="120">
        <v>0</v>
      </c>
      <c r="AK3" s="114">
        <v>0</v>
      </c>
      <c r="AL3" s="183">
        <v>0</v>
      </c>
      <c r="AM3" s="125">
        <v>0</v>
      </c>
      <c r="AN3" s="131">
        <v>0</v>
      </c>
      <c r="AO3" s="119">
        <v>3</v>
      </c>
      <c r="AP3" s="113">
        <v>0</v>
      </c>
      <c r="AQ3" s="171">
        <v>0</v>
      </c>
      <c r="AR3" s="7">
        <v>0</v>
      </c>
      <c r="AS3" s="60">
        <v>0</v>
      </c>
      <c r="AU3" s="7" t="s">
        <v>70</v>
      </c>
      <c r="AV3" s="29" t="s">
        <v>12</v>
      </c>
      <c r="AW3" s="61">
        <v>12</v>
      </c>
      <c r="AX3" s="3" t="s">
        <v>90</v>
      </c>
      <c r="AY3" s="7"/>
    </row>
    <row r="4" spans="1:51" x14ac:dyDescent="0.25">
      <c r="A4" s="99">
        <v>43229</v>
      </c>
      <c r="B4" s="98">
        <v>12</v>
      </c>
      <c r="C4" s="8">
        <v>0.37986111111111115</v>
      </c>
      <c r="D4" s="2">
        <v>0.38472222222222219</v>
      </c>
      <c r="E4" s="40">
        <v>4.8611111111110383E-3</v>
      </c>
      <c r="F4" s="38">
        <v>4</v>
      </c>
      <c r="G4">
        <v>1</v>
      </c>
      <c r="H4">
        <v>1</v>
      </c>
      <c r="I4">
        <v>0</v>
      </c>
      <c r="J4">
        <v>0</v>
      </c>
      <c r="K4">
        <v>2</v>
      </c>
      <c r="L4">
        <v>0</v>
      </c>
      <c r="M4" s="38">
        <v>5</v>
      </c>
      <c r="N4">
        <v>3</v>
      </c>
      <c r="O4">
        <v>0</v>
      </c>
      <c r="P4">
        <v>2</v>
      </c>
      <c r="Q4">
        <v>0</v>
      </c>
      <c r="R4">
        <v>0</v>
      </c>
      <c r="S4">
        <v>0</v>
      </c>
      <c r="T4" s="38">
        <v>9</v>
      </c>
      <c r="U4" s="3">
        <v>4</v>
      </c>
      <c r="V4" s="3">
        <v>1</v>
      </c>
      <c r="W4" s="3">
        <v>2</v>
      </c>
      <c r="X4" s="3">
        <v>0</v>
      </c>
      <c r="Y4" s="3">
        <v>2</v>
      </c>
      <c r="Z4" s="3">
        <v>0</v>
      </c>
      <c r="AA4" s="31">
        <v>1</v>
      </c>
      <c r="AB4" s="125">
        <v>0</v>
      </c>
      <c r="AC4" s="131">
        <v>0</v>
      </c>
      <c r="AD4" s="119">
        <v>1</v>
      </c>
      <c r="AE4" s="113">
        <v>0</v>
      </c>
      <c r="AF4" s="182">
        <v>0</v>
      </c>
      <c r="AG4" s="37">
        <v>0</v>
      </c>
      <c r="AH4" s="125">
        <v>0</v>
      </c>
      <c r="AI4" s="131">
        <v>0</v>
      </c>
      <c r="AJ4" s="119">
        <v>0</v>
      </c>
      <c r="AK4" s="113">
        <v>0</v>
      </c>
      <c r="AL4" s="182">
        <v>0</v>
      </c>
      <c r="AM4" s="125">
        <v>0</v>
      </c>
      <c r="AN4" s="131">
        <v>0</v>
      </c>
      <c r="AO4" s="119">
        <v>4</v>
      </c>
      <c r="AP4" s="113">
        <v>0</v>
      </c>
      <c r="AQ4" s="171">
        <v>0</v>
      </c>
      <c r="AR4" s="7">
        <v>0</v>
      </c>
      <c r="AS4">
        <v>0</v>
      </c>
      <c r="AU4" s="7" t="s">
        <v>70</v>
      </c>
      <c r="AV4" s="29" t="s">
        <v>12</v>
      </c>
      <c r="AW4" s="61">
        <v>12</v>
      </c>
      <c r="AX4" t="s">
        <v>88</v>
      </c>
      <c r="AY4" s="7" t="s">
        <v>76</v>
      </c>
    </row>
    <row r="5" spans="1:51" x14ac:dyDescent="0.25">
      <c r="A5" s="80">
        <v>43250</v>
      </c>
      <c r="B5" s="81">
        <v>12</v>
      </c>
      <c r="C5" s="8">
        <v>0.50069444444444444</v>
      </c>
      <c r="D5" s="2">
        <v>0.50555555555555554</v>
      </c>
      <c r="E5" s="40">
        <v>4.8611111111110938E-3</v>
      </c>
      <c r="F5" s="38">
        <v>2</v>
      </c>
      <c r="G5">
        <v>0</v>
      </c>
      <c r="H5">
        <v>0</v>
      </c>
      <c r="I5">
        <v>0</v>
      </c>
      <c r="J5">
        <v>0</v>
      </c>
      <c r="K5">
        <v>1</v>
      </c>
      <c r="L5">
        <v>1</v>
      </c>
      <c r="M5" s="38">
        <v>2</v>
      </c>
      <c r="N5">
        <v>1</v>
      </c>
      <c r="O5">
        <v>1</v>
      </c>
      <c r="P5">
        <v>0</v>
      </c>
      <c r="Q5">
        <v>0</v>
      </c>
      <c r="R5">
        <v>0</v>
      </c>
      <c r="S5">
        <v>0</v>
      </c>
      <c r="T5" s="38">
        <v>4</v>
      </c>
      <c r="U5" s="3">
        <v>1</v>
      </c>
      <c r="V5" s="3">
        <v>1</v>
      </c>
      <c r="W5" s="3">
        <v>0</v>
      </c>
      <c r="X5" s="3">
        <v>0</v>
      </c>
      <c r="Y5" s="3">
        <v>1</v>
      </c>
      <c r="Z5" s="3">
        <v>1</v>
      </c>
      <c r="AA5" s="31">
        <v>1</v>
      </c>
      <c r="AB5" s="125">
        <v>0</v>
      </c>
      <c r="AC5" s="131">
        <v>0</v>
      </c>
      <c r="AD5" s="119">
        <v>1</v>
      </c>
      <c r="AE5" s="113">
        <v>0</v>
      </c>
      <c r="AF5" s="182">
        <v>0</v>
      </c>
      <c r="AG5" s="37">
        <v>0</v>
      </c>
      <c r="AH5" s="125">
        <v>0</v>
      </c>
      <c r="AI5" s="131">
        <v>0</v>
      </c>
      <c r="AJ5" s="119">
        <v>0</v>
      </c>
      <c r="AK5" s="113">
        <v>0</v>
      </c>
      <c r="AL5" s="182">
        <v>0</v>
      </c>
      <c r="AM5" s="125">
        <v>0</v>
      </c>
      <c r="AN5" s="131">
        <v>0</v>
      </c>
      <c r="AO5" s="119">
        <v>4</v>
      </c>
      <c r="AP5" s="113">
        <v>0</v>
      </c>
      <c r="AQ5" s="171">
        <v>0</v>
      </c>
      <c r="AR5" s="7">
        <v>3</v>
      </c>
      <c r="AS5">
        <v>4</v>
      </c>
      <c r="AT5">
        <v>50</v>
      </c>
      <c r="AU5" s="7" t="s">
        <v>70</v>
      </c>
      <c r="AV5" s="29" t="s">
        <v>12</v>
      </c>
      <c r="AW5" s="107">
        <v>12</v>
      </c>
      <c r="AX5" t="s">
        <v>133</v>
      </c>
      <c r="AY5" s="7" t="s">
        <v>136</v>
      </c>
    </row>
    <row r="6" spans="1:51" x14ac:dyDescent="0.25">
      <c r="A6" s="80">
        <v>43271</v>
      </c>
      <c r="B6" s="81">
        <v>12</v>
      </c>
      <c r="C6" s="8">
        <v>0.53402777777777777</v>
      </c>
      <c r="D6" s="2">
        <v>0.53819444444444442</v>
      </c>
      <c r="E6" s="40">
        <v>4.1666666666666519E-3</v>
      </c>
      <c r="F6" s="38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38">
        <v>2</v>
      </c>
      <c r="N6">
        <v>1</v>
      </c>
      <c r="O6">
        <v>1</v>
      </c>
      <c r="P6">
        <v>0</v>
      </c>
      <c r="Q6">
        <v>0</v>
      </c>
      <c r="R6">
        <v>0</v>
      </c>
      <c r="S6">
        <v>0</v>
      </c>
      <c r="T6" s="38">
        <v>2</v>
      </c>
      <c r="U6" s="3">
        <v>1</v>
      </c>
      <c r="V6" s="3">
        <v>1</v>
      </c>
      <c r="W6" s="3">
        <v>0</v>
      </c>
      <c r="X6" s="3">
        <v>0</v>
      </c>
      <c r="Y6" s="3">
        <v>0</v>
      </c>
      <c r="Z6" s="3">
        <v>0</v>
      </c>
      <c r="AA6" s="31">
        <v>1</v>
      </c>
      <c r="AB6" s="125">
        <v>0</v>
      </c>
      <c r="AC6" s="131">
        <v>0</v>
      </c>
      <c r="AD6" s="119">
        <v>1</v>
      </c>
      <c r="AE6" s="113">
        <v>0</v>
      </c>
      <c r="AF6" s="182">
        <v>0</v>
      </c>
      <c r="AG6" s="37">
        <v>0</v>
      </c>
      <c r="AH6" s="125">
        <v>0</v>
      </c>
      <c r="AI6" s="131">
        <v>0</v>
      </c>
      <c r="AJ6" s="119">
        <v>0</v>
      </c>
      <c r="AK6" s="113">
        <v>0</v>
      </c>
      <c r="AL6" s="182">
        <v>0</v>
      </c>
      <c r="AM6" s="138">
        <v>0</v>
      </c>
      <c r="AN6" s="133">
        <v>0</v>
      </c>
      <c r="AO6" s="137">
        <v>5</v>
      </c>
      <c r="AP6" s="139">
        <v>0</v>
      </c>
      <c r="AQ6" s="174">
        <v>0</v>
      </c>
      <c r="AR6" s="7">
        <v>0</v>
      </c>
      <c r="AS6">
        <v>0</v>
      </c>
      <c r="AU6" s="7" t="s">
        <v>70</v>
      </c>
      <c r="AV6" s="29" t="s">
        <v>12</v>
      </c>
      <c r="AW6" s="94">
        <v>12</v>
      </c>
      <c r="AX6" t="s">
        <v>140</v>
      </c>
      <c r="AY6" s="7" t="s">
        <v>142</v>
      </c>
    </row>
    <row r="7" spans="1:51" x14ac:dyDescent="0.25">
      <c r="A7" s="80">
        <v>43291</v>
      </c>
      <c r="B7" s="81">
        <v>12</v>
      </c>
      <c r="C7" s="8">
        <v>0.41180555555555554</v>
      </c>
      <c r="D7" s="2">
        <v>0.41736111111111113</v>
      </c>
      <c r="E7" s="40">
        <v>5.5555555555555913E-3</v>
      </c>
      <c r="F7" s="38">
        <v>2</v>
      </c>
      <c r="G7">
        <v>1</v>
      </c>
      <c r="H7">
        <v>0</v>
      </c>
      <c r="I7">
        <v>1</v>
      </c>
      <c r="J7">
        <v>0</v>
      </c>
      <c r="K7">
        <v>0</v>
      </c>
      <c r="L7">
        <v>0</v>
      </c>
      <c r="M7" s="38">
        <v>2</v>
      </c>
      <c r="N7">
        <v>1</v>
      </c>
      <c r="O7">
        <v>1</v>
      </c>
      <c r="P7">
        <v>0</v>
      </c>
      <c r="Q7">
        <v>0</v>
      </c>
      <c r="R7">
        <v>0</v>
      </c>
      <c r="S7">
        <v>0</v>
      </c>
      <c r="T7" s="38">
        <v>4</v>
      </c>
      <c r="U7" s="3">
        <v>2</v>
      </c>
      <c r="V7" s="3">
        <v>1</v>
      </c>
      <c r="W7" s="3">
        <v>1</v>
      </c>
      <c r="X7" s="3">
        <v>0</v>
      </c>
      <c r="Y7" s="3">
        <v>0</v>
      </c>
      <c r="Z7" s="3">
        <v>0</v>
      </c>
      <c r="AA7" s="31">
        <v>1</v>
      </c>
      <c r="AB7" s="125">
        <v>0</v>
      </c>
      <c r="AC7" s="131">
        <v>0</v>
      </c>
      <c r="AD7" s="119">
        <v>1</v>
      </c>
      <c r="AE7" s="113">
        <v>0</v>
      </c>
      <c r="AF7" s="182">
        <v>0</v>
      </c>
      <c r="AG7" s="37">
        <v>0</v>
      </c>
      <c r="AH7" s="125">
        <v>0</v>
      </c>
      <c r="AI7" s="131">
        <v>0</v>
      </c>
      <c r="AJ7" s="119">
        <v>0</v>
      </c>
      <c r="AK7" s="113">
        <v>0</v>
      </c>
      <c r="AL7" s="182">
        <v>0</v>
      </c>
      <c r="AM7" s="138">
        <v>0</v>
      </c>
      <c r="AN7" s="133">
        <v>0</v>
      </c>
      <c r="AO7" s="137">
        <v>5</v>
      </c>
      <c r="AP7" s="139">
        <v>0</v>
      </c>
      <c r="AQ7" s="174">
        <v>0</v>
      </c>
      <c r="AR7" s="7">
        <v>5</v>
      </c>
      <c r="AS7" s="3">
        <v>5</v>
      </c>
      <c r="AU7" s="7" t="s">
        <v>70</v>
      </c>
      <c r="AV7" s="29" t="s">
        <v>12</v>
      </c>
      <c r="AW7" s="61">
        <v>12</v>
      </c>
      <c r="AX7" t="s">
        <v>87</v>
      </c>
      <c r="AY7" s="7" t="s">
        <v>161</v>
      </c>
    </row>
    <row r="8" spans="1:51" x14ac:dyDescent="0.25">
      <c r="A8" s="80">
        <v>43313</v>
      </c>
      <c r="B8" s="81">
        <v>12</v>
      </c>
      <c r="C8" s="8">
        <v>0.49374999999999997</v>
      </c>
      <c r="D8" s="2">
        <v>0.49652777777777773</v>
      </c>
      <c r="E8" s="40">
        <v>2.7777777777777679E-3</v>
      </c>
      <c r="F8" s="3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3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s="37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s="37"/>
      <c r="AB8" s="125"/>
      <c r="AC8" s="131"/>
      <c r="AD8" s="119"/>
      <c r="AE8" s="113"/>
      <c r="AF8" s="182"/>
      <c r="AG8" s="37"/>
      <c r="AH8" s="125"/>
      <c r="AI8" s="131"/>
      <c r="AJ8" s="119"/>
      <c r="AK8" s="113"/>
      <c r="AL8" s="182"/>
      <c r="AM8" s="152"/>
      <c r="AN8" s="159"/>
      <c r="AO8" s="166"/>
      <c r="AP8" s="145"/>
      <c r="AQ8" s="177"/>
      <c r="AR8" s="7"/>
      <c r="AU8" s="7"/>
      <c r="AV8" s="29"/>
      <c r="AW8" s="61">
        <v>12</v>
      </c>
      <c r="AY8" s="7"/>
    </row>
    <row r="9" spans="1:51" x14ac:dyDescent="0.25">
      <c r="A9" s="80">
        <v>43333</v>
      </c>
      <c r="B9" s="81">
        <v>12</v>
      </c>
      <c r="C9" s="8">
        <v>0.42569444444444443</v>
      </c>
      <c r="D9" s="2">
        <v>0.4284722222222222</v>
      </c>
      <c r="E9" s="40">
        <v>2.7777777777777679E-3</v>
      </c>
      <c r="F9" s="38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s="38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37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 s="37"/>
      <c r="AB9" s="125"/>
      <c r="AC9" s="131"/>
      <c r="AD9" s="119"/>
      <c r="AE9" s="113"/>
      <c r="AF9" s="182"/>
      <c r="AG9" s="37"/>
      <c r="AH9" s="125"/>
      <c r="AI9" s="131"/>
      <c r="AJ9" s="119"/>
      <c r="AK9" s="113"/>
      <c r="AL9" s="182"/>
      <c r="AM9" s="152"/>
      <c r="AN9" s="159"/>
      <c r="AO9" s="166"/>
      <c r="AP9" s="145"/>
      <c r="AQ9" s="177"/>
      <c r="AR9" s="7"/>
      <c r="AU9" s="7"/>
      <c r="AV9" s="29"/>
      <c r="AW9" s="61">
        <v>12</v>
      </c>
      <c r="AY9" s="7"/>
    </row>
    <row r="10" spans="1:51" x14ac:dyDescent="0.25">
      <c r="A10" s="80">
        <v>43353</v>
      </c>
      <c r="B10" s="81">
        <v>12</v>
      </c>
      <c r="C10" s="8">
        <v>0.52013888888888882</v>
      </c>
      <c r="D10" s="2">
        <v>0.52500000000000002</v>
      </c>
      <c r="E10" s="40">
        <v>4.8611111111112049E-3</v>
      </c>
      <c r="F10" s="38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38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 s="37">
        <v>1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 s="37"/>
      <c r="AB10" s="125"/>
      <c r="AC10" s="131"/>
      <c r="AD10" s="119"/>
      <c r="AE10" s="113"/>
      <c r="AF10" s="182"/>
      <c r="AG10" s="37"/>
      <c r="AH10" s="125"/>
      <c r="AI10" s="131"/>
      <c r="AJ10" s="119"/>
      <c r="AK10" s="113"/>
      <c r="AL10" s="182"/>
      <c r="AM10" s="152"/>
      <c r="AN10" s="159"/>
      <c r="AO10" s="166"/>
      <c r="AP10" s="145"/>
      <c r="AQ10" s="177"/>
      <c r="AR10" s="7"/>
      <c r="AU10" s="7"/>
      <c r="AV10" s="29"/>
      <c r="AW10" s="61">
        <v>12</v>
      </c>
      <c r="AY10" s="7"/>
    </row>
    <row r="11" spans="1:51" x14ac:dyDescent="0.25">
      <c r="A11" s="80">
        <v>43377</v>
      </c>
      <c r="B11" s="81">
        <v>12</v>
      </c>
      <c r="C11" s="8">
        <v>0.4201388888888889</v>
      </c>
      <c r="D11" s="2">
        <v>0.42430555555555555</v>
      </c>
      <c r="E11" s="40">
        <v>4.1666666666666519E-3</v>
      </c>
      <c r="F11" s="38">
        <v>1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 s="38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s="37">
        <v>1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 s="37"/>
      <c r="AB11" s="125"/>
      <c r="AC11" s="131"/>
      <c r="AD11" s="119"/>
      <c r="AE11" s="113"/>
      <c r="AF11" s="182"/>
      <c r="AG11" s="37"/>
      <c r="AH11" s="125"/>
      <c r="AI11" s="131"/>
      <c r="AJ11" s="119"/>
      <c r="AK11" s="113"/>
      <c r="AL11" s="182"/>
      <c r="AM11" s="152"/>
      <c r="AN11" s="159"/>
      <c r="AO11" s="166"/>
      <c r="AP11" s="145"/>
      <c r="AQ11" s="177"/>
      <c r="AR11" s="7"/>
      <c r="AU11" s="7"/>
      <c r="AV11" s="29"/>
      <c r="AW11" s="61">
        <v>12</v>
      </c>
      <c r="AY11" s="7"/>
    </row>
    <row r="12" spans="1:51" x14ac:dyDescent="0.25">
      <c r="A12" s="80">
        <v>43396</v>
      </c>
      <c r="B12" s="81">
        <v>12</v>
      </c>
      <c r="C12" s="8">
        <v>0.43055555555555558</v>
      </c>
      <c r="D12" s="2">
        <v>0.44027777777777777</v>
      </c>
      <c r="E12" s="40">
        <v>9.7222222222221877E-3</v>
      </c>
      <c r="F12" s="38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38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37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s="37"/>
      <c r="AB12" s="125"/>
      <c r="AC12" s="131"/>
      <c r="AD12" s="119"/>
      <c r="AE12" s="113"/>
      <c r="AF12" s="182"/>
      <c r="AG12" s="37"/>
      <c r="AH12" s="125"/>
      <c r="AI12" s="131"/>
      <c r="AJ12" s="119"/>
      <c r="AK12" s="113"/>
      <c r="AL12" s="182"/>
      <c r="AM12" s="152"/>
      <c r="AN12" s="159"/>
      <c r="AO12" s="166"/>
      <c r="AP12" s="145"/>
      <c r="AQ12" s="177"/>
      <c r="AR12" s="7"/>
      <c r="AU12" s="7"/>
      <c r="AV12" s="29"/>
      <c r="AW12" s="61">
        <v>12</v>
      </c>
      <c r="AY12" s="7"/>
    </row>
    <row r="13" spans="1:51" x14ac:dyDescent="0.25">
      <c r="A13" s="192"/>
      <c r="D13" t="s">
        <v>176</v>
      </c>
      <c r="E13" s="2">
        <f>SUM(E2:E12)</f>
        <v>5.4861111111111194E-2</v>
      </c>
      <c r="F13">
        <f>SUM(F2:F12)</f>
        <v>19</v>
      </c>
      <c r="G13">
        <f t="shared" ref="G13:Z13" si="0">SUM(G2:G12)</f>
        <v>3</v>
      </c>
      <c r="H13">
        <f t="shared" si="0"/>
        <v>5</v>
      </c>
      <c r="I13">
        <f t="shared" si="0"/>
        <v>2</v>
      </c>
      <c r="J13">
        <f t="shared" si="0"/>
        <v>2</v>
      </c>
      <c r="K13">
        <f t="shared" si="0"/>
        <v>4</v>
      </c>
      <c r="L13">
        <f t="shared" si="0"/>
        <v>3</v>
      </c>
      <c r="M13">
        <f t="shared" si="0"/>
        <v>12</v>
      </c>
      <c r="N13">
        <f t="shared" si="0"/>
        <v>7</v>
      </c>
      <c r="O13">
        <f t="shared" si="0"/>
        <v>3</v>
      </c>
      <c r="P13">
        <f t="shared" si="0"/>
        <v>2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31</v>
      </c>
      <c r="U13">
        <f t="shared" si="0"/>
        <v>10</v>
      </c>
      <c r="V13">
        <f t="shared" si="0"/>
        <v>8</v>
      </c>
      <c r="W13">
        <f t="shared" si="0"/>
        <v>4</v>
      </c>
      <c r="X13">
        <f t="shared" si="0"/>
        <v>2</v>
      </c>
      <c r="Y13">
        <f t="shared" si="0"/>
        <v>4</v>
      </c>
      <c r="Z13">
        <f t="shared" si="0"/>
        <v>3</v>
      </c>
    </row>
    <row r="14" spans="1:51" x14ac:dyDescent="0.25">
      <c r="A14" s="192"/>
      <c r="D14" t="s">
        <v>39</v>
      </c>
      <c r="E14" s="2">
        <f>AVERAGE(E2:E12)</f>
        <v>4.9873737373737452E-3</v>
      </c>
      <c r="F14" s="5">
        <f>AVERAGE(F2:F12)</f>
        <v>1.7272727272727273</v>
      </c>
      <c r="M14" s="5">
        <f>AVERAGE(M2:M12)</f>
        <v>1.0909090909090908</v>
      </c>
      <c r="T14" s="5">
        <f>AVERAGE(T2:T12)</f>
        <v>2.8181818181818183</v>
      </c>
    </row>
    <row r="15" spans="1:51" x14ac:dyDescent="0.25">
      <c r="A15" s="38"/>
      <c r="T15" s="38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Y15"/>
  <sheetViews>
    <sheetView workbookViewId="0">
      <selection activeCell="A13" sqref="A13:XFD14"/>
    </sheetView>
  </sheetViews>
  <sheetFormatPr baseColWidth="10" defaultRowHeight="15" x14ac:dyDescent="0.25"/>
  <sheetData>
    <row r="1" spans="1:51" s="11" customFormat="1" x14ac:dyDescent="0.25">
      <c r="A1" s="39" t="s">
        <v>1</v>
      </c>
      <c r="B1" s="93" t="s">
        <v>123</v>
      </c>
      <c r="C1" s="12" t="s">
        <v>112</v>
      </c>
      <c r="D1" s="11" t="s">
        <v>113</v>
      </c>
      <c r="E1" s="79" t="s">
        <v>111</v>
      </c>
      <c r="F1" s="19" t="s">
        <v>110</v>
      </c>
      <c r="G1" s="11" t="s">
        <v>102</v>
      </c>
      <c r="H1" s="11" t="s">
        <v>103</v>
      </c>
      <c r="I1" s="11" t="s">
        <v>104</v>
      </c>
      <c r="J1" s="11" t="s">
        <v>105</v>
      </c>
      <c r="K1" s="11" t="s">
        <v>106</v>
      </c>
      <c r="L1" s="11" t="s">
        <v>107</v>
      </c>
      <c r="M1" s="19" t="s">
        <v>109</v>
      </c>
      <c r="N1" s="11" t="s">
        <v>102</v>
      </c>
      <c r="O1" s="11" t="s">
        <v>103</v>
      </c>
      <c r="P1" s="11" t="s">
        <v>104</v>
      </c>
      <c r="Q1" s="11" t="s">
        <v>105</v>
      </c>
      <c r="R1" s="11" t="s">
        <v>106</v>
      </c>
      <c r="S1" s="11" t="s">
        <v>107</v>
      </c>
      <c r="T1" s="19" t="s">
        <v>108</v>
      </c>
      <c r="U1" s="11" t="s">
        <v>102</v>
      </c>
      <c r="V1" s="11" t="s">
        <v>103</v>
      </c>
      <c r="W1" s="11" t="s">
        <v>104</v>
      </c>
      <c r="X1" s="11" t="s">
        <v>105</v>
      </c>
      <c r="Y1" s="11" t="s">
        <v>106</v>
      </c>
      <c r="Z1" s="11" t="s">
        <v>107</v>
      </c>
      <c r="AA1" s="19" t="s">
        <v>63</v>
      </c>
      <c r="AB1" s="124" t="s">
        <v>44</v>
      </c>
      <c r="AC1" s="130" t="s">
        <v>45</v>
      </c>
      <c r="AD1" s="118" t="s">
        <v>46</v>
      </c>
      <c r="AE1" s="112" t="s">
        <v>47</v>
      </c>
      <c r="AF1" s="181" t="s">
        <v>43</v>
      </c>
      <c r="AG1" s="39" t="s">
        <v>64</v>
      </c>
      <c r="AH1" s="124" t="s">
        <v>48</v>
      </c>
      <c r="AI1" s="130" t="s">
        <v>49</v>
      </c>
      <c r="AJ1" s="118" t="s">
        <v>50</v>
      </c>
      <c r="AK1" s="112" t="s">
        <v>51</v>
      </c>
      <c r="AL1" s="181" t="s">
        <v>53</v>
      </c>
      <c r="AM1" s="147" t="s">
        <v>65</v>
      </c>
      <c r="AN1" s="154" t="s">
        <v>66</v>
      </c>
      <c r="AO1" s="161" t="s">
        <v>67</v>
      </c>
      <c r="AP1" s="140" t="s">
        <v>82</v>
      </c>
      <c r="AQ1" s="168" t="s">
        <v>68</v>
      </c>
      <c r="AR1" s="12" t="s">
        <v>114</v>
      </c>
      <c r="AS1" s="11" t="s">
        <v>115</v>
      </c>
      <c r="AT1" s="11" t="s">
        <v>134</v>
      </c>
      <c r="AU1" s="12" t="s">
        <v>112</v>
      </c>
      <c r="AV1" s="90" t="s">
        <v>113</v>
      </c>
      <c r="AW1" s="109" t="s">
        <v>0</v>
      </c>
      <c r="AX1" s="11" t="s">
        <v>116</v>
      </c>
      <c r="AY1" s="12" t="s">
        <v>117</v>
      </c>
    </row>
    <row r="2" spans="1:51" x14ac:dyDescent="0.25">
      <c r="A2" s="80">
        <v>43188</v>
      </c>
      <c r="B2" s="81">
        <v>13</v>
      </c>
      <c r="C2" s="8">
        <v>0.44305555555555554</v>
      </c>
      <c r="D2" s="2">
        <v>0.4513888888888889</v>
      </c>
      <c r="E2" s="40">
        <v>8.3333333333333592E-3</v>
      </c>
      <c r="F2" s="38">
        <v>5</v>
      </c>
      <c r="G2" s="3">
        <v>1</v>
      </c>
      <c r="H2" s="3">
        <v>0</v>
      </c>
      <c r="I2" s="3">
        <v>1</v>
      </c>
      <c r="J2" s="3">
        <v>1</v>
      </c>
      <c r="K2" s="3">
        <v>0</v>
      </c>
      <c r="L2" s="3">
        <v>2</v>
      </c>
      <c r="M2" s="38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8">
        <v>5</v>
      </c>
      <c r="U2" s="3">
        <v>1</v>
      </c>
      <c r="V2" s="3">
        <v>0</v>
      </c>
      <c r="W2" s="3">
        <v>1</v>
      </c>
      <c r="X2" s="3">
        <v>1</v>
      </c>
      <c r="Y2" s="3">
        <v>0</v>
      </c>
      <c r="Z2" s="3">
        <v>2</v>
      </c>
      <c r="AA2" s="31">
        <v>1</v>
      </c>
      <c r="AB2" s="125">
        <v>0</v>
      </c>
      <c r="AC2" s="133">
        <v>1</v>
      </c>
      <c r="AD2" s="137">
        <v>1</v>
      </c>
      <c r="AE2" s="139">
        <v>0</v>
      </c>
      <c r="AF2" s="184">
        <v>0</v>
      </c>
      <c r="AG2" s="34">
        <v>0</v>
      </c>
      <c r="AH2" s="138">
        <v>0</v>
      </c>
      <c r="AI2" s="133">
        <v>0</v>
      </c>
      <c r="AJ2" s="137">
        <v>0</v>
      </c>
      <c r="AK2" s="139">
        <v>0</v>
      </c>
      <c r="AL2" s="184">
        <v>0</v>
      </c>
      <c r="AM2" s="125">
        <v>0</v>
      </c>
      <c r="AN2" s="131">
        <v>0</v>
      </c>
      <c r="AO2" s="119">
        <v>4</v>
      </c>
      <c r="AP2" s="113">
        <v>0</v>
      </c>
      <c r="AQ2" s="171">
        <v>0</v>
      </c>
      <c r="AR2">
        <v>5</v>
      </c>
      <c r="AS2">
        <v>5</v>
      </c>
      <c r="AT2" s="3"/>
      <c r="AU2" s="7" t="s">
        <v>94</v>
      </c>
      <c r="AV2" s="29" t="s">
        <v>95</v>
      </c>
      <c r="AW2" s="61">
        <v>13</v>
      </c>
      <c r="AX2" s="3" t="s">
        <v>89</v>
      </c>
      <c r="AY2" s="7" t="s">
        <v>19</v>
      </c>
    </row>
    <row r="3" spans="1:51" s="60" customFormat="1" x14ac:dyDescent="0.25">
      <c r="A3" s="84">
        <v>43208</v>
      </c>
      <c r="B3" s="85">
        <v>13</v>
      </c>
      <c r="C3" s="56">
        <v>0.47222222222222227</v>
      </c>
      <c r="D3" s="57">
        <v>0.47638888888888892</v>
      </c>
      <c r="E3" s="58">
        <v>4.1666666666666519E-3</v>
      </c>
      <c r="F3" s="59">
        <v>4</v>
      </c>
      <c r="G3" s="60">
        <v>2</v>
      </c>
      <c r="H3" s="60">
        <v>2</v>
      </c>
      <c r="I3" s="60">
        <v>0</v>
      </c>
      <c r="J3" s="60">
        <v>0</v>
      </c>
      <c r="K3" s="60">
        <v>0</v>
      </c>
      <c r="L3" s="60">
        <v>0</v>
      </c>
      <c r="M3" s="59">
        <v>0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59">
        <v>4</v>
      </c>
      <c r="U3" s="61"/>
      <c r="V3" s="61">
        <v>2</v>
      </c>
      <c r="W3" s="61">
        <v>0</v>
      </c>
      <c r="X3" s="61">
        <v>0</v>
      </c>
      <c r="Y3" s="61">
        <v>0</v>
      </c>
      <c r="Z3" s="61">
        <v>0</v>
      </c>
      <c r="AA3" s="62">
        <v>1</v>
      </c>
      <c r="AB3" s="126">
        <v>0</v>
      </c>
      <c r="AC3" s="132">
        <v>0</v>
      </c>
      <c r="AD3" s="120">
        <v>1</v>
      </c>
      <c r="AE3" s="114">
        <v>0</v>
      </c>
      <c r="AF3" s="183">
        <v>0</v>
      </c>
      <c r="AG3" s="63">
        <v>0</v>
      </c>
      <c r="AH3" s="126">
        <v>0</v>
      </c>
      <c r="AI3" s="132">
        <v>0</v>
      </c>
      <c r="AJ3" s="120">
        <v>0</v>
      </c>
      <c r="AK3" s="114">
        <v>0</v>
      </c>
      <c r="AL3" s="183">
        <v>0</v>
      </c>
      <c r="AM3" s="125">
        <v>0</v>
      </c>
      <c r="AN3" s="131">
        <v>0</v>
      </c>
      <c r="AO3" s="119">
        <v>4</v>
      </c>
      <c r="AP3" s="113">
        <v>0</v>
      </c>
      <c r="AQ3" s="171">
        <v>0</v>
      </c>
      <c r="AR3" s="64">
        <v>0</v>
      </c>
      <c r="AS3" s="60">
        <v>0</v>
      </c>
      <c r="AU3" s="7" t="s">
        <v>94</v>
      </c>
      <c r="AV3" s="29" t="s">
        <v>95</v>
      </c>
      <c r="AW3" s="61">
        <v>13</v>
      </c>
      <c r="AX3" s="60" t="s">
        <v>91</v>
      </c>
      <c r="AY3" s="64" t="s">
        <v>52</v>
      </c>
    </row>
    <row r="4" spans="1:51" x14ac:dyDescent="0.25">
      <c r="A4" s="99">
        <v>43231</v>
      </c>
      <c r="B4" s="100">
        <v>13</v>
      </c>
      <c r="C4" s="8">
        <v>0.45347222222222222</v>
      </c>
      <c r="D4" s="2">
        <v>0.45833333333333331</v>
      </c>
      <c r="E4" s="58">
        <v>4.8611111111110938E-3</v>
      </c>
      <c r="F4" s="59">
        <v>1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 s="59">
        <v>1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 s="59">
        <v>2</v>
      </c>
      <c r="U4" s="61">
        <v>1</v>
      </c>
      <c r="V4" s="61">
        <v>0</v>
      </c>
      <c r="W4" s="61">
        <v>1</v>
      </c>
      <c r="X4" s="61">
        <v>0</v>
      </c>
      <c r="Y4" s="61">
        <v>0</v>
      </c>
      <c r="Z4" s="61">
        <v>0</v>
      </c>
      <c r="AA4" s="31">
        <v>1</v>
      </c>
      <c r="AB4" s="125">
        <v>0</v>
      </c>
      <c r="AC4" s="131">
        <v>0</v>
      </c>
      <c r="AD4" s="119">
        <v>1</v>
      </c>
      <c r="AE4" s="113">
        <v>0</v>
      </c>
      <c r="AF4" s="182">
        <v>0</v>
      </c>
      <c r="AG4" s="37">
        <v>0</v>
      </c>
      <c r="AH4" s="125">
        <v>0</v>
      </c>
      <c r="AI4" s="131">
        <v>0</v>
      </c>
      <c r="AJ4" s="119">
        <v>0</v>
      </c>
      <c r="AK4" s="113">
        <v>0</v>
      </c>
      <c r="AL4" s="182">
        <v>0</v>
      </c>
      <c r="AM4" s="125">
        <v>0</v>
      </c>
      <c r="AN4" s="131">
        <v>0</v>
      </c>
      <c r="AO4" s="119">
        <v>5</v>
      </c>
      <c r="AP4" s="113">
        <v>0</v>
      </c>
      <c r="AQ4" s="171">
        <v>0</v>
      </c>
      <c r="AR4" s="7">
        <v>1</v>
      </c>
      <c r="AS4">
        <v>1</v>
      </c>
      <c r="AU4" s="7" t="s">
        <v>94</v>
      </c>
      <c r="AV4" s="29" t="s">
        <v>95</v>
      </c>
      <c r="AW4" s="61">
        <v>13</v>
      </c>
      <c r="AX4" t="s">
        <v>86</v>
      </c>
      <c r="AY4" s="7"/>
    </row>
    <row r="5" spans="1:51" x14ac:dyDescent="0.25">
      <c r="A5" s="80">
        <v>43250</v>
      </c>
      <c r="B5" s="85">
        <v>13</v>
      </c>
      <c r="C5" s="8">
        <v>0.45555555555555555</v>
      </c>
      <c r="D5" s="2">
        <v>0.45902777777777781</v>
      </c>
      <c r="E5" s="58">
        <v>3.4722222222222654E-3</v>
      </c>
      <c r="F5" s="59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59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s="59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1">
        <v>1</v>
      </c>
      <c r="AB5" s="125">
        <v>0</v>
      </c>
      <c r="AC5" s="131">
        <v>0</v>
      </c>
      <c r="AD5" s="119">
        <v>1</v>
      </c>
      <c r="AE5" s="113">
        <v>0</v>
      </c>
      <c r="AF5" s="182">
        <v>0</v>
      </c>
      <c r="AG5" s="37">
        <v>0</v>
      </c>
      <c r="AH5" s="125">
        <v>0</v>
      </c>
      <c r="AI5" s="131">
        <v>0</v>
      </c>
      <c r="AJ5" s="119">
        <v>0</v>
      </c>
      <c r="AK5" s="113">
        <v>0</v>
      </c>
      <c r="AL5" s="182">
        <v>0</v>
      </c>
      <c r="AM5" s="125">
        <v>0</v>
      </c>
      <c r="AN5" s="131">
        <v>0</v>
      </c>
      <c r="AO5" s="119">
        <v>5</v>
      </c>
      <c r="AP5" s="113">
        <v>0</v>
      </c>
      <c r="AQ5" s="171">
        <v>0</v>
      </c>
      <c r="AR5" s="7">
        <v>1</v>
      </c>
      <c r="AS5">
        <v>2</v>
      </c>
      <c r="AT5">
        <v>0</v>
      </c>
      <c r="AU5" s="7" t="s">
        <v>94</v>
      </c>
      <c r="AV5" s="29" t="s">
        <v>95</v>
      </c>
      <c r="AW5" s="107">
        <v>13</v>
      </c>
      <c r="AX5" t="s">
        <v>133</v>
      </c>
      <c r="AY5" s="7"/>
    </row>
    <row r="6" spans="1:51" x14ac:dyDescent="0.25">
      <c r="A6" s="80">
        <v>43271</v>
      </c>
      <c r="B6" s="85">
        <v>13</v>
      </c>
      <c r="C6" s="8">
        <v>0.42569444444444443</v>
      </c>
      <c r="D6" s="2">
        <v>0.42986111111111108</v>
      </c>
      <c r="E6" s="58">
        <v>4.1666666666666519E-3</v>
      </c>
      <c r="F6" s="59">
        <v>2</v>
      </c>
      <c r="G6">
        <v>0</v>
      </c>
      <c r="H6">
        <v>1</v>
      </c>
      <c r="I6">
        <v>0</v>
      </c>
      <c r="J6">
        <v>1</v>
      </c>
      <c r="K6">
        <v>0</v>
      </c>
      <c r="L6">
        <v>0</v>
      </c>
      <c r="M6" s="59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59">
        <v>2</v>
      </c>
      <c r="U6" s="3">
        <v>0</v>
      </c>
      <c r="V6" s="3">
        <v>1</v>
      </c>
      <c r="W6" s="3">
        <v>0</v>
      </c>
      <c r="X6" s="3">
        <v>1</v>
      </c>
      <c r="Y6" s="3">
        <v>0</v>
      </c>
      <c r="Z6" s="3">
        <v>0</v>
      </c>
      <c r="AA6" s="31">
        <v>1</v>
      </c>
      <c r="AB6" s="125">
        <v>0</v>
      </c>
      <c r="AC6" s="131">
        <v>0</v>
      </c>
      <c r="AD6" s="119">
        <v>1</v>
      </c>
      <c r="AE6" s="113">
        <v>0</v>
      </c>
      <c r="AF6" s="182">
        <v>0</v>
      </c>
      <c r="AG6" s="37">
        <v>0</v>
      </c>
      <c r="AH6" s="125">
        <v>0</v>
      </c>
      <c r="AI6" s="131">
        <v>0</v>
      </c>
      <c r="AJ6" s="119">
        <v>0</v>
      </c>
      <c r="AK6" s="113">
        <v>0</v>
      </c>
      <c r="AL6" s="182">
        <v>0</v>
      </c>
      <c r="AM6" s="138">
        <v>0</v>
      </c>
      <c r="AN6" s="133">
        <v>0</v>
      </c>
      <c r="AO6" s="137">
        <v>6</v>
      </c>
      <c r="AP6" s="139">
        <v>0</v>
      </c>
      <c r="AQ6" s="174">
        <v>0</v>
      </c>
      <c r="AR6" s="7">
        <v>4</v>
      </c>
      <c r="AS6">
        <v>4</v>
      </c>
      <c r="AU6" s="7" t="s">
        <v>94</v>
      </c>
      <c r="AV6" s="29" t="s">
        <v>95</v>
      </c>
      <c r="AW6" s="94">
        <v>13</v>
      </c>
      <c r="AX6" t="s">
        <v>140</v>
      </c>
      <c r="AY6" s="7" t="s">
        <v>142</v>
      </c>
    </row>
    <row r="7" spans="1:51" x14ac:dyDescent="0.25">
      <c r="A7" s="80">
        <v>43290</v>
      </c>
      <c r="B7" s="85">
        <v>13</v>
      </c>
      <c r="C7" s="8">
        <v>0.42083333333333334</v>
      </c>
      <c r="D7" s="2">
        <v>0.4236111111111111</v>
      </c>
      <c r="E7" s="58">
        <v>2.7777777777777679E-3</v>
      </c>
      <c r="F7" s="59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59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59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1">
        <v>1</v>
      </c>
      <c r="AB7" s="125">
        <v>0</v>
      </c>
      <c r="AC7" s="131">
        <v>0</v>
      </c>
      <c r="AD7" s="119">
        <v>1</v>
      </c>
      <c r="AE7" s="113">
        <v>0</v>
      </c>
      <c r="AF7" s="182">
        <v>0</v>
      </c>
      <c r="AG7" s="37">
        <v>0</v>
      </c>
      <c r="AH7" s="125">
        <v>0</v>
      </c>
      <c r="AI7" s="131">
        <v>0</v>
      </c>
      <c r="AJ7" s="119">
        <v>0</v>
      </c>
      <c r="AK7" s="113">
        <v>0</v>
      </c>
      <c r="AL7" s="182">
        <v>0</v>
      </c>
      <c r="AM7" s="138">
        <v>0</v>
      </c>
      <c r="AN7" s="133">
        <v>0</v>
      </c>
      <c r="AO7" s="137">
        <v>6</v>
      </c>
      <c r="AP7" s="139">
        <v>0</v>
      </c>
      <c r="AQ7" s="174">
        <v>0</v>
      </c>
      <c r="AR7" s="7">
        <v>0</v>
      </c>
      <c r="AS7">
        <v>0</v>
      </c>
      <c r="AU7" s="7" t="s">
        <v>94</v>
      </c>
      <c r="AV7" s="29" t="s">
        <v>95</v>
      </c>
      <c r="AW7" s="61">
        <v>13</v>
      </c>
      <c r="AX7" t="s">
        <v>158</v>
      </c>
      <c r="AY7" s="7" t="s">
        <v>168</v>
      </c>
    </row>
    <row r="8" spans="1:51" x14ac:dyDescent="0.25">
      <c r="A8" s="80">
        <v>43313</v>
      </c>
      <c r="B8" s="85">
        <v>13</v>
      </c>
      <c r="C8" s="8">
        <v>0.46458333333333335</v>
      </c>
      <c r="D8" s="2">
        <v>0.46736111111111112</v>
      </c>
      <c r="E8" s="58">
        <v>2.7777777777777679E-3</v>
      </c>
      <c r="F8" s="59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59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s="37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s="37"/>
      <c r="AB8" s="125"/>
      <c r="AC8" s="131"/>
      <c r="AD8" s="119"/>
      <c r="AE8" s="113"/>
      <c r="AF8" s="182"/>
      <c r="AG8" s="37"/>
      <c r="AH8" s="125"/>
      <c r="AI8" s="131"/>
      <c r="AJ8" s="119"/>
      <c r="AK8" s="113"/>
      <c r="AL8" s="182"/>
      <c r="AM8" s="152"/>
      <c r="AN8" s="159"/>
      <c r="AO8" s="166"/>
      <c r="AP8" s="145"/>
      <c r="AQ8" s="177"/>
      <c r="AR8" s="7"/>
      <c r="AU8" s="7"/>
      <c r="AV8" s="29"/>
      <c r="AW8" s="61">
        <v>13</v>
      </c>
      <c r="AY8" s="7"/>
    </row>
    <row r="9" spans="1:51" x14ac:dyDescent="0.25">
      <c r="A9" s="80">
        <v>43332</v>
      </c>
      <c r="B9" s="85">
        <v>13</v>
      </c>
      <c r="C9" s="8">
        <v>0.39999999999999997</v>
      </c>
      <c r="D9" s="2">
        <v>0.40416666666666662</v>
      </c>
      <c r="E9" s="58">
        <v>4.1666666666666519E-3</v>
      </c>
      <c r="F9" s="5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s="5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37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 s="37"/>
      <c r="AB9" s="125"/>
      <c r="AC9" s="131"/>
      <c r="AD9" s="119"/>
      <c r="AE9" s="113"/>
      <c r="AF9" s="182"/>
      <c r="AG9" s="37"/>
      <c r="AH9" s="125"/>
      <c r="AI9" s="131"/>
      <c r="AJ9" s="119"/>
      <c r="AK9" s="113"/>
      <c r="AL9" s="182"/>
      <c r="AM9" s="152"/>
      <c r="AN9" s="159"/>
      <c r="AO9" s="166"/>
      <c r="AP9" s="145"/>
      <c r="AQ9" s="177"/>
      <c r="AR9" s="7"/>
      <c r="AU9" s="7"/>
      <c r="AV9" s="29"/>
      <c r="AW9" s="61">
        <v>13</v>
      </c>
      <c r="AY9" s="7"/>
    </row>
    <row r="10" spans="1:51" x14ac:dyDescent="0.25">
      <c r="A10" s="80">
        <v>43354</v>
      </c>
      <c r="B10" s="85">
        <v>13</v>
      </c>
      <c r="C10" s="8">
        <v>0.48402777777777778</v>
      </c>
      <c r="D10" s="2">
        <v>0.4909722222222222</v>
      </c>
      <c r="E10" s="58">
        <v>6.9444444444444198E-3</v>
      </c>
      <c r="F10" s="59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59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s="37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 s="37"/>
      <c r="AB10" s="125"/>
      <c r="AC10" s="131"/>
      <c r="AD10" s="119"/>
      <c r="AE10" s="113"/>
      <c r="AF10" s="182"/>
      <c r="AG10" s="37"/>
      <c r="AH10" s="125"/>
      <c r="AI10" s="131"/>
      <c r="AJ10" s="119"/>
      <c r="AK10" s="113"/>
      <c r="AL10" s="182"/>
      <c r="AM10" s="152"/>
      <c r="AN10" s="159"/>
      <c r="AO10" s="166"/>
      <c r="AP10" s="145"/>
      <c r="AQ10" s="177"/>
      <c r="AR10" s="7"/>
      <c r="AU10" s="7"/>
      <c r="AV10" s="29"/>
      <c r="AW10" s="61">
        <v>13</v>
      </c>
      <c r="AY10" s="7"/>
    </row>
    <row r="11" spans="1:51" x14ac:dyDescent="0.25">
      <c r="A11" s="80">
        <v>43378</v>
      </c>
      <c r="B11" s="85">
        <v>13</v>
      </c>
      <c r="C11" s="8">
        <v>0.37847222222222227</v>
      </c>
      <c r="D11" s="2">
        <v>0.38819444444444445</v>
      </c>
      <c r="E11" s="58">
        <v>9.7222222222221877E-3</v>
      </c>
      <c r="F11" s="59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59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 s="37">
        <v>1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 s="37"/>
      <c r="AB11" s="125"/>
      <c r="AC11" s="131"/>
      <c r="AD11" s="119"/>
      <c r="AE11" s="113"/>
      <c r="AF11" s="182"/>
      <c r="AG11" s="37"/>
      <c r="AH11" s="125"/>
      <c r="AI11" s="131"/>
      <c r="AJ11" s="119"/>
      <c r="AK11" s="113"/>
      <c r="AL11" s="182"/>
      <c r="AM11" s="152"/>
      <c r="AN11" s="159"/>
      <c r="AO11" s="166"/>
      <c r="AP11" s="145"/>
      <c r="AQ11" s="177"/>
      <c r="AR11" s="7"/>
      <c r="AU11" s="7"/>
      <c r="AV11" s="29"/>
      <c r="AW11" s="61">
        <v>13</v>
      </c>
      <c r="AY11" s="7"/>
    </row>
    <row r="12" spans="1:51" x14ac:dyDescent="0.25">
      <c r="A12" s="80">
        <v>43398</v>
      </c>
      <c r="B12" s="85">
        <v>13</v>
      </c>
      <c r="C12" s="8">
        <v>0.38819444444444445</v>
      </c>
      <c r="D12" s="2">
        <v>0.40277777777777773</v>
      </c>
      <c r="E12" s="58">
        <v>1.4583333333333282E-2</v>
      </c>
      <c r="F12" s="59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 s="59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37">
        <v>1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 s="37"/>
      <c r="AB12" s="125"/>
      <c r="AC12" s="131"/>
      <c r="AD12" s="119"/>
      <c r="AE12" s="113"/>
      <c r="AF12" s="182"/>
      <c r="AG12" s="37"/>
      <c r="AH12" s="125"/>
      <c r="AI12" s="131"/>
      <c r="AJ12" s="119"/>
      <c r="AK12" s="113"/>
      <c r="AL12" s="182"/>
      <c r="AM12" s="152"/>
      <c r="AN12" s="159"/>
      <c r="AO12" s="166"/>
      <c r="AP12" s="145"/>
      <c r="AQ12" s="177"/>
      <c r="AR12" s="7"/>
      <c r="AU12" s="7"/>
      <c r="AV12" s="29"/>
      <c r="AW12" s="61">
        <v>13</v>
      </c>
      <c r="AY12" s="7"/>
    </row>
    <row r="13" spans="1:51" x14ac:dyDescent="0.25">
      <c r="A13" s="192"/>
      <c r="D13" t="s">
        <v>176</v>
      </c>
      <c r="E13" s="2">
        <f>SUM(E2:E12)</f>
        <v>6.5972222222222099E-2</v>
      </c>
      <c r="F13">
        <f>SUM(F2:F12)</f>
        <v>13</v>
      </c>
      <c r="G13">
        <f t="shared" ref="G13:Z13" si="0">SUM(G2:G12)</f>
        <v>4</v>
      </c>
      <c r="H13">
        <f t="shared" si="0"/>
        <v>3</v>
      </c>
      <c r="I13">
        <f t="shared" si="0"/>
        <v>2</v>
      </c>
      <c r="J13">
        <f t="shared" si="0"/>
        <v>2</v>
      </c>
      <c r="K13">
        <f t="shared" si="0"/>
        <v>0</v>
      </c>
      <c r="L13">
        <f t="shared" si="0"/>
        <v>2</v>
      </c>
      <c r="M13">
        <f t="shared" si="0"/>
        <v>2</v>
      </c>
      <c r="N13">
        <f t="shared" si="0"/>
        <v>2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15</v>
      </c>
      <c r="U13">
        <f t="shared" si="0"/>
        <v>4</v>
      </c>
      <c r="V13">
        <f t="shared" si="0"/>
        <v>3</v>
      </c>
      <c r="W13">
        <f t="shared" si="0"/>
        <v>2</v>
      </c>
      <c r="X13">
        <f t="shared" si="0"/>
        <v>2</v>
      </c>
      <c r="Y13">
        <f t="shared" si="0"/>
        <v>0</v>
      </c>
      <c r="Z13">
        <f t="shared" si="0"/>
        <v>2</v>
      </c>
    </row>
    <row r="14" spans="1:51" x14ac:dyDescent="0.25">
      <c r="A14" s="192"/>
      <c r="D14" t="s">
        <v>39</v>
      </c>
      <c r="E14" s="2">
        <f>AVERAGE(E2:E12)</f>
        <v>5.9974747474747367E-3</v>
      </c>
      <c r="F14" s="5">
        <f>AVERAGE(F2:F12)</f>
        <v>1.1818181818181819</v>
      </c>
      <c r="M14" s="5">
        <f>AVERAGE(M2:M12)</f>
        <v>0.18181818181818182</v>
      </c>
      <c r="T14" s="5">
        <f>AVERAGE(T2:T12)</f>
        <v>1.3636363636363635</v>
      </c>
    </row>
    <row r="15" spans="1:51" x14ac:dyDescent="0.25">
      <c r="A15" s="38"/>
      <c r="T15" s="38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Y15"/>
  <sheetViews>
    <sheetView workbookViewId="0">
      <selection activeCell="A13" sqref="A13:XFD14"/>
    </sheetView>
  </sheetViews>
  <sheetFormatPr baseColWidth="10" defaultRowHeight="15" x14ac:dyDescent="0.25"/>
  <sheetData>
    <row r="1" spans="1:51" s="11" customFormat="1" x14ac:dyDescent="0.25">
      <c r="A1" s="39" t="s">
        <v>1</v>
      </c>
      <c r="B1" s="93" t="s">
        <v>124</v>
      </c>
      <c r="C1" s="12" t="s">
        <v>112</v>
      </c>
      <c r="D1" s="11" t="s">
        <v>113</v>
      </c>
      <c r="E1" s="79" t="s">
        <v>111</v>
      </c>
      <c r="F1" s="19" t="s">
        <v>110</v>
      </c>
      <c r="G1" s="11" t="s">
        <v>102</v>
      </c>
      <c r="H1" s="11" t="s">
        <v>103</v>
      </c>
      <c r="I1" s="11" t="s">
        <v>104</v>
      </c>
      <c r="J1" s="11" t="s">
        <v>105</v>
      </c>
      <c r="K1" s="11" t="s">
        <v>106</v>
      </c>
      <c r="L1" s="11" t="s">
        <v>107</v>
      </c>
      <c r="M1" s="19" t="s">
        <v>109</v>
      </c>
      <c r="N1" s="11" t="s">
        <v>102</v>
      </c>
      <c r="O1" s="11" t="s">
        <v>103</v>
      </c>
      <c r="P1" s="11" t="s">
        <v>104</v>
      </c>
      <c r="Q1" s="11" t="s">
        <v>105</v>
      </c>
      <c r="R1" s="11" t="s">
        <v>106</v>
      </c>
      <c r="S1" s="11" t="s">
        <v>107</v>
      </c>
      <c r="T1" s="19" t="s">
        <v>108</v>
      </c>
      <c r="U1" s="11" t="s">
        <v>102</v>
      </c>
      <c r="V1" s="11" t="s">
        <v>103</v>
      </c>
      <c r="W1" s="11" t="s">
        <v>104</v>
      </c>
      <c r="X1" s="11" t="s">
        <v>105</v>
      </c>
      <c r="Y1" s="11" t="s">
        <v>106</v>
      </c>
      <c r="Z1" s="11" t="s">
        <v>107</v>
      </c>
      <c r="AA1" s="19" t="s">
        <v>63</v>
      </c>
      <c r="AB1" s="124" t="s">
        <v>44</v>
      </c>
      <c r="AC1" s="130" t="s">
        <v>45</v>
      </c>
      <c r="AD1" s="118" t="s">
        <v>46</v>
      </c>
      <c r="AE1" s="112" t="s">
        <v>47</v>
      </c>
      <c r="AF1" s="181" t="s">
        <v>43</v>
      </c>
      <c r="AG1" s="39" t="s">
        <v>64</v>
      </c>
      <c r="AH1" s="124" t="s">
        <v>48</v>
      </c>
      <c r="AI1" s="130" t="s">
        <v>49</v>
      </c>
      <c r="AJ1" s="118" t="s">
        <v>50</v>
      </c>
      <c r="AK1" s="112" t="s">
        <v>51</v>
      </c>
      <c r="AL1" s="181" t="s">
        <v>53</v>
      </c>
      <c r="AM1" s="147" t="s">
        <v>65</v>
      </c>
      <c r="AN1" s="154" t="s">
        <v>66</v>
      </c>
      <c r="AO1" s="161" t="s">
        <v>67</v>
      </c>
      <c r="AP1" s="140" t="s">
        <v>82</v>
      </c>
      <c r="AQ1" s="168" t="s">
        <v>68</v>
      </c>
      <c r="AR1" s="12" t="s">
        <v>114</v>
      </c>
      <c r="AS1" s="11" t="s">
        <v>115</v>
      </c>
      <c r="AT1" s="11" t="s">
        <v>134</v>
      </c>
      <c r="AU1" s="12" t="s">
        <v>112</v>
      </c>
      <c r="AV1" s="90" t="s">
        <v>113</v>
      </c>
      <c r="AW1" s="109" t="s">
        <v>0</v>
      </c>
      <c r="AX1" s="11" t="s">
        <v>116</v>
      </c>
      <c r="AY1" s="12" t="s">
        <v>117</v>
      </c>
    </row>
    <row r="2" spans="1:51" s="17" customFormat="1" x14ac:dyDescent="0.25">
      <c r="A2" s="82">
        <v>43188</v>
      </c>
      <c r="B2" s="83">
        <v>14</v>
      </c>
      <c r="C2" s="13">
        <v>0.4284722222222222</v>
      </c>
      <c r="D2" s="14">
        <v>0.43541666666666662</v>
      </c>
      <c r="E2" s="41">
        <v>6.9444444444444198E-3</v>
      </c>
      <c r="F2" s="19">
        <v>1</v>
      </c>
      <c r="G2" s="15">
        <v>0</v>
      </c>
      <c r="H2" s="15">
        <v>1</v>
      </c>
      <c r="I2" s="15">
        <v>0</v>
      </c>
      <c r="J2" s="15">
        <v>0</v>
      </c>
      <c r="K2" s="15">
        <v>0</v>
      </c>
      <c r="L2" s="15">
        <v>0</v>
      </c>
      <c r="M2" s="19">
        <v>0</v>
      </c>
      <c r="N2" s="15">
        <v>0</v>
      </c>
      <c r="O2" s="15">
        <v>0</v>
      </c>
      <c r="P2" s="15">
        <v>0</v>
      </c>
      <c r="Q2" s="15">
        <v>0</v>
      </c>
      <c r="R2" s="15">
        <v>0</v>
      </c>
      <c r="S2" s="15">
        <v>0</v>
      </c>
      <c r="T2" s="19">
        <v>1</v>
      </c>
      <c r="U2" s="15">
        <v>0</v>
      </c>
      <c r="V2" s="15">
        <v>1</v>
      </c>
      <c r="W2" s="15">
        <v>0</v>
      </c>
      <c r="X2" s="15">
        <v>0</v>
      </c>
      <c r="Y2" s="15">
        <v>0</v>
      </c>
      <c r="Z2" s="18">
        <v>0</v>
      </c>
      <c r="AA2" s="32">
        <v>1</v>
      </c>
      <c r="AB2" s="127">
        <v>0</v>
      </c>
      <c r="AC2" s="134">
        <v>1</v>
      </c>
      <c r="AD2" s="121">
        <v>1</v>
      </c>
      <c r="AE2" s="115">
        <v>0</v>
      </c>
      <c r="AF2" s="185">
        <v>0</v>
      </c>
      <c r="AG2" s="35">
        <v>0</v>
      </c>
      <c r="AH2" s="127">
        <v>0</v>
      </c>
      <c r="AI2" s="134">
        <v>0</v>
      </c>
      <c r="AJ2" s="121">
        <v>0</v>
      </c>
      <c r="AK2" s="115">
        <v>0</v>
      </c>
      <c r="AL2" s="185">
        <v>0</v>
      </c>
      <c r="AM2" s="127">
        <v>0</v>
      </c>
      <c r="AN2" s="134">
        <v>0</v>
      </c>
      <c r="AO2" s="121">
        <v>5</v>
      </c>
      <c r="AP2" s="115">
        <v>0</v>
      </c>
      <c r="AQ2" s="172">
        <v>0</v>
      </c>
      <c r="AR2" s="17">
        <v>6</v>
      </c>
      <c r="AS2" s="17">
        <v>5</v>
      </c>
      <c r="AT2" s="15"/>
      <c r="AU2" s="16" t="s">
        <v>94</v>
      </c>
      <c r="AV2" s="30" t="s">
        <v>95</v>
      </c>
      <c r="AW2" s="97">
        <v>14</v>
      </c>
      <c r="AX2" s="15" t="s">
        <v>89</v>
      </c>
      <c r="AY2" s="16" t="s">
        <v>19</v>
      </c>
    </row>
    <row r="3" spans="1:51" s="49" customFormat="1" x14ac:dyDescent="0.25">
      <c r="A3" s="86">
        <v>43208</v>
      </c>
      <c r="B3" s="87">
        <v>14</v>
      </c>
      <c r="C3" s="45">
        <v>0.4513888888888889</v>
      </c>
      <c r="D3" s="46">
        <v>0.45694444444444443</v>
      </c>
      <c r="E3" s="47">
        <v>5.5555555555555358E-3</v>
      </c>
      <c r="F3" s="48">
        <v>7</v>
      </c>
      <c r="G3" s="49">
        <v>1</v>
      </c>
      <c r="H3" s="49">
        <v>3</v>
      </c>
      <c r="I3" s="49">
        <v>2</v>
      </c>
      <c r="J3" s="49">
        <v>0</v>
      </c>
      <c r="K3" s="49">
        <v>1</v>
      </c>
      <c r="L3" s="49">
        <v>0</v>
      </c>
      <c r="M3" s="48">
        <v>1</v>
      </c>
      <c r="N3" s="49">
        <v>1</v>
      </c>
      <c r="O3" s="49">
        <v>0</v>
      </c>
      <c r="P3" s="49">
        <v>0</v>
      </c>
      <c r="Q3" s="49">
        <v>0</v>
      </c>
      <c r="R3" s="49">
        <v>0</v>
      </c>
      <c r="S3" s="50">
        <v>0</v>
      </c>
      <c r="T3" s="48">
        <v>8</v>
      </c>
      <c r="U3" s="51">
        <v>2</v>
      </c>
      <c r="V3" s="51">
        <v>3</v>
      </c>
      <c r="W3" s="51">
        <v>2</v>
      </c>
      <c r="X3" s="51">
        <v>0</v>
      </c>
      <c r="Y3" s="51">
        <v>1</v>
      </c>
      <c r="Z3" s="52">
        <v>0</v>
      </c>
      <c r="AA3" s="53">
        <v>1</v>
      </c>
      <c r="AB3" s="128">
        <v>0</v>
      </c>
      <c r="AC3" s="135">
        <v>0</v>
      </c>
      <c r="AD3" s="122">
        <v>1</v>
      </c>
      <c r="AE3" s="116">
        <v>0</v>
      </c>
      <c r="AF3" s="186">
        <v>0</v>
      </c>
      <c r="AG3" s="54">
        <v>0</v>
      </c>
      <c r="AH3" s="128">
        <v>0</v>
      </c>
      <c r="AI3" s="135">
        <v>0</v>
      </c>
      <c r="AJ3" s="122">
        <v>0</v>
      </c>
      <c r="AK3" s="116">
        <v>0</v>
      </c>
      <c r="AL3" s="186">
        <v>0</v>
      </c>
      <c r="AM3" s="127">
        <v>0</v>
      </c>
      <c r="AN3" s="134">
        <v>0</v>
      </c>
      <c r="AO3" s="121">
        <v>4</v>
      </c>
      <c r="AP3" s="115">
        <v>0</v>
      </c>
      <c r="AQ3" s="172">
        <v>0</v>
      </c>
      <c r="AR3" s="55">
        <v>0</v>
      </c>
      <c r="AS3" s="49">
        <v>0</v>
      </c>
      <c r="AU3" s="16" t="s">
        <v>94</v>
      </c>
      <c r="AV3" s="30" t="s">
        <v>95</v>
      </c>
      <c r="AW3" s="97">
        <v>14</v>
      </c>
      <c r="AX3" s="49" t="s">
        <v>91</v>
      </c>
      <c r="AY3" s="55"/>
    </row>
    <row r="4" spans="1:51" s="17" customFormat="1" x14ac:dyDescent="0.25">
      <c r="A4" s="82">
        <v>43231</v>
      </c>
      <c r="B4" s="87">
        <v>14</v>
      </c>
      <c r="C4" s="13">
        <v>0.46666666666666662</v>
      </c>
      <c r="D4" s="14">
        <v>0.4694444444444445</v>
      </c>
      <c r="E4" s="47">
        <v>2.7777777777778789E-3</v>
      </c>
      <c r="F4" s="48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48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48">
        <v>0</v>
      </c>
      <c r="U4" s="51">
        <v>0</v>
      </c>
      <c r="V4" s="51">
        <v>0</v>
      </c>
      <c r="W4" s="51">
        <v>0</v>
      </c>
      <c r="X4" s="51">
        <v>0</v>
      </c>
      <c r="Y4" s="51">
        <v>0</v>
      </c>
      <c r="Z4" s="52">
        <v>0</v>
      </c>
      <c r="AA4" s="32">
        <v>1</v>
      </c>
      <c r="AB4" s="127">
        <v>0</v>
      </c>
      <c r="AC4" s="134">
        <v>0</v>
      </c>
      <c r="AD4" s="121">
        <v>1</v>
      </c>
      <c r="AE4" s="115">
        <v>0</v>
      </c>
      <c r="AF4" s="185">
        <v>0</v>
      </c>
      <c r="AG4" s="44">
        <v>0</v>
      </c>
      <c r="AH4" s="127">
        <v>0</v>
      </c>
      <c r="AI4" s="134">
        <v>0</v>
      </c>
      <c r="AJ4" s="121">
        <v>0</v>
      </c>
      <c r="AK4" s="115">
        <v>0</v>
      </c>
      <c r="AL4" s="185">
        <v>0</v>
      </c>
      <c r="AM4" s="127">
        <v>0</v>
      </c>
      <c r="AN4" s="134">
        <v>0</v>
      </c>
      <c r="AO4" s="121">
        <v>6</v>
      </c>
      <c r="AP4" s="115">
        <v>0</v>
      </c>
      <c r="AQ4" s="172">
        <v>0</v>
      </c>
      <c r="AR4" s="16">
        <v>1</v>
      </c>
      <c r="AS4" s="17">
        <v>1</v>
      </c>
      <c r="AU4" s="16" t="s">
        <v>94</v>
      </c>
      <c r="AV4" s="30" t="s">
        <v>95</v>
      </c>
      <c r="AW4" s="97">
        <v>14</v>
      </c>
      <c r="AX4" t="s">
        <v>86</v>
      </c>
      <c r="AY4" s="16"/>
    </row>
    <row r="5" spans="1:51" s="17" customFormat="1" x14ac:dyDescent="0.25">
      <c r="A5" s="80">
        <v>43250</v>
      </c>
      <c r="B5" s="87">
        <v>14</v>
      </c>
      <c r="C5" s="13">
        <v>0.46736111111111112</v>
      </c>
      <c r="D5" s="14">
        <v>0.47083333333333338</v>
      </c>
      <c r="E5" s="47">
        <v>3.4722222222222654E-3</v>
      </c>
      <c r="F5" s="48">
        <v>2</v>
      </c>
      <c r="G5" s="17">
        <v>1</v>
      </c>
      <c r="H5" s="17">
        <v>1</v>
      </c>
      <c r="I5" s="17">
        <v>0</v>
      </c>
      <c r="J5" s="17">
        <v>0</v>
      </c>
      <c r="K5" s="17">
        <v>0</v>
      </c>
      <c r="L5" s="17">
        <v>0</v>
      </c>
      <c r="M5" s="48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48">
        <v>2</v>
      </c>
      <c r="U5" s="51">
        <v>1</v>
      </c>
      <c r="V5" s="51">
        <v>1</v>
      </c>
      <c r="W5" s="51">
        <v>0</v>
      </c>
      <c r="X5" s="51">
        <v>0</v>
      </c>
      <c r="Y5" s="51">
        <v>0</v>
      </c>
      <c r="Z5" s="52">
        <v>0</v>
      </c>
      <c r="AA5" s="32">
        <v>1</v>
      </c>
      <c r="AB5" s="127">
        <v>0</v>
      </c>
      <c r="AC5" s="134">
        <v>0</v>
      </c>
      <c r="AD5" s="121">
        <v>1</v>
      </c>
      <c r="AE5" s="115">
        <v>0</v>
      </c>
      <c r="AF5" s="185">
        <v>0</v>
      </c>
      <c r="AG5" s="44">
        <v>0</v>
      </c>
      <c r="AH5" s="127">
        <v>0</v>
      </c>
      <c r="AI5" s="134">
        <v>0</v>
      </c>
      <c r="AJ5" s="121">
        <v>0</v>
      </c>
      <c r="AK5" s="115">
        <v>0</v>
      </c>
      <c r="AL5" s="185">
        <v>0</v>
      </c>
      <c r="AM5" s="127">
        <v>0</v>
      </c>
      <c r="AN5" s="134">
        <v>0</v>
      </c>
      <c r="AO5" s="121">
        <v>6</v>
      </c>
      <c r="AP5" s="115">
        <v>0</v>
      </c>
      <c r="AQ5" s="172">
        <v>0</v>
      </c>
      <c r="AR5" s="16">
        <v>2</v>
      </c>
      <c r="AS5" s="17">
        <v>3</v>
      </c>
      <c r="AT5" s="17">
        <v>0</v>
      </c>
      <c r="AU5" s="16" t="s">
        <v>94</v>
      </c>
      <c r="AV5" s="30" t="s">
        <v>95</v>
      </c>
      <c r="AW5" s="108">
        <v>14</v>
      </c>
      <c r="AX5" t="s">
        <v>133</v>
      </c>
      <c r="AY5" s="16"/>
    </row>
    <row r="6" spans="1:51" s="17" customFormat="1" x14ac:dyDescent="0.25">
      <c r="A6" s="82">
        <v>43271</v>
      </c>
      <c r="B6" s="87">
        <v>14</v>
      </c>
      <c r="C6" s="13">
        <v>0.43888888888888888</v>
      </c>
      <c r="D6" s="14">
        <v>0.44236111111111115</v>
      </c>
      <c r="E6" s="47">
        <v>3.4722222222222654E-3</v>
      </c>
      <c r="F6" s="48">
        <v>2</v>
      </c>
      <c r="G6" s="17">
        <v>2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48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48">
        <v>2</v>
      </c>
      <c r="U6" s="51">
        <v>2</v>
      </c>
      <c r="V6" s="51">
        <v>0</v>
      </c>
      <c r="W6" s="51">
        <v>0</v>
      </c>
      <c r="X6" s="51">
        <v>0</v>
      </c>
      <c r="Y6" s="51">
        <v>0</v>
      </c>
      <c r="Z6" s="52">
        <v>0</v>
      </c>
      <c r="AA6" s="32">
        <v>1</v>
      </c>
      <c r="AB6" s="127">
        <v>0</v>
      </c>
      <c r="AC6" s="134">
        <v>0</v>
      </c>
      <c r="AD6" s="121">
        <v>1</v>
      </c>
      <c r="AE6" s="115">
        <v>0</v>
      </c>
      <c r="AF6" s="185">
        <v>0</v>
      </c>
      <c r="AG6" s="44">
        <v>0</v>
      </c>
      <c r="AH6" s="127">
        <v>0</v>
      </c>
      <c r="AI6" s="134">
        <v>0</v>
      </c>
      <c r="AJ6" s="121">
        <v>0</v>
      </c>
      <c r="AK6" s="115">
        <v>0</v>
      </c>
      <c r="AL6" s="185">
        <v>0</v>
      </c>
      <c r="AM6" s="150">
        <v>0</v>
      </c>
      <c r="AN6" s="157">
        <v>0</v>
      </c>
      <c r="AO6" s="164">
        <v>6</v>
      </c>
      <c r="AP6" s="143">
        <v>0</v>
      </c>
      <c r="AQ6" s="175">
        <v>0</v>
      </c>
      <c r="AR6" s="16">
        <v>3</v>
      </c>
      <c r="AS6" s="17">
        <v>3</v>
      </c>
      <c r="AU6" s="16" t="s">
        <v>94</v>
      </c>
      <c r="AV6" s="30" t="s">
        <v>95</v>
      </c>
      <c r="AW6" s="111">
        <v>14</v>
      </c>
      <c r="AX6" t="s">
        <v>140</v>
      </c>
      <c r="AY6" s="7" t="s">
        <v>142</v>
      </c>
    </row>
    <row r="7" spans="1:51" s="17" customFormat="1" x14ac:dyDescent="0.25">
      <c r="A7" s="80">
        <v>43290</v>
      </c>
      <c r="B7" s="87">
        <v>14</v>
      </c>
      <c r="C7" s="13">
        <v>0.43263888888888885</v>
      </c>
      <c r="D7" s="14">
        <v>0.43472222222222223</v>
      </c>
      <c r="E7" s="47">
        <v>2.0833333333333814E-3</v>
      </c>
      <c r="F7" s="48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48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48">
        <v>0</v>
      </c>
      <c r="U7" s="51">
        <v>0</v>
      </c>
      <c r="V7" s="51">
        <v>0</v>
      </c>
      <c r="W7" s="51">
        <v>0</v>
      </c>
      <c r="X7" s="51">
        <v>0</v>
      </c>
      <c r="Y7" s="51">
        <v>0</v>
      </c>
      <c r="Z7" s="52">
        <v>0</v>
      </c>
      <c r="AA7" s="32">
        <v>1</v>
      </c>
      <c r="AB7" s="127">
        <v>0</v>
      </c>
      <c r="AC7" s="134">
        <v>0</v>
      </c>
      <c r="AD7" s="121">
        <v>1</v>
      </c>
      <c r="AE7" s="115">
        <v>0</v>
      </c>
      <c r="AF7" s="185">
        <v>0</v>
      </c>
      <c r="AG7" s="44">
        <v>0</v>
      </c>
      <c r="AH7" s="127">
        <v>0</v>
      </c>
      <c r="AI7" s="134">
        <v>0</v>
      </c>
      <c r="AJ7" s="121">
        <v>0</v>
      </c>
      <c r="AK7" s="115">
        <v>0</v>
      </c>
      <c r="AL7" s="185">
        <v>0</v>
      </c>
      <c r="AM7" s="150">
        <v>0</v>
      </c>
      <c r="AN7" s="157">
        <v>0</v>
      </c>
      <c r="AO7" s="164">
        <v>6</v>
      </c>
      <c r="AP7" s="143">
        <v>0</v>
      </c>
      <c r="AQ7" s="175">
        <v>0</v>
      </c>
      <c r="AR7" s="16">
        <v>0</v>
      </c>
      <c r="AS7" s="17">
        <v>0</v>
      </c>
      <c r="AU7" s="16" t="s">
        <v>95</v>
      </c>
      <c r="AV7" s="30" t="s">
        <v>94</v>
      </c>
      <c r="AW7" s="97">
        <v>14</v>
      </c>
      <c r="AX7" s="17" t="s">
        <v>158</v>
      </c>
      <c r="AY7" s="16"/>
    </row>
    <row r="8" spans="1:51" s="17" customFormat="1" x14ac:dyDescent="0.25">
      <c r="A8" s="82">
        <v>43313</v>
      </c>
      <c r="B8" s="87">
        <v>14</v>
      </c>
      <c r="C8" s="13">
        <v>0.4548611111111111</v>
      </c>
      <c r="D8" s="14">
        <v>0.45694444444444443</v>
      </c>
      <c r="E8" s="47">
        <v>2.0833333333333259E-3</v>
      </c>
      <c r="F8" s="48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48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44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44"/>
      <c r="AB8" s="127"/>
      <c r="AC8" s="134"/>
      <c r="AD8" s="121"/>
      <c r="AE8" s="115"/>
      <c r="AF8" s="185"/>
      <c r="AG8" s="44"/>
      <c r="AH8" s="127"/>
      <c r="AI8" s="134"/>
      <c r="AJ8" s="121"/>
      <c r="AK8" s="115"/>
      <c r="AL8" s="185"/>
      <c r="AM8" s="153"/>
      <c r="AN8" s="160"/>
      <c r="AO8" s="167"/>
      <c r="AP8" s="146"/>
      <c r="AQ8" s="178"/>
      <c r="AR8" s="16"/>
      <c r="AU8" s="16"/>
      <c r="AV8" s="30"/>
      <c r="AW8" s="97">
        <v>14</v>
      </c>
      <c r="AY8" s="16"/>
    </row>
    <row r="9" spans="1:51" s="17" customFormat="1" x14ac:dyDescent="0.25">
      <c r="A9" s="80">
        <v>43332</v>
      </c>
      <c r="B9" s="87">
        <v>14</v>
      </c>
      <c r="C9" s="13">
        <v>0.4152777777777778</v>
      </c>
      <c r="D9" s="14">
        <v>0.41944444444444445</v>
      </c>
      <c r="E9" s="47">
        <v>4.1666666666666519E-3</v>
      </c>
      <c r="F9" s="48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48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44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44"/>
      <c r="AB9" s="127"/>
      <c r="AC9" s="134"/>
      <c r="AD9" s="121"/>
      <c r="AE9" s="115"/>
      <c r="AF9" s="185"/>
      <c r="AG9" s="44"/>
      <c r="AH9" s="127"/>
      <c r="AI9" s="134"/>
      <c r="AJ9" s="121"/>
      <c r="AK9" s="115"/>
      <c r="AL9" s="185"/>
      <c r="AM9" s="153"/>
      <c r="AN9" s="160"/>
      <c r="AO9" s="167"/>
      <c r="AP9" s="146"/>
      <c r="AQ9" s="178"/>
      <c r="AR9" s="16"/>
      <c r="AU9" s="16"/>
      <c r="AV9" s="30"/>
      <c r="AW9" s="97">
        <v>14</v>
      </c>
      <c r="AY9" s="16"/>
    </row>
    <row r="10" spans="1:51" s="17" customFormat="1" x14ac:dyDescent="0.25">
      <c r="A10" s="82">
        <v>43354</v>
      </c>
      <c r="B10" s="87">
        <v>14</v>
      </c>
      <c r="C10" s="13">
        <v>0.46736111111111112</v>
      </c>
      <c r="D10" s="14">
        <v>0.47500000000000003</v>
      </c>
      <c r="E10" s="47">
        <v>7.6388888888889173E-3</v>
      </c>
      <c r="F10" s="48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48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44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44"/>
      <c r="AB10" s="127"/>
      <c r="AC10" s="134"/>
      <c r="AD10" s="121"/>
      <c r="AE10" s="115"/>
      <c r="AF10" s="185"/>
      <c r="AG10" s="44"/>
      <c r="AH10" s="127"/>
      <c r="AI10" s="134"/>
      <c r="AJ10" s="121"/>
      <c r="AK10" s="115"/>
      <c r="AL10" s="185"/>
      <c r="AM10" s="153"/>
      <c r="AN10" s="160"/>
      <c r="AO10" s="167"/>
      <c r="AP10" s="146"/>
      <c r="AQ10" s="178"/>
      <c r="AR10" s="16"/>
      <c r="AU10" s="16"/>
      <c r="AV10" s="30"/>
      <c r="AW10" s="97">
        <v>14</v>
      </c>
      <c r="AY10" s="16"/>
    </row>
    <row r="11" spans="1:51" s="17" customFormat="1" x14ac:dyDescent="0.25">
      <c r="A11" s="82">
        <v>43378</v>
      </c>
      <c r="B11" s="87">
        <v>14</v>
      </c>
      <c r="C11" s="13">
        <v>0.39166666666666666</v>
      </c>
      <c r="D11" s="14">
        <v>0.39930555555555558</v>
      </c>
      <c r="E11" s="47">
        <v>7.6388888888889173E-3</v>
      </c>
      <c r="F11" s="48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48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44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44"/>
      <c r="AB11" s="127"/>
      <c r="AC11" s="134"/>
      <c r="AD11" s="121"/>
      <c r="AE11" s="115"/>
      <c r="AF11" s="185"/>
      <c r="AG11" s="44"/>
      <c r="AH11" s="127"/>
      <c r="AI11" s="134"/>
      <c r="AJ11" s="121"/>
      <c r="AK11" s="115"/>
      <c r="AL11" s="185"/>
      <c r="AM11" s="153"/>
      <c r="AN11" s="160"/>
      <c r="AO11" s="167"/>
      <c r="AP11" s="146"/>
      <c r="AQ11" s="178"/>
      <c r="AR11" s="16"/>
      <c r="AU11" s="16"/>
      <c r="AV11" s="30"/>
      <c r="AW11" s="97">
        <v>14</v>
      </c>
      <c r="AY11" s="16"/>
    </row>
    <row r="12" spans="1:51" s="17" customFormat="1" x14ac:dyDescent="0.25">
      <c r="A12" s="82">
        <v>43398</v>
      </c>
      <c r="B12" s="87">
        <v>14</v>
      </c>
      <c r="C12" s="13">
        <v>0.40763888888888888</v>
      </c>
      <c r="D12" s="14">
        <v>0.4201388888888889</v>
      </c>
      <c r="E12" s="47">
        <v>1.2500000000000011E-2</v>
      </c>
      <c r="F12" s="48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48">
        <v>0</v>
      </c>
      <c r="N12" s="17">
        <v>0</v>
      </c>
      <c r="O12" s="17">
        <v>0</v>
      </c>
      <c r="P12" s="17">
        <v>0</v>
      </c>
      <c r="Q12" s="17">
        <v>0</v>
      </c>
      <c r="R12" s="17">
        <v>0</v>
      </c>
      <c r="S12" s="17">
        <v>0</v>
      </c>
      <c r="T12" s="44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44"/>
      <c r="AB12" s="127"/>
      <c r="AC12" s="134"/>
      <c r="AD12" s="121"/>
      <c r="AE12" s="115"/>
      <c r="AF12" s="185"/>
      <c r="AG12" s="44"/>
      <c r="AH12" s="127"/>
      <c r="AI12" s="134"/>
      <c r="AJ12" s="121"/>
      <c r="AK12" s="115"/>
      <c r="AL12" s="185"/>
      <c r="AM12" s="153"/>
      <c r="AN12" s="160"/>
      <c r="AO12" s="167"/>
      <c r="AP12" s="146"/>
      <c r="AQ12" s="178"/>
      <c r="AR12" s="16"/>
      <c r="AU12" s="16"/>
      <c r="AV12" s="30"/>
      <c r="AW12" s="97">
        <v>14</v>
      </c>
      <c r="AY12" s="16"/>
    </row>
    <row r="13" spans="1:51" x14ac:dyDescent="0.25">
      <c r="A13" s="192"/>
      <c r="D13" t="s">
        <v>176</v>
      </c>
      <c r="E13" s="2">
        <f>SUM(E2:E12)</f>
        <v>5.833333333333357E-2</v>
      </c>
      <c r="F13">
        <f>SUM(F2:F12)</f>
        <v>12</v>
      </c>
      <c r="G13">
        <f t="shared" ref="G13:Z13" si="0">SUM(G2:G12)</f>
        <v>4</v>
      </c>
      <c r="H13">
        <f t="shared" si="0"/>
        <v>5</v>
      </c>
      <c r="I13">
        <f t="shared" si="0"/>
        <v>2</v>
      </c>
      <c r="J13">
        <f t="shared" si="0"/>
        <v>0</v>
      </c>
      <c r="K13">
        <f t="shared" si="0"/>
        <v>1</v>
      </c>
      <c r="L13">
        <f t="shared" si="0"/>
        <v>0</v>
      </c>
      <c r="M13">
        <f t="shared" si="0"/>
        <v>1</v>
      </c>
      <c r="N13">
        <f t="shared" si="0"/>
        <v>1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13</v>
      </c>
      <c r="U13">
        <f t="shared" si="0"/>
        <v>5</v>
      </c>
      <c r="V13">
        <f t="shared" si="0"/>
        <v>5</v>
      </c>
      <c r="W13">
        <f t="shared" si="0"/>
        <v>2</v>
      </c>
      <c r="X13">
        <f t="shared" si="0"/>
        <v>0</v>
      </c>
      <c r="Y13">
        <f t="shared" si="0"/>
        <v>1</v>
      </c>
      <c r="Z13">
        <f t="shared" si="0"/>
        <v>0</v>
      </c>
    </row>
    <row r="14" spans="1:51" x14ac:dyDescent="0.25">
      <c r="A14" s="192"/>
      <c r="D14" t="s">
        <v>39</v>
      </c>
      <c r="E14" s="2">
        <f>AVERAGE(E2:E12)</f>
        <v>5.3030303030303242E-3</v>
      </c>
      <c r="F14" s="5">
        <f>AVERAGE(F2:F12)</f>
        <v>1.0909090909090908</v>
      </c>
      <c r="M14" s="5">
        <f>AVERAGE(M2:M12)</f>
        <v>9.0909090909090912E-2</v>
      </c>
      <c r="T14" s="5">
        <f>AVERAGE(T2:T12)</f>
        <v>1.1818181818181819</v>
      </c>
    </row>
    <row r="15" spans="1:51" x14ac:dyDescent="0.25">
      <c r="A15" s="38"/>
      <c r="T15" s="38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E21"/>
  <sheetViews>
    <sheetView workbookViewId="0">
      <selection activeCell="L9" sqref="L9"/>
    </sheetView>
  </sheetViews>
  <sheetFormatPr baseColWidth="10" defaultRowHeight="15" x14ac:dyDescent="0.25"/>
  <sheetData>
    <row r="1" spans="1:57" s="11" customFormat="1" x14ac:dyDescent="0.25">
      <c r="A1" s="20" t="s">
        <v>1</v>
      </c>
      <c r="B1" s="21" t="s">
        <v>0</v>
      </c>
      <c r="C1" s="12" t="s">
        <v>2</v>
      </c>
      <c r="D1" s="11" t="s">
        <v>3</v>
      </c>
      <c r="E1" s="39" t="s">
        <v>15</v>
      </c>
      <c r="F1" s="19" t="s">
        <v>10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8</v>
      </c>
      <c r="L1" s="11" t="s">
        <v>9</v>
      </c>
      <c r="M1" s="19" t="s">
        <v>11</v>
      </c>
      <c r="N1" s="11" t="s">
        <v>4</v>
      </c>
      <c r="O1" s="11" t="s">
        <v>5</v>
      </c>
      <c r="P1" s="11" t="s">
        <v>6</v>
      </c>
      <c r="Q1" s="11" t="s">
        <v>7</v>
      </c>
      <c r="R1" s="11" t="s">
        <v>8</v>
      </c>
      <c r="S1" s="11" t="s">
        <v>9</v>
      </c>
      <c r="T1" s="19" t="s">
        <v>37</v>
      </c>
      <c r="U1" s="11" t="s">
        <v>4</v>
      </c>
      <c r="V1" s="11" t="s">
        <v>5</v>
      </c>
      <c r="W1" s="11" t="s">
        <v>6</v>
      </c>
      <c r="X1" s="11" t="s">
        <v>7</v>
      </c>
      <c r="Y1" s="11" t="s">
        <v>8</v>
      </c>
      <c r="Z1" s="11" t="s">
        <v>9</v>
      </c>
      <c r="AA1" s="19" t="s">
        <v>13</v>
      </c>
      <c r="AB1" s="11" t="s">
        <v>44</v>
      </c>
      <c r="AC1" s="11" t="s">
        <v>45</v>
      </c>
      <c r="AD1" s="11" t="s">
        <v>46</v>
      </c>
      <c r="AE1" s="11" t="s">
        <v>47</v>
      </c>
      <c r="AF1" s="11" t="s">
        <v>43</v>
      </c>
      <c r="AG1" s="39"/>
      <c r="AH1" s="11" t="s">
        <v>48</v>
      </c>
      <c r="AI1" s="11" t="s">
        <v>49</v>
      </c>
      <c r="AJ1" s="11" t="s">
        <v>50</v>
      </c>
      <c r="AK1" s="11" t="s">
        <v>51</v>
      </c>
      <c r="AL1" s="11" t="s">
        <v>53</v>
      </c>
      <c r="AM1" s="11" t="s">
        <v>18</v>
      </c>
      <c r="AN1" s="12" t="s">
        <v>57</v>
      </c>
      <c r="AO1" s="11" t="s">
        <v>58</v>
      </c>
      <c r="AP1" s="11" t="s">
        <v>21</v>
      </c>
      <c r="AQ1" s="12" t="s">
        <v>14</v>
      </c>
      <c r="AR1" s="19" t="s">
        <v>36</v>
      </c>
      <c r="AS1" s="11" t="s">
        <v>4</v>
      </c>
      <c r="AT1" s="11" t="s">
        <v>5</v>
      </c>
      <c r="AU1" s="11" t="s">
        <v>6</v>
      </c>
      <c r="AV1" s="11" t="s">
        <v>7</v>
      </c>
      <c r="AW1" s="11" t="s">
        <v>8</v>
      </c>
      <c r="AX1" s="11" t="s">
        <v>9</v>
      </c>
      <c r="AY1" s="19" t="s">
        <v>38</v>
      </c>
      <c r="AZ1" s="11" t="s">
        <v>4</v>
      </c>
      <c r="BA1" s="11" t="s">
        <v>5</v>
      </c>
      <c r="BB1" s="11" t="s">
        <v>6</v>
      </c>
      <c r="BC1" s="11" t="s">
        <v>7</v>
      </c>
      <c r="BD1" s="11" t="s">
        <v>8</v>
      </c>
      <c r="BE1" s="11" t="s">
        <v>9</v>
      </c>
    </row>
    <row r="2" spans="1:57" x14ac:dyDescent="0.25">
      <c r="A2" s="22">
        <v>43188</v>
      </c>
      <c r="B2" s="23">
        <v>1</v>
      </c>
      <c r="C2" s="8">
        <v>0.37013888888888885</v>
      </c>
      <c r="D2" s="2">
        <v>0.37708333333333338</v>
      </c>
      <c r="E2" s="40">
        <f>D2-C2</f>
        <v>6.9444444444445308E-3</v>
      </c>
      <c r="F2" s="38">
        <f>SUM(G2:L2)</f>
        <v>6</v>
      </c>
      <c r="G2" s="3">
        <v>4</v>
      </c>
      <c r="H2" s="3">
        <v>1</v>
      </c>
      <c r="I2" s="3">
        <v>0</v>
      </c>
      <c r="J2" s="3">
        <v>0</v>
      </c>
      <c r="K2" s="3">
        <v>0</v>
      </c>
      <c r="L2" s="3">
        <v>1</v>
      </c>
      <c r="M2" s="38">
        <f>SUM(N2:S2)</f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 s="38">
        <f>F2+M2</f>
        <v>6</v>
      </c>
      <c r="U2" s="3">
        <f>N2+G2</f>
        <v>4</v>
      </c>
      <c r="V2" s="3">
        <f t="shared" ref="V2:Z15" si="0">O2+H2</f>
        <v>1</v>
      </c>
      <c r="W2" s="3">
        <f t="shared" si="0"/>
        <v>0</v>
      </c>
      <c r="X2" s="3">
        <f t="shared" si="0"/>
        <v>0</v>
      </c>
      <c r="Y2" s="3">
        <f t="shared" si="0"/>
        <v>0</v>
      </c>
      <c r="Z2" s="3">
        <f t="shared" si="0"/>
        <v>1</v>
      </c>
      <c r="AA2" s="31">
        <v>1</v>
      </c>
      <c r="AB2">
        <v>0</v>
      </c>
      <c r="AC2">
        <v>1</v>
      </c>
      <c r="AD2">
        <v>0</v>
      </c>
      <c r="AE2">
        <v>0</v>
      </c>
      <c r="AF2">
        <v>0</v>
      </c>
      <c r="AG2" s="37">
        <v>1</v>
      </c>
      <c r="AH2">
        <v>1</v>
      </c>
      <c r="AI2">
        <v>0</v>
      </c>
      <c r="AJ2">
        <v>1</v>
      </c>
      <c r="AK2">
        <v>0</v>
      </c>
      <c r="AL2">
        <v>0</v>
      </c>
      <c r="AN2" s="66">
        <v>6</v>
      </c>
      <c r="AO2" s="67">
        <v>6</v>
      </c>
      <c r="AQ2" s="7" t="s">
        <v>17</v>
      </c>
      <c r="AR2" s="31">
        <f>SUM(AS2:AX2)</f>
        <v>3</v>
      </c>
      <c r="AS2">
        <v>2</v>
      </c>
      <c r="AT2">
        <v>0</v>
      </c>
      <c r="AU2">
        <v>0</v>
      </c>
      <c r="AV2">
        <v>1</v>
      </c>
      <c r="AW2">
        <v>0</v>
      </c>
      <c r="AX2">
        <v>0</v>
      </c>
      <c r="AY2" s="31">
        <f>SUM(AZ2:BE2)</f>
        <v>5</v>
      </c>
      <c r="AZ2" s="26">
        <v>3</v>
      </c>
      <c r="BA2">
        <v>1</v>
      </c>
      <c r="BB2">
        <v>0</v>
      </c>
      <c r="BC2">
        <v>0</v>
      </c>
      <c r="BD2">
        <v>1</v>
      </c>
      <c r="BE2">
        <v>0</v>
      </c>
    </row>
    <row r="3" spans="1:57" x14ac:dyDescent="0.25">
      <c r="A3" s="22">
        <v>43188</v>
      </c>
      <c r="B3" s="23">
        <v>2</v>
      </c>
      <c r="C3" s="8">
        <v>0.38750000000000001</v>
      </c>
      <c r="D3" s="2">
        <v>0.39374999999999999</v>
      </c>
      <c r="E3" s="40">
        <f t="shared" ref="E3:E15" si="1">D3-C3</f>
        <v>6.2499999999999778E-3</v>
      </c>
      <c r="F3" s="38">
        <f t="shared" ref="F3:F15" si="2">SUM(G3:L3)</f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8">
        <f t="shared" ref="M3:M15" si="3">SUM(N3:S3)</f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8">
        <f t="shared" ref="T3:T15" si="4">F3+M3</f>
        <v>0</v>
      </c>
      <c r="U3" s="3">
        <f>N3+G3</f>
        <v>0</v>
      </c>
      <c r="V3" s="3">
        <f t="shared" si="0"/>
        <v>0</v>
      </c>
      <c r="W3" s="3">
        <f t="shared" si="0"/>
        <v>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1">
        <v>1</v>
      </c>
      <c r="AB3" s="60">
        <v>1</v>
      </c>
      <c r="AC3" s="60">
        <v>1</v>
      </c>
      <c r="AD3" s="60">
        <v>0</v>
      </c>
      <c r="AE3" s="60">
        <v>0</v>
      </c>
      <c r="AF3" s="60">
        <v>0</v>
      </c>
      <c r="AG3" s="65">
        <v>0</v>
      </c>
      <c r="AH3" s="60">
        <v>0</v>
      </c>
      <c r="AI3" s="60">
        <v>0</v>
      </c>
      <c r="AJ3" s="60">
        <v>0</v>
      </c>
      <c r="AK3" s="60">
        <v>0</v>
      </c>
      <c r="AL3" s="60">
        <v>0</v>
      </c>
      <c r="AM3" s="3">
        <v>10</v>
      </c>
      <c r="AN3" s="66">
        <v>2</v>
      </c>
      <c r="AO3" s="67">
        <v>2</v>
      </c>
      <c r="AP3" s="3"/>
      <c r="AQ3" s="7" t="s">
        <v>16</v>
      </c>
      <c r="AR3" s="31">
        <f t="shared" ref="AR3:AR8" si="5">SUM(AS3:AX3)</f>
        <v>6</v>
      </c>
      <c r="AS3">
        <v>1</v>
      </c>
      <c r="AT3">
        <v>1</v>
      </c>
      <c r="AU3">
        <v>2</v>
      </c>
      <c r="AV3">
        <v>1</v>
      </c>
      <c r="AW3">
        <v>1</v>
      </c>
      <c r="AX3">
        <v>0</v>
      </c>
      <c r="AY3" s="31">
        <f t="shared" ref="AY3:AY8" si="6">SUM(AZ3:BE3)</f>
        <v>19</v>
      </c>
      <c r="AZ3" s="7">
        <v>5</v>
      </c>
      <c r="BA3">
        <v>2</v>
      </c>
      <c r="BB3">
        <v>4</v>
      </c>
      <c r="BC3">
        <v>4</v>
      </c>
      <c r="BD3">
        <v>2</v>
      </c>
      <c r="BE3">
        <v>2</v>
      </c>
    </row>
    <row r="4" spans="1:57" x14ac:dyDescent="0.25">
      <c r="A4" s="22">
        <v>43188</v>
      </c>
      <c r="B4" s="23">
        <v>3</v>
      </c>
      <c r="C4" s="8">
        <v>0.39861111111111108</v>
      </c>
      <c r="D4" s="2">
        <v>0.41250000000000003</v>
      </c>
      <c r="E4" s="40">
        <f t="shared" si="1"/>
        <v>1.3888888888888951E-2</v>
      </c>
      <c r="F4" s="38">
        <f t="shared" si="2"/>
        <v>10</v>
      </c>
      <c r="G4" s="3">
        <v>7</v>
      </c>
      <c r="H4" s="3">
        <v>1</v>
      </c>
      <c r="I4" s="3">
        <v>1</v>
      </c>
      <c r="J4" s="3">
        <v>0</v>
      </c>
      <c r="K4" s="3">
        <v>1</v>
      </c>
      <c r="L4" s="3">
        <v>0</v>
      </c>
      <c r="M4" s="38">
        <f t="shared" si="3"/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8">
        <f t="shared" si="4"/>
        <v>10</v>
      </c>
      <c r="U4" s="3">
        <f t="shared" ref="U4:U15" si="7">N4+G4</f>
        <v>7</v>
      </c>
      <c r="V4" s="3">
        <f t="shared" si="0"/>
        <v>1</v>
      </c>
      <c r="W4" s="3">
        <f t="shared" si="0"/>
        <v>1</v>
      </c>
      <c r="X4" s="3">
        <f t="shared" si="0"/>
        <v>0</v>
      </c>
      <c r="Y4" s="3">
        <f t="shared" si="0"/>
        <v>1</v>
      </c>
      <c r="Z4" s="3">
        <f t="shared" si="0"/>
        <v>0</v>
      </c>
      <c r="AA4" s="31">
        <v>1</v>
      </c>
      <c r="AB4" s="60">
        <v>0</v>
      </c>
      <c r="AC4" s="60">
        <v>1</v>
      </c>
      <c r="AD4" s="60">
        <v>1</v>
      </c>
      <c r="AE4" s="60">
        <v>0</v>
      </c>
      <c r="AF4" s="60">
        <v>0</v>
      </c>
      <c r="AG4" s="65">
        <v>0</v>
      </c>
      <c r="AH4" s="60">
        <v>0</v>
      </c>
      <c r="AI4" s="60">
        <v>0</v>
      </c>
      <c r="AJ4" s="60">
        <v>0</v>
      </c>
      <c r="AK4" s="60">
        <v>0</v>
      </c>
      <c r="AL4" s="60">
        <v>0</v>
      </c>
      <c r="AM4">
        <v>5</v>
      </c>
      <c r="AN4" s="66">
        <v>5</v>
      </c>
      <c r="AO4" s="67">
        <v>5</v>
      </c>
      <c r="AQ4" s="7"/>
      <c r="AR4" s="31">
        <f t="shared" si="5"/>
        <v>3</v>
      </c>
      <c r="AS4">
        <v>0</v>
      </c>
      <c r="AT4">
        <v>0</v>
      </c>
      <c r="AU4">
        <v>1</v>
      </c>
      <c r="AV4">
        <v>1</v>
      </c>
      <c r="AW4">
        <v>0</v>
      </c>
      <c r="AX4">
        <v>1</v>
      </c>
      <c r="AY4" s="31">
        <f t="shared" si="6"/>
        <v>4</v>
      </c>
      <c r="AZ4" s="7">
        <v>3</v>
      </c>
      <c r="BA4">
        <v>1</v>
      </c>
      <c r="BB4">
        <v>0</v>
      </c>
      <c r="BC4">
        <v>0</v>
      </c>
      <c r="BD4">
        <v>0</v>
      </c>
      <c r="BE4">
        <v>0</v>
      </c>
    </row>
    <row r="5" spans="1:57" x14ac:dyDescent="0.25">
      <c r="A5" s="22">
        <v>43189</v>
      </c>
      <c r="B5" s="23">
        <v>4</v>
      </c>
      <c r="C5" s="8">
        <v>0.40416666666666662</v>
      </c>
      <c r="D5" s="2">
        <v>0.41041666666666665</v>
      </c>
      <c r="E5" s="40">
        <f t="shared" si="1"/>
        <v>6.2500000000000333E-3</v>
      </c>
      <c r="F5" s="38">
        <f t="shared" si="2"/>
        <v>11</v>
      </c>
      <c r="G5" s="3">
        <v>0</v>
      </c>
      <c r="H5" s="3">
        <v>11</v>
      </c>
      <c r="I5" s="3">
        <v>0</v>
      </c>
      <c r="J5" s="3">
        <v>0</v>
      </c>
      <c r="K5" s="3">
        <v>0</v>
      </c>
      <c r="L5" s="3">
        <v>0</v>
      </c>
      <c r="M5" s="38">
        <f t="shared" si="3"/>
        <v>1</v>
      </c>
      <c r="N5" s="3">
        <v>0</v>
      </c>
      <c r="O5" s="3">
        <v>1</v>
      </c>
      <c r="P5" s="3">
        <v>0</v>
      </c>
      <c r="Q5" s="3">
        <v>0</v>
      </c>
      <c r="R5" s="3">
        <v>0</v>
      </c>
      <c r="S5" s="3">
        <v>0</v>
      </c>
      <c r="T5" s="38">
        <f t="shared" si="4"/>
        <v>12</v>
      </c>
      <c r="U5" s="3">
        <f t="shared" si="7"/>
        <v>0</v>
      </c>
      <c r="V5" s="3">
        <f t="shared" si="0"/>
        <v>12</v>
      </c>
      <c r="W5" s="3">
        <f t="shared" si="0"/>
        <v>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1">
        <v>1</v>
      </c>
      <c r="AB5" s="60">
        <v>0</v>
      </c>
      <c r="AC5" s="60">
        <v>0</v>
      </c>
      <c r="AD5" s="60">
        <v>1</v>
      </c>
      <c r="AE5" s="60">
        <v>0</v>
      </c>
      <c r="AF5" s="60">
        <v>0</v>
      </c>
      <c r="AG5" s="63">
        <v>0</v>
      </c>
      <c r="AH5" s="60">
        <v>0</v>
      </c>
      <c r="AI5" s="60">
        <v>0</v>
      </c>
      <c r="AJ5" s="60">
        <v>0</v>
      </c>
      <c r="AK5" s="60">
        <v>0</v>
      </c>
      <c r="AL5" s="60">
        <v>0</v>
      </c>
      <c r="AM5" s="3">
        <v>5</v>
      </c>
      <c r="AN5" s="10">
        <v>6</v>
      </c>
      <c r="AO5" s="3">
        <v>6</v>
      </c>
      <c r="AP5" s="3"/>
      <c r="AQ5" s="7" t="s">
        <v>25</v>
      </c>
      <c r="AR5" s="31">
        <f t="shared" si="5"/>
        <v>4</v>
      </c>
      <c r="AS5">
        <v>2</v>
      </c>
      <c r="AT5">
        <v>2</v>
      </c>
      <c r="AU5">
        <v>0</v>
      </c>
      <c r="AV5">
        <v>0</v>
      </c>
      <c r="AW5">
        <v>0</v>
      </c>
      <c r="AX5">
        <v>0</v>
      </c>
      <c r="AY5" s="31">
        <f t="shared" si="6"/>
        <v>14</v>
      </c>
      <c r="AZ5" s="7">
        <v>7</v>
      </c>
      <c r="BA5">
        <v>2</v>
      </c>
      <c r="BB5">
        <v>1</v>
      </c>
      <c r="BC5">
        <v>2</v>
      </c>
      <c r="BD5">
        <v>1</v>
      </c>
      <c r="BE5">
        <v>1</v>
      </c>
    </row>
    <row r="6" spans="1:57" x14ac:dyDescent="0.25">
      <c r="A6" s="22">
        <v>43189</v>
      </c>
      <c r="B6" s="23">
        <v>5</v>
      </c>
      <c r="C6" s="8">
        <v>0.41666666666666669</v>
      </c>
      <c r="D6" s="2">
        <v>0.42222222222222222</v>
      </c>
      <c r="E6" s="40">
        <f t="shared" si="1"/>
        <v>5.5555555555555358E-3</v>
      </c>
      <c r="F6" s="38">
        <f t="shared" si="2"/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8">
        <f t="shared" si="3"/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8">
        <f t="shared" si="4"/>
        <v>0</v>
      </c>
      <c r="U6" s="3">
        <f t="shared" si="7"/>
        <v>0</v>
      </c>
      <c r="V6" s="3">
        <f t="shared" si="0"/>
        <v>0</v>
      </c>
      <c r="W6" s="3">
        <f t="shared" si="0"/>
        <v>0</v>
      </c>
      <c r="X6" s="3">
        <f t="shared" si="0"/>
        <v>0</v>
      </c>
      <c r="Y6" s="3">
        <f t="shared" si="0"/>
        <v>0</v>
      </c>
      <c r="Z6" s="3">
        <f t="shared" si="0"/>
        <v>0</v>
      </c>
      <c r="AA6" s="31">
        <v>1</v>
      </c>
      <c r="AB6" s="60">
        <v>0</v>
      </c>
      <c r="AC6" s="60">
        <v>1</v>
      </c>
      <c r="AD6" s="60">
        <v>0</v>
      </c>
      <c r="AE6" s="60">
        <v>0</v>
      </c>
      <c r="AF6" s="60">
        <v>1</v>
      </c>
      <c r="AG6" s="63">
        <v>0</v>
      </c>
      <c r="AH6" s="60">
        <v>0</v>
      </c>
      <c r="AI6" s="60">
        <v>0</v>
      </c>
      <c r="AJ6" s="60">
        <v>0</v>
      </c>
      <c r="AK6" s="60">
        <v>0</v>
      </c>
      <c r="AL6" s="60">
        <v>0</v>
      </c>
      <c r="AM6">
        <v>0</v>
      </c>
      <c r="AN6" s="7">
        <v>3</v>
      </c>
      <c r="AO6">
        <v>3</v>
      </c>
      <c r="AP6">
        <v>5</v>
      </c>
      <c r="AQ6" s="7" t="s">
        <v>60</v>
      </c>
      <c r="AR6" s="31">
        <f t="shared" si="5"/>
        <v>1</v>
      </c>
      <c r="AS6">
        <v>1</v>
      </c>
      <c r="AT6">
        <v>0</v>
      </c>
      <c r="AU6">
        <v>0</v>
      </c>
      <c r="AV6">
        <v>0</v>
      </c>
      <c r="AW6">
        <v>0</v>
      </c>
      <c r="AX6">
        <v>0</v>
      </c>
      <c r="AY6" s="31">
        <f t="shared" si="6"/>
        <v>7</v>
      </c>
      <c r="AZ6" s="7">
        <v>3</v>
      </c>
      <c r="BA6">
        <v>1</v>
      </c>
      <c r="BB6">
        <v>0</v>
      </c>
      <c r="BC6">
        <v>3</v>
      </c>
      <c r="BD6">
        <v>0</v>
      </c>
      <c r="BE6">
        <v>0</v>
      </c>
    </row>
    <row r="7" spans="1:57" x14ac:dyDescent="0.25">
      <c r="A7" s="22">
        <v>43189</v>
      </c>
      <c r="B7" s="23">
        <v>6</v>
      </c>
      <c r="C7" s="8">
        <v>0.44305555555555554</v>
      </c>
      <c r="D7" s="2">
        <v>0.4513888888888889</v>
      </c>
      <c r="E7" s="40">
        <f t="shared" si="1"/>
        <v>8.3333333333333592E-3</v>
      </c>
      <c r="F7" s="38">
        <f t="shared" si="2"/>
        <v>6</v>
      </c>
      <c r="G7" s="3">
        <v>1</v>
      </c>
      <c r="H7" s="3">
        <v>0</v>
      </c>
      <c r="I7" s="3">
        <v>1</v>
      </c>
      <c r="J7" s="3">
        <v>2</v>
      </c>
      <c r="K7" s="3">
        <v>1</v>
      </c>
      <c r="L7" s="3">
        <v>1</v>
      </c>
      <c r="M7" s="38">
        <f t="shared" si="3"/>
        <v>1</v>
      </c>
      <c r="N7" s="3">
        <v>0</v>
      </c>
      <c r="O7" s="3">
        <v>0</v>
      </c>
      <c r="P7" s="3">
        <v>0</v>
      </c>
      <c r="Q7" s="3">
        <v>0</v>
      </c>
      <c r="R7" s="3">
        <v>1</v>
      </c>
      <c r="S7" s="3">
        <v>0</v>
      </c>
      <c r="T7" s="38">
        <f t="shared" si="4"/>
        <v>7</v>
      </c>
      <c r="U7" s="3">
        <f t="shared" si="7"/>
        <v>1</v>
      </c>
      <c r="V7" s="3">
        <f t="shared" si="0"/>
        <v>0</v>
      </c>
      <c r="W7" s="3">
        <f t="shared" si="0"/>
        <v>1</v>
      </c>
      <c r="X7" s="3">
        <f t="shared" si="0"/>
        <v>2</v>
      </c>
      <c r="Y7" s="3">
        <f t="shared" si="0"/>
        <v>2</v>
      </c>
      <c r="Z7" s="3">
        <f t="shared" si="0"/>
        <v>1</v>
      </c>
      <c r="AA7" s="31">
        <v>1</v>
      </c>
      <c r="AB7" s="60">
        <v>1</v>
      </c>
      <c r="AC7" s="60">
        <v>0</v>
      </c>
      <c r="AD7" s="60">
        <v>0</v>
      </c>
      <c r="AE7" s="60">
        <v>1</v>
      </c>
      <c r="AF7" s="60">
        <v>0</v>
      </c>
      <c r="AG7" s="63">
        <v>0</v>
      </c>
      <c r="AH7" s="60">
        <v>0</v>
      </c>
      <c r="AI7" s="60">
        <v>0</v>
      </c>
      <c r="AJ7" s="60">
        <v>0</v>
      </c>
      <c r="AK7" s="60">
        <v>0</v>
      </c>
      <c r="AL7" s="60">
        <v>0</v>
      </c>
      <c r="AM7" s="3">
        <v>0</v>
      </c>
      <c r="AN7" s="7">
        <v>4</v>
      </c>
      <c r="AO7">
        <v>3</v>
      </c>
      <c r="AP7" s="3">
        <v>4</v>
      </c>
      <c r="AQ7" s="7" t="s">
        <v>27</v>
      </c>
      <c r="AR7" s="31">
        <f t="shared" si="5"/>
        <v>1</v>
      </c>
      <c r="AS7">
        <v>0</v>
      </c>
      <c r="AT7">
        <v>1</v>
      </c>
      <c r="AU7">
        <v>0</v>
      </c>
      <c r="AV7">
        <v>0</v>
      </c>
      <c r="AW7">
        <v>0</v>
      </c>
      <c r="AX7">
        <v>0</v>
      </c>
      <c r="AY7" s="31">
        <f t="shared" si="6"/>
        <v>9</v>
      </c>
      <c r="AZ7" s="7">
        <v>5</v>
      </c>
      <c r="BA7">
        <v>2</v>
      </c>
      <c r="BB7">
        <v>0</v>
      </c>
      <c r="BC7">
        <v>1</v>
      </c>
      <c r="BD7">
        <v>1</v>
      </c>
      <c r="BE7">
        <v>0</v>
      </c>
    </row>
    <row r="8" spans="1:57" x14ac:dyDescent="0.25">
      <c r="A8" s="22">
        <v>43188</v>
      </c>
      <c r="B8" s="23">
        <v>7</v>
      </c>
      <c r="C8" s="8">
        <v>0.50208333333333333</v>
      </c>
      <c r="D8" s="2">
        <v>0.5083333333333333</v>
      </c>
      <c r="E8" s="40">
        <f t="shared" si="1"/>
        <v>6.2499999999999778E-3</v>
      </c>
      <c r="F8" s="38">
        <f t="shared" si="2"/>
        <v>1</v>
      </c>
      <c r="G8" s="3">
        <v>0</v>
      </c>
      <c r="H8" s="3">
        <v>0</v>
      </c>
      <c r="I8" s="3">
        <v>1</v>
      </c>
      <c r="J8" s="3">
        <v>0</v>
      </c>
      <c r="K8" s="3">
        <v>0</v>
      </c>
      <c r="L8" s="3">
        <v>0</v>
      </c>
      <c r="M8" s="38">
        <f t="shared" si="3"/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8">
        <f t="shared" si="4"/>
        <v>1</v>
      </c>
      <c r="U8" s="3">
        <f t="shared" si="7"/>
        <v>0</v>
      </c>
      <c r="V8" s="3">
        <f t="shared" si="0"/>
        <v>0</v>
      </c>
      <c r="W8" s="3">
        <f t="shared" si="0"/>
        <v>1</v>
      </c>
      <c r="X8" s="3">
        <f t="shared" si="0"/>
        <v>0</v>
      </c>
      <c r="Y8" s="3">
        <f t="shared" si="0"/>
        <v>0</v>
      </c>
      <c r="Z8" s="3">
        <f t="shared" si="0"/>
        <v>0</v>
      </c>
      <c r="AA8" s="31">
        <v>1</v>
      </c>
      <c r="AB8" s="60">
        <v>1</v>
      </c>
      <c r="AC8" s="60">
        <v>1</v>
      </c>
      <c r="AD8" s="60">
        <v>0</v>
      </c>
      <c r="AE8" s="60">
        <v>0</v>
      </c>
      <c r="AF8" s="60">
        <v>0</v>
      </c>
      <c r="AG8" s="63">
        <v>0</v>
      </c>
      <c r="AH8" s="60">
        <v>0</v>
      </c>
      <c r="AI8" s="60">
        <v>0</v>
      </c>
      <c r="AJ8" s="60">
        <v>0</v>
      </c>
      <c r="AK8" s="60">
        <v>0</v>
      </c>
      <c r="AL8" s="60">
        <v>0</v>
      </c>
      <c r="AM8">
        <v>0</v>
      </c>
      <c r="AN8" s="7">
        <v>4</v>
      </c>
      <c r="AO8">
        <v>3</v>
      </c>
      <c r="AP8">
        <v>5</v>
      </c>
      <c r="AQ8" s="7" t="s">
        <v>28</v>
      </c>
      <c r="AR8" s="31">
        <f t="shared" si="5"/>
        <v>9</v>
      </c>
      <c r="AS8">
        <v>4</v>
      </c>
      <c r="AT8">
        <v>2</v>
      </c>
      <c r="AU8">
        <v>1</v>
      </c>
      <c r="AV8">
        <v>1</v>
      </c>
      <c r="AW8">
        <v>1</v>
      </c>
      <c r="AX8">
        <v>0</v>
      </c>
      <c r="AY8" s="31">
        <f t="shared" si="6"/>
        <v>30</v>
      </c>
      <c r="AZ8" s="7">
        <v>21</v>
      </c>
      <c r="BA8">
        <v>5</v>
      </c>
      <c r="BB8">
        <v>2</v>
      </c>
      <c r="BC8">
        <v>0</v>
      </c>
      <c r="BD8">
        <v>0</v>
      </c>
      <c r="BE8">
        <v>2</v>
      </c>
    </row>
    <row r="9" spans="1:57" x14ac:dyDescent="0.25">
      <c r="A9" s="22">
        <v>43188</v>
      </c>
      <c r="B9" s="23">
        <v>8</v>
      </c>
      <c r="C9" s="8">
        <v>0.49236111111111108</v>
      </c>
      <c r="D9" s="2">
        <v>0.49791666666666662</v>
      </c>
      <c r="E9" s="40">
        <f t="shared" si="1"/>
        <v>5.5555555555555358E-3</v>
      </c>
      <c r="F9" s="38">
        <f t="shared" si="2"/>
        <v>2</v>
      </c>
      <c r="G9" s="3">
        <v>1</v>
      </c>
      <c r="H9" s="3">
        <v>1</v>
      </c>
      <c r="I9" s="3">
        <v>0</v>
      </c>
      <c r="J9" s="3">
        <v>0</v>
      </c>
      <c r="K9" s="3">
        <v>0</v>
      </c>
      <c r="L9" s="3">
        <v>0</v>
      </c>
      <c r="M9" s="38">
        <f t="shared" si="3"/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38">
        <f t="shared" si="4"/>
        <v>2</v>
      </c>
      <c r="U9" s="3">
        <f t="shared" si="7"/>
        <v>1</v>
      </c>
      <c r="V9" s="3">
        <f t="shared" si="0"/>
        <v>1</v>
      </c>
      <c r="W9" s="3">
        <f t="shared" si="0"/>
        <v>0</v>
      </c>
      <c r="X9" s="3">
        <f t="shared" si="0"/>
        <v>0</v>
      </c>
      <c r="Y9" s="3">
        <f t="shared" si="0"/>
        <v>0</v>
      </c>
      <c r="Z9" s="3">
        <f t="shared" si="0"/>
        <v>0</v>
      </c>
      <c r="AA9" s="31">
        <v>1</v>
      </c>
      <c r="AB9" s="60">
        <v>0</v>
      </c>
      <c r="AC9" s="60">
        <v>1</v>
      </c>
      <c r="AD9" s="60">
        <v>0</v>
      </c>
      <c r="AE9" s="60">
        <v>0</v>
      </c>
      <c r="AF9" s="60">
        <v>0</v>
      </c>
      <c r="AG9" s="63">
        <v>1</v>
      </c>
      <c r="AH9" s="60">
        <v>1</v>
      </c>
      <c r="AI9" s="60">
        <v>0</v>
      </c>
      <c r="AJ9" s="60">
        <v>1</v>
      </c>
      <c r="AK9" s="60">
        <v>0</v>
      </c>
      <c r="AL9" s="60">
        <v>0</v>
      </c>
      <c r="AM9">
        <v>5</v>
      </c>
      <c r="AN9" s="66">
        <v>5</v>
      </c>
      <c r="AO9" s="67">
        <v>5</v>
      </c>
      <c r="AP9">
        <v>5</v>
      </c>
      <c r="AQ9" s="7" t="s">
        <v>24</v>
      </c>
      <c r="AR9" s="31"/>
      <c r="AY9" s="31"/>
    </row>
    <row r="10" spans="1:57" x14ac:dyDescent="0.25">
      <c r="A10" s="22">
        <v>43188</v>
      </c>
      <c r="B10" s="23">
        <v>9</v>
      </c>
      <c r="C10" s="8">
        <v>0.4680555555555555</v>
      </c>
      <c r="D10" s="2">
        <v>0.47847222222222219</v>
      </c>
      <c r="E10" s="40">
        <f t="shared" si="1"/>
        <v>1.0416666666666685E-2</v>
      </c>
      <c r="F10" s="38">
        <f t="shared" si="2"/>
        <v>13</v>
      </c>
      <c r="G10" s="3">
        <v>7</v>
      </c>
      <c r="H10" s="3">
        <v>3</v>
      </c>
      <c r="I10" s="3">
        <v>2</v>
      </c>
      <c r="J10" s="3">
        <v>0</v>
      </c>
      <c r="K10" s="3">
        <v>0</v>
      </c>
      <c r="L10" s="3">
        <v>1</v>
      </c>
      <c r="M10" s="38">
        <f t="shared" si="3"/>
        <v>1</v>
      </c>
      <c r="N10" s="3">
        <v>0</v>
      </c>
      <c r="O10" s="3">
        <v>1</v>
      </c>
      <c r="P10" s="3">
        <v>0</v>
      </c>
      <c r="Q10" s="3">
        <v>0</v>
      </c>
      <c r="R10" s="3">
        <v>0</v>
      </c>
      <c r="S10" s="3">
        <v>0</v>
      </c>
      <c r="T10" s="38">
        <f t="shared" si="4"/>
        <v>14</v>
      </c>
      <c r="U10" s="3">
        <f t="shared" si="7"/>
        <v>7</v>
      </c>
      <c r="V10" s="3">
        <f t="shared" si="0"/>
        <v>4</v>
      </c>
      <c r="W10" s="3">
        <f t="shared" si="0"/>
        <v>2</v>
      </c>
      <c r="X10" s="3">
        <f t="shared" si="0"/>
        <v>0</v>
      </c>
      <c r="Y10" s="3">
        <f t="shared" si="0"/>
        <v>0</v>
      </c>
      <c r="Z10" s="3">
        <f t="shared" si="0"/>
        <v>1</v>
      </c>
      <c r="AA10" s="31">
        <v>1</v>
      </c>
      <c r="AB10" s="60">
        <v>0</v>
      </c>
      <c r="AC10" s="60">
        <v>1</v>
      </c>
      <c r="AD10" s="60">
        <v>0</v>
      </c>
      <c r="AE10" s="60">
        <v>1</v>
      </c>
      <c r="AF10" s="60">
        <v>0</v>
      </c>
      <c r="AG10" s="65">
        <v>1</v>
      </c>
      <c r="AH10" s="60">
        <v>1</v>
      </c>
      <c r="AI10" s="60">
        <v>0</v>
      </c>
      <c r="AJ10" s="60">
        <v>0</v>
      </c>
      <c r="AK10" s="60">
        <v>0</v>
      </c>
      <c r="AL10" s="60">
        <v>0</v>
      </c>
      <c r="AM10" s="3">
        <v>0</v>
      </c>
      <c r="AN10" s="66">
        <v>4</v>
      </c>
      <c r="AO10" s="68">
        <v>4</v>
      </c>
      <c r="AP10">
        <v>4</v>
      </c>
      <c r="AQ10" s="7" t="s">
        <v>23</v>
      </c>
      <c r="AR10" s="31"/>
      <c r="AY10" s="31"/>
    </row>
    <row r="11" spans="1:57" x14ac:dyDescent="0.25">
      <c r="A11" s="22">
        <v>43189</v>
      </c>
      <c r="B11" s="23">
        <v>10</v>
      </c>
      <c r="C11" s="8">
        <v>0.3923611111111111</v>
      </c>
      <c r="D11" s="2">
        <v>0.3972222222222222</v>
      </c>
      <c r="E11" s="40">
        <f t="shared" si="1"/>
        <v>4.8611111111110938E-3</v>
      </c>
      <c r="F11" s="38">
        <f t="shared" si="2"/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8">
        <f t="shared" si="3"/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8">
        <f t="shared" si="4"/>
        <v>0</v>
      </c>
      <c r="U11" s="3">
        <f t="shared" si="7"/>
        <v>0</v>
      </c>
      <c r="V11" s="3">
        <f t="shared" si="0"/>
        <v>0</v>
      </c>
      <c r="W11" s="3">
        <f t="shared" si="0"/>
        <v>0</v>
      </c>
      <c r="X11" s="3">
        <f t="shared" si="0"/>
        <v>0</v>
      </c>
      <c r="Y11" s="3">
        <f t="shared" si="0"/>
        <v>0</v>
      </c>
      <c r="Z11" s="3">
        <f t="shared" si="0"/>
        <v>0</v>
      </c>
      <c r="AA11" s="31">
        <v>1</v>
      </c>
      <c r="AB11">
        <v>1</v>
      </c>
      <c r="AC11">
        <v>1</v>
      </c>
      <c r="AD11">
        <v>0</v>
      </c>
      <c r="AE11">
        <v>0</v>
      </c>
      <c r="AF11">
        <v>0</v>
      </c>
      <c r="AG11" s="34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 s="3">
        <v>0</v>
      </c>
      <c r="AN11" s="69">
        <v>5</v>
      </c>
      <c r="AO11" s="68">
        <v>5</v>
      </c>
      <c r="AP11" s="3">
        <v>5</v>
      </c>
      <c r="AQ11" s="7" t="s">
        <v>26</v>
      </c>
      <c r="AR11" s="31"/>
      <c r="AY11" s="31"/>
    </row>
    <row r="12" spans="1:57" x14ac:dyDescent="0.25">
      <c r="A12" s="22">
        <v>43188</v>
      </c>
      <c r="B12" s="23">
        <v>11</v>
      </c>
      <c r="C12" s="8">
        <v>0.36249999999999999</v>
      </c>
      <c r="D12" s="2">
        <v>0.36944444444444446</v>
      </c>
      <c r="E12" s="40">
        <f t="shared" si="1"/>
        <v>6.9444444444444753E-3</v>
      </c>
      <c r="F12" s="38">
        <f t="shared" si="2"/>
        <v>1</v>
      </c>
      <c r="G12" s="3">
        <v>0</v>
      </c>
      <c r="H12" s="3">
        <v>1</v>
      </c>
      <c r="I12" s="3">
        <v>0</v>
      </c>
      <c r="J12" s="3">
        <v>0</v>
      </c>
      <c r="K12" s="3">
        <v>0</v>
      </c>
      <c r="L12" s="3">
        <v>0</v>
      </c>
      <c r="M12" s="38">
        <f t="shared" si="3"/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38">
        <f t="shared" si="4"/>
        <v>1</v>
      </c>
      <c r="U12" s="3">
        <f t="shared" si="7"/>
        <v>0</v>
      </c>
      <c r="V12" s="3">
        <f t="shared" si="0"/>
        <v>1</v>
      </c>
      <c r="W12" s="3">
        <f t="shared" si="0"/>
        <v>0</v>
      </c>
      <c r="X12" s="3">
        <f t="shared" si="0"/>
        <v>0</v>
      </c>
      <c r="Y12" s="3">
        <f t="shared" si="0"/>
        <v>0</v>
      </c>
      <c r="Z12" s="3">
        <f t="shared" si="0"/>
        <v>0</v>
      </c>
      <c r="AA12" s="31">
        <v>1</v>
      </c>
      <c r="AB12">
        <v>0</v>
      </c>
      <c r="AC12">
        <v>0</v>
      </c>
      <c r="AD12">
        <v>1</v>
      </c>
      <c r="AE12">
        <v>0</v>
      </c>
      <c r="AF12">
        <v>0</v>
      </c>
      <c r="AG12" s="37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5</v>
      </c>
      <c r="AN12" s="66">
        <v>6</v>
      </c>
      <c r="AO12" s="67">
        <v>6</v>
      </c>
      <c r="AP12">
        <v>6</v>
      </c>
      <c r="AQ12" s="7" t="s">
        <v>22</v>
      </c>
      <c r="AR12" s="31"/>
      <c r="AY12" s="31"/>
    </row>
    <row r="13" spans="1:57" x14ac:dyDescent="0.25">
      <c r="A13" s="22">
        <v>43188</v>
      </c>
      <c r="B13" s="23">
        <v>12</v>
      </c>
      <c r="C13" s="8">
        <v>0.51597222222222217</v>
      </c>
      <c r="D13" s="2">
        <v>0.52222222222222225</v>
      </c>
      <c r="E13" s="40">
        <f t="shared" si="1"/>
        <v>6.2500000000000888E-3</v>
      </c>
      <c r="F13" s="38">
        <f t="shared" si="2"/>
        <v>5</v>
      </c>
      <c r="G13" s="3">
        <v>0</v>
      </c>
      <c r="H13" s="3">
        <v>2</v>
      </c>
      <c r="I13" s="3">
        <v>1</v>
      </c>
      <c r="J13" s="3">
        <v>0</v>
      </c>
      <c r="K13" s="3">
        <v>0</v>
      </c>
      <c r="L13" s="3">
        <v>2</v>
      </c>
      <c r="M13" s="38">
        <f t="shared" si="3"/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s="38">
        <f t="shared" si="4"/>
        <v>5</v>
      </c>
      <c r="U13" s="3">
        <f t="shared" si="7"/>
        <v>0</v>
      </c>
      <c r="V13" s="3">
        <f t="shared" si="0"/>
        <v>2</v>
      </c>
      <c r="W13" s="3">
        <f t="shared" si="0"/>
        <v>1</v>
      </c>
      <c r="X13" s="3">
        <f t="shared" si="0"/>
        <v>0</v>
      </c>
      <c r="Y13" s="3">
        <f t="shared" si="0"/>
        <v>0</v>
      </c>
      <c r="Z13" s="3">
        <f t="shared" si="0"/>
        <v>2</v>
      </c>
      <c r="AA13" s="31">
        <v>1</v>
      </c>
      <c r="AB13">
        <v>0</v>
      </c>
      <c r="AC13">
        <v>1</v>
      </c>
      <c r="AD13">
        <v>1</v>
      </c>
      <c r="AE13">
        <v>0</v>
      </c>
      <c r="AF13">
        <v>0</v>
      </c>
      <c r="AG13" s="37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5</v>
      </c>
      <c r="AN13" s="66">
        <v>4</v>
      </c>
      <c r="AO13" s="67">
        <v>4</v>
      </c>
      <c r="AP13">
        <v>4</v>
      </c>
      <c r="AQ13" s="7" t="s">
        <v>20</v>
      </c>
      <c r="AR13" s="31"/>
      <c r="AY13" s="31"/>
    </row>
    <row r="14" spans="1:57" x14ac:dyDescent="0.25">
      <c r="A14" s="22">
        <v>43188</v>
      </c>
      <c r="B14" s="23">
        <v>13</v>
      </c>
      <c r="C14" s="8">
        <v>0.44305555555555554</v>
      </c>
      <c r="D14" s="2">
        <v>0.4513888888888889</v>
      </c>
      <c r="E14" s="40">
        <f t="shared" si="1"/>
        <v>8.3333333333333592E-3</v>
      </c>
      <c r="F14" s="38">
        <f t="shared" si="2"/>
        <v>5</v>
      </c>
      <c r="G14" s="3">
        <v>1</v>
      </c>
      <c r="H14" s="3">
        <v>0</v>
      </c>
      <c r="I14" s="3">
        <v>1</v>
      </c>
      <c r="J14" s="3">
        <v>1</v>
      </c>
      <c r="K14" s="3">
        <v>0</v>
      </c>
      <c r="L14" s="3">
        <v>2</v>
      </c>
      <c r="M14" s="38">
        <f t="shared" si="3"/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8">
        <f t="shared" si="4"/>
        <v>5</v>
      </c>
      <c r="U14" s="3">
        <f t="shared" si="7"/>
        <v>1</v>
      </c>
      <c r="V14" s="3">
        <f t="shared" si="0"/>
        <v>0</v>
      </c>
      <c r="W14" s="3">
        <f t="shared" si="0"/>
        <v>1</v>
      </c>
      <c r="X14" s="3">
        <f t="shared" si="0"/>
        <v>1</v>
      </c>
      <c r="Y14" s="3">
        <f t="shared" si="0"/>
        <v>0</v>
      </c>
      <c r="Z14" s="3">
        <f t="shared" si="0"/>
        <v>2</v>
      </c>
      <c r="AA14" s="31">
        <v>1</v>
      </c>
      <c r="AB14">
        <v>0</v>
      </c>
      <c r="AC14" s="3">
        <v>1</v>
      </c>
      <c r="AD14" s="3">
        <v>1</v>
      </c>
      <c r="AE14" s="3">
        <v>0</v>
      </c>
      <c r="AF14" s="3">
        <v>0</v>
      </c>
      <c r="AG14" s="34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5</v>
      </c>
      <c r="AN14" s="69">
        <v>5</v>
      </c>
      <c r="AO14" s="68">
        <v>5</v>
      </c>
      <c r="AP14" s="3"/>
      <c r="AQ14" s="7" t="s">
        <v>19</v>
      </c>
      <c r="AR14" s="31"/>
      <c r="AY14" s="31"/>
    </row>
    <row r="15" spans="1:57" s="17" customFormat="1" x14ac:dyDescent="0.25">
      <c r="A15" s="24">
        <v>43188</v>
      </c>
      <c r="B15" s="25">
        <v>14</v>
      </c>
      <c r="C15" s="13">
        <v>0.4284722222222222</v>
      </c>
      <c r="D15" s="14">
        <v>0.43541666666666662</v>
      </c>
      <c r="E15" s="41">
        <f t="shared" si="1"/>
        <v>6.9444444444444198E-3</v>
      </c>
      <c r="F15" s="19">
        <f t="shared" si="2"/>
        <v>1</v>
      </c>
      <c r="G15" s="15">
        <v>0</v>
      </c>
      <c r="H15" s="15">
        <v>1</v>
      </c>
      <c r="I15" s="15">
        <v>0</v>
      </c>
      <c r="J15" s="15">
        <v>0</v>
      </c>
      <c r="K15" s="15">
        <v>0</v>
      </c>
      <c r="L15" s="15">
        <v>0</v>
      </c>
      <c r="M15" s="19">
        <f t="shared" si="3"/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9">
        <f t="shared" si="4"/>
        <v>1</v>
      </c>
      <c r="U15" s="15">
        <f t="shared" si="7"/>
        <v>0</v>
      </c>
      <c r="V15" s="15">
        <f t="shared" si="0"/>
        <v>1</v>
      </c>
      <c r="W15" s="15">
        <f t="shared" si="0"/>
        <v>0</v>
      </c>
      <c r="X15" s="15">
        <f t="shared" si="0"/>
        <v>0</v>
      </c>
      <c r="Y15" s="15">
        <f t="shared" si="0"/>
        <v>0</v>
      </c>
      <c r="Z15" s="18">
        <f t="shared" si="0"/>
        <v>0</v>
      </c>
      <c r="AA15" s="32">
        <v>1</v>
      </c>
      <c r="AB15" s="17">
        <v>0</v>
      </c>
      <c r="AC15" s="17">
        <v>1</v>
      </c>
      <c r="AD15" s="17">
        <v>1</v>
      </c>
      <c r="AE15" s="17">
        <v>0</v>
      </c>
      <c r="AF15" s="17">
        <v>0</v>
      </c>
      <c r="AG15" s="35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5</v>
      </c>
      <c r="AN15" s="70">
        <v>6</v>
      </c>
      <c r="AO15" s="71">
        <v>5</v>
      </c>
      <c r="AP15" s="15"/>
      <c r="AQ15" s="16" t="s">
        <v>19</v>
      </c>
      <c r="AR15" s="32"/>
      <c r="AY15" s="32"/>
    </row>
    <row r="16" spans="1:57" s="1" customFormat="1" x14ac:dyDescent="0.25">
      <c r="A16" s="1" t="s">
        <v>41</v>
      </c>
      <c r="B16" s="9"/>
      <c r="C16" s="6"/>
      <c r="D16" s="1" t="s">
        <v>40</v>
      </c>
      <c r="E16" s="42">
        <f>SUM(E2:E15)</f>
        <v>0.10277777777777802</v>
      </c>
      <c r="F16" s="38">
        <f>SUM(F2:F15)</f>
        <v>61</v>
      </c>
      <c r="G16" s="4">
        <f>SUM(G2:G15)</f>
        <v>21</v>
      </c>
      <c r="H16" s="4">
        <f t="shared" ref="H16:L16" si="8">SUM(H2:H15)</f>
        <v>21</v>
      </c>
      <c r="I16" s="4">
        <f t="shared" si="8"/>
        <v>7</v>
      </c>
      <c r="J16" s="4">
        <f t="shared" si="8"/>
        <v>3</v>
      </c>
      <c r="K16" s="4">
        <f t="shared" si="8"/>
        <v>2</v>
      </c>
      <c r="L16" s="4">
        <f t="shared" si="8"/>
        <v>7</v>
      </c>
      <c r="M16" s="38">
        <f>SUM(M2:M15)</f>
        <v>3</v>
      </c>
      <c r="N16" s="4">
        <f>SUM(N2:N15)</f>
        <v>0</v>
      </c>
      <c r="O16" s="4">
        <f t="shared" ref="O16:S16" si="9">SUM(O2:O15)</f>
        <v>2</v>
      </c>
      <c r="P16" s="4">
        <f t="shared" si="9"/>
        <v>0</v>
      </c>
      <c r="Q16" s="4">
        <f t="shared" si="9"/>
        <v>0</v>
      </c>
      <c r="R16" s="4">
        <f t="shared" si="9"/>
        <v>1</v>
      </c>
      <c r="S16" s="4">
        <f t="shared" si="9"/>
        <v>0</v>
      </c>
      <c r="T16" s="38">
        <f>SUM(T2:T15)</f>
        <v>64</v>
      </c>
      <c r="U16" s="4">
        <f>SUM(U2:U15)</f>
        <v>21</v>
      </c>
      <c r="V16" s="4">
        <f t="shared" ref="V16:Z16" si="10">SUM(V2:V15)</f>
        <v>23</v>
      </c>
      <c r="W16" s="4">
        <f t="shared" si="10"/>
        <v>7</v>
      </c>
      <c r="X16" s="4">
        <f t="shared" si="10"/>
        <v>3</v>
      </c>
      <c r="Y16" s="4">
        <f t="shared" si="10"/>
        <v>3</v>
      </c>
      <c r="Z16" s="4">
        <f t="shared" si="10"/>
        <v>7</v>
      </c>
      <c r="AA16" s="38"/>
      <c r="AG16" s="36"/>
      <c r="AN16" s="6">
        <v>0</v>
      </c>
      <c r="AP16" s="1">
        <v>1</v>
      </c>
      <c r="AQ16" s="6"/>
      <c r="AR16" s="6">
        <f>SUM(AR2:AR15)</f>
        <v>27</v>
      </c>
      <c r="AS16" s="1">
        <f t="shared" ref="AS16:AX16" si="11">SUM(AS2:AS15)</f>
        <v>10</v>
      </c>
      <c r="AT16" s="1">
        <f t="shared" si="11"/>
        <v>6</v>
      </c>
      <c r="AU16" s="1">
        <f t="shared" si="11"/>
        <v>4</v>
      </c>
      <c r="AV16" s="1">
        <f t="shared" si="11"/>
        <v>4</v>
      </c>
      <c r="AW16" s="1">
        <f t="shared" si="11"/>
        <v>2</v>
      </c>
      <c r="AX16" s="1">
        <f t="shared" si="11"/>
        <v>1</v>
      </c>
      <c r="AY16" s="6">
        <f>SUM(AY2:AY15)</f>
        <v>88</v>
      </c>
      <c r="AZ16" s="1">
        <f t="shared" ref="AZ16:BE16" si="12">SUM(AZ2:AZ15)</f>
        <v>47</v>
      </c>
      <c r="BA16" s="1">
        <f t="shared" si="12"/>
        <v>14</v>
      </c>
      <c r="BB16" s="1">
        <f t="shared" si="12"/>
        <v>7</v>
      </c>
      <c r="BC16" s="1">
        <f t="shared" si="12"/>
        <v>10</v>
      </c>
      <c r="BD16" s="1">
        <f t="shared" si="12"/>
        <v>5</v>
      </c>
      <c r="BE16" s="1">
        <f t="shared" si="12"/>
        <v>5</v>
      </c>
    </row>
    <row r="17" spans="2:51" s="17" customFormat="1" x14ac:dyDescent="0.25">
      <c r="B17" s="33"/>
      <c r="C17" s="16"/>
      <c r="D17" s="11" t="s">
        <v>39</v>
      </c>
      <c r="E17" s="41">
        <f>E16/14</f>
        <v>7.3412698412698586E-3</v>
      </c>
      <c r="F17" s="32"/>
      <c r="G17" s="43">
        <f>G16/$F$16*100</f>
        <v>34.42622950819672</v>
      </c>
      <c r="H17" s="43">
        <f t="shared" ref="H17:L17" si="13">H16/$F$16*100</f>
        <v>34.42622950819672</v>
      </c>
      <c r="I17" s="43">
        <f t="shared" si="13"/>
        <v>11.475409836065573</v>
      </c>
      <c r="J17" s="43">
        <f t="shared" si="13"/>
        <v>4.918032786885246</v>
      </c>
      <c r="K17" s="43">
        <f t="shared" si="13"/>
        <v>3.278688524590164</v>
      </c>
      <c r="L17" s="43">
        <f t="shared" si="13"/>
        <v>11.475409836065573</v>
      </c>
      <c r="M17" s="32"/>
      <c r="N17" s="43">
        <f>N16/$M$16*100</f>
        <v>0</v>
      </c>
      <c r="O17" s="43">
        <f>O16/$M$16*100</f>
        <v>66.666666666666657</v>
      </c>
      <c r="P17" s="43">
        <f t="shared" ref="P17:S17" si="14">P16/$M$16*100</f>
        <v>0</v>
      </c>
      <c r="Q17" s="43">
        <f t="shared" si="14"/>
        <v>0</v>
      </c>
      <c r="R17" s="43">
        <f t="shared" si="14"/>
        <v>33.333333333333329</v>
      </c>
      <c r="S17" s="43">
        <f t="shared" si="14"/>
        <v>0</v>
      </c>
      <c r="T17" s="32"/>
      <c r="U17" s="43">
        <f>U16/$T$16*100</f>
        <v>32.8125</v>
      </c>
      <c r="V17" s="43">
        <f t="shared" ref="V17:Z17" si="15">V16/$T$16*100</f>
        <v>35.9375</v>
      </c>
      <c r="W17" s="43">
        <f t="shared" si="15"/>
        <v>10.9375</v>
      </c>
      <c r="X17" s="43">
        <f t="shared" si="15"/>
        <v>4.6875</v>
      </c>
      <c r="Y17" s="43">
        <f t="shared" si="15"/>
        <v>4.6875</v>
      </c>
      <c r="Z17" s="43">
        <f t="shared" si="15"/>
        <v>10.9375</v>
      </c>
      <c r="AA17" s="32"/>
      <c r="AG17" s="44"/>
      <c r="AN17" s="16"/>
      <c r="AQ17" s="16"/>
      <c r="AR17" s="16"/>
      <c r="AY17" s="16"/>
    </row>
    <row r="20" spans="2:51" x14ac:dyDescent="0.25">
      <c r="T20" t="s">
        <v>10</v>
      </c>
      <c r="U20">
        <f>F16</f>
        <v>61</v>
      </c>
      <c r="V20" s="5">
        <f>U20/SUM(U20:U21)*100</f>
        <v>95.3125</v>
      </c>
    </row>
    <row r="21" spans="2:51" x14ac:dyDescent="0.25">
      <c r="T21" t="s">
        <v>11</v>
      </c>
      <c r="U21">
        <f>M16</f>
        <v>3</v>
      </c>
      <c r="V21" s="5">
        <f>U21/SUM(U20:U21)*100</f>
        <v>4.6875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E21"/>
  <sheetViews>
    <sheetView workbookViewId="0">
      <selection activeCell="L38" sqref="L38"/>
    </sheetView>
  </sheetViews>
  <sheetFormatPr baseColWidth="10" defaultRowHeight="15" x14ac:dyDescent="0.25"/>
  <sheetData>
    <row r="1" spans="1:57" s="11" customFormat="1" x14ac:dyDescent="0.25">
      <c r="A1" s="20" t="s">
        <v>1</v>
      </c>
      <c r="B1" s="21" t="s">
        <v>0</v>
      </c>
      <c r="C1" s="12" t="s">
        <v>2</v>
      </c>
      <c r="D1" s="11" t="s">
        <v>3</v>
      </c>
      <c r="E1" s="39" t="s">
        <v>15</v>
      </c>
      <c r="F1" s="19" t="s">
        <v>10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8</v>
      </c>
      <c r="L1" s="11" t="s">
        <v>9</v>
      </c>
      <c r="M1" s="19" t="s">
        <v>11</v>
      </c>
      <c r="N1" s="11" t="s">
        <v>4</v>
      </c>
      <c r="O1" s="11" t="s">
        <v>5</v>
      </c>
      <c r="P1" s="11" t="s">
        <v>6</v>
      </c>
      <c r="Q1" s="11" t="s">
        <v>7</v>
      </c>
      <c r="R1" s="11" t="s">
        <v>8</v>
      </c>
      <c r="S1" s="11" t="s">
        <v>9</v>
      </c>
      <c r="T1" s="19" t="s">
        <v>37</v>
      </c>
      <c r="U1" s="11" t="s">
        <v>4</v>
      </c>
      <c r="V1" s="11" t="s">
        <v>5</v>
      </c>
      <c r="W1" s="11" t="s">
        <v>6</v>
      </c>
      <c r="X1" s="11" t="s">
        <v>7</v>
      </c>
      <c r="Y1" s="11" t="s">
        <v>8</v>
      </c>
      <c r="Z1" s="11" t="s">
        <v>9</v>
      </c>
      <c r="AA1" s="19" t="s">
        <v>13</v>
      </c>
      <c r="AB1" s="11" t="s">
        <v>44</v>
      </c>
      <c r="AC1" s="11" t="s">
        <v>45</v>
      </c>
      <c r="AD1" s="11" t="s">
        <v>46</v>
      </c>
      <c r="AE1" s="11" t="s">
        <v>47</v>
      </c>
      <c r="AF1" s="11" t="s">
        <v>43</v>
      </c>
      <c r="AG1" s="39"/>
      <c r="AH1" s="11" t="s">
        <v>48</v>
      </c>
      <c r="AI1" s="11" t="s">
        <v>49</v>
      </c>
      <c r="AJ1" s="11" t="s">
        <v>50</v>
      </c>
      <c r="AK1" s="11" t="s">
        <v>51</v>
      </c>
      <c r="AL1" s="11" t="s">
        <v>53</v>
      </c>
      <c r="AM1" s="11" t="s">
        <v>18</v>
      </c>
      <c r="AN1" s="12" t="s">
        <v>57</v>
      </c>
      <c r="AO1" s="11" t="s">
        <v>58</v>
      </c>
      <c r="AP1" s="11" t="s">
        <v>21</v>
      </c>
      <c r="AQ1" s="12" t="s">
        <v>14</v>
      </c>
      <c r="AR1" s="19" t="s">
        <v>36</v>
      </c>
      <c r="AS1" s="11" t="s">
        <v>4</v>
      </c>
      <c r="AT1" s="11" t="s">
        <v>5</v>
      </c>
      <c r="AU1" s="11" t="s">
        <v>6</v>
      </c>
      <c r="AV1" s="11" t="s">
        <v>7</v>
      </c>
      <c r="AW1" s="11" t="s">
        <v>8</v>
      </c>
      <c r="AX1" s="11" t="s">
        <v>9</v>
      </c>
      <c r="AY1" s="19" t="s">
        <v>38</v>
      </c>
      <c r="AZ1" s="11" t="s">
        <v>4</v>
      </c>
      <c r="BA1" s="11" t="s">
        <v>5</v>
      </c>
      <c r="BB1" s="11" t="s">
        <v>6</v>
      </c>
      <c r="BC1" s="11" t="s">
        <v>7</v>
      </c>
      <c r="BD1" s="11" t="s">
        <v>8</v>
      </c>
      <c r="BE1" s="11" t="s">
        <v>9</v>
      </c>
    </row>
    <row r="2" spans="1:57" x14ac:dyDescent="0.25">
      <c r="A2" s="80">
        <v>43207</v>
      </c>
      <c r="B2" s="81">
        <v>1</v>
      </c>
      <c r="C2" s="8">
        <v>0.41250000000000003</v>
      </c>
      <c r="D2" s="2">
        <v>0.4201388888888889</v>
      </c>
      <c r="E2" s="40">
        <f t="shared" ref="E2:E15" si="0">D2-C2</f>
        <v>7.6388888888888618E-3</v>
      </c>
      <c r="F2" s="38">
        <f t="shared" ref="F2:F15" si="1">SUM(G2:L2)</f>
        <v>21</v>
      </c>
      <c r="G2" s="3">
        <v>9</v>
      </c>
      <c r="H2" s="3">
        <v>6</v>
      </c>
      <c r="I2" s="3">
        <v>2</v>
      </c>
      <c r="J2" s="3">
        <v>1</v>
      </c>
      <c r="K2" s="3">
        <v>0</v>
      </c>
      <c r="L2" s="3">
        <v>3</v>
      </c>
      <c r="M2" s="38">
        <f t="shared" ref="M2:M15" si="2">SUM(N2:S2)</f>
        <v>2</v>
      </c>
      <c r="N2">
        <v>1</v>
      </c>
      <c r="O2">
        <v>0</v>
      </c>
      <c r="P2">
        <v>0</v>
      </c>
      <c r="Q2">
        <v>0</v>
      </c>
      <c r="R2">
        <v>1</v>
      </c>
      <c r="S2">
        <v>0</v>
      </c>
      <c r="T2" s="38">
        <f>F2+M2</f>
        <v>23</v>
      </c>
      <c r="U2" s="3">
        <f>N2+G2</f>
        <v>10</v>
      </c>
      <c r="V2" s="3">
        <f t="shared" ref="V2:Z15" si="3">O2+H2</f>
        <v>6</v>
      </c>
      <c r="W2" s="3">
        <f t="shared" si="3"/>
        <v>2</v>
      </c>
      <c r="X2" s="3">
        <f t="shared" si="3"/>
        <v>1</v>
      </c>
      <c r="Y2" s="3">
        <f t="shared" si="3"/>
        <v>1</v>
      </c>
      <c r="Z2" s="3">
        <f t="shared" si="3"/>
        <v>3</v>
      </c>
      <c r="AA2" s="61">
        <v>1</v>
      </c>
      <c r="AB2" s="31">
        <v>1</v>
      </c>
      <c r="AC2">
        <v>0</v>
      </c>
      <c r="AD2">
        <v>1</v>
      </c>
      <c r="AE2">
        <v>0</v>
      </c>
      <c r="AF2">
        <v>0</v>
      </c>
      <c r="AG2">
        <v>0</v>
      </c>
      <c r="AH2" s="37">
        <v>1</v>
      </c>
      <c r="AI2">
        <v>1</v>
      </c>
      <c r="AJ2">
        <v>0</v>
      </c>
      <c r="AK2">
        <v>1</v>
      </c>
      <c r="AL2">
        <v>0</v>
      </c>
      <c r="AM2">
        <v>0</v>
      </c>
      <c r="AN2" s="101"/>
      <c r="AO2" s="101"/>
      <c r="AP2" s="101" t="s">
        <v>99</v>
      </c>
      <c r="AQ2" s="101"/>
      <c r="AR2" s="101"/>
      <c r="AS2" s="7">
        <v>0</v>
      </c>
      <c r="AT2">
        <v>0</v>
      </c>
      <c r="AW2" s="7" t="s">
        <v>69</v>
      </c>
      <c r="AX2" s="29" t="s">
        <v>70</v>
      </c>
      <c r="AY2" s="61">
        <v>1</v>
      </c>
      <c r="AZ2" s="3" t="s">
        <v>90</v>
      </c>
      <c r="BA2" s="7"/>
    </row>
    <row r="3" spans="1:57" x14ac:dyDescent="0.25">
      <c r="A3" s="80">
        <v>43207</v>
      </c>
      <c r="B3" s="81">
        <v>2</v>
      </c>
      <c r="C3" s="8">
        <v>0.4236111111111111</v>
      </c>
      <c r="D3" s="2">
        <v>0.43124999999999997</v>
      </c>
      <c r="E3" s="40">
        <f t="shared" si="0"/>
        <v>7.6388888888888618E-3</v>
      </c>
      <c r="F3" s="38">
        <f t="shared" si="1"/>
        <v>5</v>
      </c>
      <c r="G3" s="3">
        <v>1</v>
      </c>
      <c r="H3" s="3">
        <v>1</v>
      </c>
      <c r="I3" s="3">
        <v>1</v>
      </c>
      <c r="J3" s="3">
        <v>0</v>
      </c>
      <c r="K3" s="3">
        <v>1</v>
      </c>
      <c r="L3" s="3">
        <v>1</v>
      </c>
      <c r="M3" s="38">
        <f t="shared" si="2"/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8">
        <f t="shared" ref="T3:T15" si="4">F3+M3</f>
        <v>5</v>
      </c>
      <c r="U3" s="3">
        <f>N3+G3</f>
        <v>1</v>
      </c>
      <c r="V3" s="3">
        <f t="shared" si="3"/>
        <v>1</v>
      </c>
      <c r="W3" s="3">
        <f t="shared" si="3"/>
        <v>1</v>
      </c>
      <c r="X3" s="3">
        <f t="shared" si="3"/>
        <v>0</v>
      </c>
      <c r="Y3" s="3">
        <f t="shared" si="3"/>
        <v>1</v>
      </c>
      <c r="Z3" s="3">
        <f t="shared" si="3"/>
        <v>1</v>
      </c>
      <c r="AA3" s="61">
        <v>2</v>
      </c>
      <c r="AB3" s="31">
        <v>1</v>
      </c>
      <c r="AC3">
        <v>1</v>
      </c>
      <c r="AD3">
        <v>1</v>
      </c>
      <c r="AE3">
        <v>0</v>
      </c>
      <c r="AF3">
        <v>0</v>
      </c>
      <c r="AG3">
        <v>0</v>
      </c>
      <c r="AH3" s="37">
        <v>0</v>
      </c>
      <c r="AI3">
        <v>0</v>
      </c>
      <c r="AJ3">
        <v>0</v>
      </c>
      <c r="AK3">
        <v>0</v>
      </c>
      <c r="AL3">
        <v>1</v>
      </c>
      <c r="AM3">
        <v>0</v>
      </c>
      <c r="AN3" s="101"/>
      <c r="AO3" s="101"/>
      <c r="AP3" s="101" t="s">
        <v>75</v>
      </c>
      <c r="AQ3" s="101"/>
      <c r="AR3" s="101"/>
      <c r="AS3" s="7">
        <v>0</v>
      </c>
      <c r="AT3">
        <v>0</v>
      </c>
      <c r="AW3" s="10" t="s">
        <v>71</v>
      </c>
      <c r="AX3" s="91" t="s">
        <v>12</v>
      </c>
      <c r="AY3" s="61">
        <v>2</v>
      </c>
      <c r="AZ3" s="3" t="s">
        <v>90</v>
      </c>
      <c r="BA3" s="7" t="s">
        <v>59</v>
      </c>
    </row>
    <row r="4" spans="1:57" x14ac:dyDescent="0.25">
      <c r="A4" s="80">
        <v>43207</v>
      </c>
      <c r="B4" s="81">
        <v>3</v>
      </c>
      <c r="C4" s="8">
        <v>0.4381944444444445</v>
      </c>
      <c r="D4" s="2">
        <v>0.44513888888888892</v>
      </c>
      <c r="E4" s="40">
        <f t="shared" si="0"/>
        <v>6.9444444444444198E-3</v>
      </c>
      <c r="F4" s="38">
        <f t="shared" si="1"/>
        <v>13</v>
      </c>
      <c r="G4" s="3">
        <v>9</v>
      </c>
      <c r="H4" s="3">
        <v>2</v>
      </c>
      <c r="I4" s="3">
        <v>1</v>
      </c>
      <c r="J4" s="3">
        <v>0</v>
      </c>
      <c r="K4" s="3">
        <v>0</v>
      </c>
      <c r="L4" s="3">
        <v>1</v>
      </c>
      <c r="M4" s="38">
        <f t="shared" si="2"/>
        <v>0</v>
      </c>
      <c r="N4" s="3">
        <v>0</v>
      </c>
      <c r="O4" s="3">
        <v>0</v>
      </c>
      <c r="P4">
        <v>0</v>
      </c>
      <c r="Q4">
        <v>0</v>
      </c>
      <c r="R4">
        <v>0</v>
      </c>
      <c r="S4">
        <v>0</v>
      </c>
      <c r="T4" s="38">
        <f t="shared" si="4"/>
        <v>13</v>
      </c>
      <c r="U4" s="3">
        <f t="shared" ref="U4:U15" si="5">N4+G4</f>
        <v>9</v>
      </c>
      <c r="V4" s="3">
        <f t="shared" si="3"/>
        <v>2</v>
      </c>
      <c r="W4" s="3">
        <f t="shared" si="3"/>
        <v>1</v>
      </c>
      <c r="X4" s="3">
        <f t="shared" si="3"/>
        <v>0</v>
      </c>
      <c r="Y4" s="3">
        <f t="shared" si="3"/>
        <v>0</v>
      </c>
      <c r="Z4" s="3">
        <f t="shared" si="3"/>
        <v>1</v>
      </c>
      <c r="AA4" s="61">
        <v>3</v>
      </c>
      <c r="AB4" s="31">
        <v>1</v>
      </c>
      <c r="AC4">
        <v>0</v>
      </c>
      <c r="AD4">
        <v>0</v>
      </c>
      <c r="AE4">
        <v>1</v>
      </c>
      <c r="AF4">
        <v>0</v>
      </c>
      <c r="AG4">
        <v>0</v>
      </c>
      <c r="AH4" s="37">
        <v>1</v>
      </c>
      <c r="AI4">
        <v>0</v>
      </c>
      <c r="AJ4">
        <v>0</v>
      </c>
      <c r="AK4">
        <v>0</v>
      </c>
      <c r="AL4">
        <v>1</v>
      </c>
      <c r="AM4">
        <v>0</v>
      </c>
      <c r="AN4" s="101"/>
      <c r="AO4" s="101"/>
      <c r="AP4" s="101" t="s">
        <v>99</v>
      </c>
      <c r="AQ4" s="101"/>
      <c r="AR4" s="101"/>
      <c r="AS4" s="7">
        <v>0</v>
      </c>
      <c r="AT4">
        <v>0</v>
      </c>
      <c r="AW4" s="7" t="s">
        <v>71</v>
      </c>
      <c r="AX4" s="29" t="s">
        <v>12</v>
      </c>
      <c r="AY4" s="61">
        <v>3</v>
      </c>
      <c r="AZ4" s="3" t="s">
        <v>90</v>
      </c>
      <c r="BA4" s="7" t="s">
        <v>55</v>
      </c>
    </row>
    <row r="5" spans="1:57" x14ac:dyDescent="0.25">
      <c r="A5" s="80">
        <v>43207</v>
      </c>
      <c r="B5" s="81">
        <v>4</v>
      </c>
      <c r="C5" s="8">
        <v>0.45069444444444445</v>
      </c>
      <c r="D5" s="2">
        <v>0.45624999999999999</v>
      </c>
      <c r="E5" s="40">
        <f t="shared" si="0"/>
        <v>5.5555555555555358E-3</v>
      </c>
      <c r="F5" s="38">
        <f t="shared" si="1"/>
        <v>8</v>
      </c>
      <c r="G5" s="3">
        <v>4</v>
      </c>
      <c r="H5" s="3">
        <v>3</v>
      </c>
      <c r="I5" s="3">
        <v>1</v>
      </c>
      <c r="J5" s="3">
        <v>0</v>
      </c>
      <c r="K5" s="3">
        <v>0</v>
      </c>
      <c r="L5" s="3">
        <v>0</v>
      </c>
      <c r="M5" s="38">
        <f t="shared" si="2"/>
        <v>1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 s="38">
        <f t="shared" si="4"/>
        <v>9</v>
      </c>
      <c r="U5" s="3">
        <f t="shared" si="5"/>
        <v>4</v>
      </c>
      <c r="V5" s="3">
        <f t="shared" si="3"/>
        <v>4</v>
      </c>
      <c r="W5" s="3">
        <f t="shared" si="3"/>
        <v>1</v>
      </c>
      <c r="X5" s="3">
        <f t="shared" si="3"/>
        <v>0</v>
      </c>
      <c r="Y5" s="3">
        <f t="shared" si="3"/>
        <v>0</v>
      </c>
      <c r="Z5" s="3">
        <f t="shared" si="3"/>
        <v>0</v>
      </c>
      <c r="AA5" s="61">
        <v>4</v>
      </c>
      <c r="AB5" s="31">
        <v>1</v>
      </c>
      <c r="AC5">
        <v>0</v>
      </c>
      <c r="AD5">
        <v>0</v>
      </c>
      <c r="AE5">
        <v>1</v>
      </c>
      <c r="AF5">
        <v>0</v>
      </c>
      <c r="AG5">
        <v>0</v>
      </c>
      <c r="AH5" s="37">
        <v>0</v>
      </c>
      <c r="AI5">
        <v>0</v>
      </c>
      <c r="AJ5">
        <v>0</v>
      </c>
      <c r="AK5">
        <v>0</v>
      </c>
      <c r="AL5">
        <v>0</v>
      </c>
      <c r="AM5">
        <v>0</v>
      </c>
      <c r="AN5" s="101"/>
      <c r="AO5" s="101"/>
      <c r="AP5" s="102" t="s">
        <v>99</v>
      </c>
      <c r="AQ5" s="102"/>
      <c r="AR5" s="102"/>
      <c r="AS5" s="7">
        <v>1</v>
      </c>
      <c r="AT5">
        <v>1</v>
      </c>
      <c r="AW5" s="7" t="s">
        <v>78</v>
      </c>
      <c r="AX5" s="29" t="s">
        <v>72</v>
      </c>
      <c r="AY5" s="61">
        <v>4</v>
      </c>
      <c r="AZ5" s="3" t="s">
        <v>90</v>
      </c>
      <c r="BA5" s="7" t="s">
        <v>55</v>
      </c>
    </row>
    <row r="6" spans="1:57" x14ac:dyDescent="0.25">
      <c r="A6" s="80">
        <v>43207</v>
      </c>
      <c r="B6" s="81">
        <v>5</v>
      </c>
      <c r="C6" s="8">
        <v>0.46388888888888885</v>
      </c>
      <c r="D6" s="2">
        <v>0.4694444444444445</v>
      </c>
      <c r="E6" s="40">
        <f t="shared" si="0"/>
        <v>5.5555555555556468E-3</v>
      </c>
      <c r="F6" s="38">
        <f t="shared" si="1"/>
        <v>2</v>
      </c>
      <c r="G6">
        <v>1</v>
      </c>
      <c r="H6">
        <v>0</v>
      </c>
      <c r="I6">
        <v>1</v>
      </c>
      <c r="J6">
        <v>0</v>
      </c>
      <c r="K6">
        <v>0</v>
      </c>
      <c r="L6">
        <v>0</v>
      </c>
      <c r="M6" s="38">
        <f t="shared" si="2"/>
        <v>1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 s="38">
        <f t="shared" si="4"/>
        <v>3</v>
      </c>
      <c r="U6" s="3">
        <f t="shared" si="5"/>
        <v>1</v>
      </c>
      <c r="V6" s="3">
        <f t="shared" si="3"/>
        <v>0</v>
      </c>
      <c r="W6" s="3">
        <f t="shared" si="3"/>
        <v>1</v>
      </c>
      <c r="X6" s="3">
        <f t="shared" si="3"/>
        <v>0</v>
      </c>
      <c r="Y6" s="3">
        <f t="shared" si="3"/>
        <v>1</v>
      </c>
      <c r="Z6" s="3">
        <f t="shared" si="3"/>
        <v>0</v>
      </c>
      <c r="AA6" s="61">
        <v>5</v>
      </c>
      <c r="AB6" s="31">
        <v>1</v>
      </c>
      <c r="AC6">
        <v>0</v>
      </c>
      <c r="AD6">
        <v>0</v>
      </c>
      <c r="AE6">
        <v>0</v>
      </c>
      <c r="AF6">
        <v>0</v>
      </c>
      <c r="AG6">
        <v>1</v>
      </c>
      <c r="AH6" s="37">
        <v>1</v>
      </c>
      <c r="AI6">
        <v>0</v>
      </c>
      <c r="AJ6">
        <v>1</v>
      </c>
      <c r="AK6">
        <v>0</v>
      </c>
      <c r="AL6">
        <v>0</v>
      </c>
      <c r="AM6">
        <v>0</v>
      </c>
      <c r="AN6" s="101"/>
      <c r="AO6" s="101" t="s">
        <v>73</v>
      </c>
      <c r="AP6" s="102">
        <v>10</v>
      </c>
      <c r="AQ6" s="102"/>
      <c r="AR6" s="102"/>
      <c r="AS6" s="7">
        <v>0</v>
      </c>
      <c r="AT6">
        <v>0</v>
      </c>
      <c r="AW6" s="7" t="s">
        <v>72</v>
      </c>
      <c r="AX6" s="29" t="s">
        <v>12</v>
      </c>
      <c r="AY6" s="61">
        <v>5</v>
      </c>
      <c r="AZ6" s="3" t="s">
        <v>90</v>
      </c>
      <c r="BA6" s="7" t="s">
        <v>56</v>
      </c>
    </row>
    <row r="7" spans="1:57" s="60" customFormat="1" x14ac:dyDescent="0.25">
      <c r="A7" s="84">
        <v>43208</v>
      </c>
      <c r="B7" s="85">
        <v>6</v>
      </c>
      <c r="C7" s="56">
        <v>0.3923611111111111</v>
      </c>
      <c r="D7" s="57">
        <v>0.3979166666666667</v>
      </c>
      <c r="E7" s="58">
        <f t="shared" si="0"/>
        <v>5.5555555555555913E-3</v>
      </c>
      <c r="F7" s="59">
        <f t="shared" si="1"/>
        <v>11</v>
      </c>
      <c r="G7" s="60">
        <v>2</v>
      </c>
      <c r="H7" s="60">
        <v>2</v>
      </c>
      <c r="I7" s="60">
        <v>3</v>
      </c>
      <c r="J7" s="60">
        <v>0</v>
      </c>
      <c r="K7" s="60">
        <v>1</v>
      </c>
      <c r="L7" s="60">
        <v>3</v>
      </c>
      <c r="M7" s="59">
        <f t="shared" si="2"/>
        <v>0</v>
      </c>
      <c r="N7" s="60">
        <v>0</v>
      </c>
      <c r="O7" s="60">
        <v>0</v>
      </c>
      <c r="P7" s="60">
        <v>0</v>
      </c>
      <c r="Q7" s="60">
        <v>0</v>
      </c>
      <c r="R7" s="60">
        <v>0</v>
      </c>
      <c r="S7" s="60">
        <v>0</v>
      </c>
      <c r="T7" s="59">
        <f t="shared" si="4"/>
        <v>11</v>
      </c>
      <c r="U7" s="61">
        <f t="shared" si="5"/>
        <v>2</v>
      </c>
      <c r="V7" s="61">
        <f t="shared" si="3"/>
        <v>2</v>
      </c>
      <c r="W7" s="61">
        <f t="shared" si="3"/>
        <v>3</v>
      </c>
      <c r="X7" s="61">
        <f t="shared" si="3"/>
        <v>0</v>
      </c>
      <c r="Y7" s="61">
        <f t="shared" si="3"/>
        <v>1</v>
      </c>
      <c r="Z7" s="61">
        <f t="shared" si="3"/>
        <v>3</v>
      </c>
      <c r="AA7" s="61">
        <v>6</v>
      </c>
      <c r="AB7" s="62">
        <v>1</v>
      </c>
      <c r="AC7" s="60">
        <v>1</v>
      </c>
      <c r="AD7" s="60">
        <v>1</v>
      </c>
      <c r="AE7" s="60">
        <v>0</v>
      </c>
      <c r="AF7" s="60">
        <v>0</v>
      </c>
      <c r="AG7" s="60">
        <v>0</v>
      </c>
      <c r="AH7" s="63">
        <v>1</v>
      </c>
      <c r="AI7" s="60">
        <v>0</v>
      </c>
      <c r="AJ7" s="60">
        <v>0</v>
      </c>
      <c r="AK7" s="60">
        <v>0</v>
      </c>
      <c r="AL7" s="60">
        <v>1</v>
      </c>
      <c r="AM7" s="60">
        <v>0</v>
      </c>
      <c r="AN7" s="101"/>
      <c r="AO7" s="101"/>
      <c r="AP7" s="102">
        <v>0</v>
      </c>
      <c r="AQ7" s="102"/>
      <c r="AR7" s="102"/>
      <c r="AS7" s="64">
        <v>0</v>
      </c>
      <c r="AT7" s="60">
        <v>0</v>
      </c>
      <c r="AW7" s="7" t="s">
        <v>97</v>
      </c>
      <c r="AX7" s="29" t="s">
        <v>12</v>
      </c>
      <c r="AY7" s="61">
        <v>6</v>
      </c>
      <c r="AZ7" s="60" t="s">
        <v>91</v>
      </c>
      <c r="BA7" s="64" t="s">
        <v>54</v>
      </c>
    </row>
    <row r="8" spans="1:57" s="60" customFormat="1" x14ac:dyDescent="0.25">
      <c r="A8" s="84">
        <v>43208</v>
      </c>
      <c r="B8" s="85">
        <v>7</v>
      </c>
      <c r="C8" s="56">
        <v>0.4152777777777778</v>
      </c>
      <c r="D8" s="57">
        <v>0.42152777777777778</v>
      </c>
      <c r="E8" s="58">
        <f t="shared" si="0"/>
        <v>6.2499999999999778E-3</v>
      </c>
      <c r="F8" s="59">
        <f t="shared" si="1"/>
        <v>17</v>
      </c>
      <c r="G8" s="60">
        <v>7</v>
      </c>
      <c r="H8" s="60">
        <v>3</v>
      </c>
      <c r="I8" s="60">
        <v>1</v>
      </c>
      <c r="J8" s="60">
        <v>3</v>
      </c>
      <c r="K8" s="60">
        <v>3</v>
      </c>
      <c r="L8" s="60">
        <v>0</v>
      </c>
      <c r="M8" s="59">
        <f t="shared" si="2"/>
        <v>3</v>
      </c>
      <c r="N8" s="60">
        <v>3</v>
      </c>
      <c r="O8" s="60">
        <v>0</v>
      </c>
      <c r="P8" s="60">
        <v>0</v>
      </c>
      <c r="Q8" s="60">
        <v>0</v>
      </c>
      <c r="R8" s="60">
        <v>0</v>
      </c>
      <c r="S8" s="60">
        <v>0</v>
      </c>
      <c r="T8" s="59">
        <f>F8+M8</f>
        <v>20</v>
      </c>
      <c r="U8" s="61">
        <f t="shared" si="5"/>
        <v>10</v>
      </c>
      <c r="V8" s="61">
        <f t="shared" si="3"/>
        <v>3</v>
      </c>
      <c r="W8" s="61">
        <f t="shared" si="3"/>
        <v>1</v>
      </c>
      <c r="X8" s="61">
        <f t="shared" si="3"/>
        <v>3</v>
      </c>
      <c r="Y8" s="61">
        <f t="shared" si="3"/>
        <v>3</v>
      </c>
      <c r="Z8" s="61">
        <f t="shared" si="3"/>
        <v>0</v>
      </c>
      <c r="AA8" s="61">
        <v>7</v>
      </c>
      <c r="AB8" s="62">
        <v>1</v>
      </c>
      <c r="AC8" s="60">
        <v>1</v>
      </c>
      <c r="AD8" s="60">
        <v>1</v>
      </c>
      <c r="AE8" s="60">
        <v>0</v>
      </c>
      <c r="AF8" s="60">
        <v>0</v>
      </c>
      <c r="AG8" s="60">
        <v>0</v>
      </c>
      <c r="AH8" s="63">
        <v>0</v>
      </c>
      <c r="AI8" s="60">
        <v>0</v>
      </c>
      <c r="AJ8" s="60">
        <v>0</v>
      </c>
      <c r="AK8" s="60">
        <v>0</v>
      </c>
      <c r="AL8" s="60">
        <v>0</v>
      </c>
      <c r="AM8" s="60">
        <v>0</v>
      </c>
      <c r="AN8" s="101"/>
      <c r="AO8" s="101"/>
      <c r="AP8" s="102">
        <v>10</v>
      </c>
      <c r="AQ8" s="102"/>
      <c r="AR8" s="102"/>
      <c r="AS8" s="64">
        <v>0</v>
      </c>
      <c r="AT8" s="60">
        <v>0</v>
      </c>
      <c r="AW8" s="7" t="s">
        <v>72</v>
      </c>
      <c r="AX8" s="29" t="s">
        <v>12</v>
      </c>
      <c r="AY8" s="61">
        <v>7</v>
      </c>
      <c r="AZ8" s="60" t="s">
        <v>91</v>
      </c>
      <c r="BA8" s="64" t="s">
        <v>42</v>
      </c>
    </row>
    <row r="9" spans="1:57" s="60" customFormat="1" x14ac:dyDescent="0.25">
      <c r="A9" s="84">
        <v>43208</v>
      </c>
      <c r="B9" s="85">
        <v>8</v>
      </c>
      <c r="C9" s="56">
        <v>0.4055555555555555</v>
      </c>
      <c r="D9" s="57">
        <v>0.41250000000000003</v>
      </c>
      <c r="E9" s="58">
        <f t="shared" si="0"/>
        <v>6.9444444444445308E-3</v>
      </c>
      <c r="F9" s="59">
        <f t="shared" si="1"/>
        <v>24</v>
      </c>
      <c r="G9" s="60">
        <v>8</v>
      </c>
      <c r="H9" s="60">
        <v>8</v>
      </c>
      <c r="I9" s="60">
        <v>1</v>
      </c>
      <c r="J9" s="60">
        <v>1</v>
      </c>
      <c r="K9" s="60">
        <v>3</v>
      </c>
      <c r="L9" s="60">
        <v>3</v>
      </c>
      <c r="M9" s="59">
        <f t="shared" si="2"/>
        <v>2</v>
      </c>
      <c r="N9" s="60">
        <v>2</v>
      </c>
      <c r="O9" s="60">
        <v>0</v>
      </c>
      <c r="P9" s="60">
        <v>0</v>
      </c>
      <c r="Q9" s="60">
        <v>0</v>
      </c>
      <c r="R9" s="60">
        <v>0</v>
      </c>
      <c r="S9" s="60">
        <v>0</v>
      </c>
      <c r="T9" s="59">
        <f t="shared" si="4"/>
        <v>26</v>
      </c>
      <c r="U9" s="61">
        <f t="shared" si="5"/>
        <v>10</v>
      </c>
      <c r="V9" s="61">
        <f t="shared" si="3"/>
        <v>8</v>
      </c>
      <c r="W9" s="61">
        <f t="shared" si="3"/>
        <v>1</v>
      </c>
      <c r="X9" s="61">
        <f t="shared" si="3"/>
        <v>1</v>
      </c>
      <c r="Y9" s="61">
        <f t="shared" si="3"/>
        <v>3</v>
      </c>
      <c r="Z9" s="61">
        <f t="shared" si="3"/>
        <v>3</v>
      </c>
      <c r="AA9" s="61">
        <v>8</v>
      </c>
      <c r="AB9" s="62">
        <v>1</v>
      </c>
      <c r="AC9" s="60">
        <v>0</v>
      </c>
      <c r="AD9" s="60">
        <v>1</v>
      </c>
      <c r="AE9" s="60">
        <v>0</v>
      </c>
      <c r="AF9" s="60">
        <v>0</v>
      </c>
      <c r="AG9" s="60">
        <v>0</v>
      </c>
      <c r="AH9" s="63">
        <v>1</v>
      </c>
      <c r="AI9" s="60">
        <v>1</v>
      </c>
      <c r="AJ9" s="60">
        <v>0</v>
      </c>
      <c r="AK9" s="60">
        <v>1</v>
      </c>
      <c r="AL9" s="60">
        <v>0</v>
      </c>
      <c r="AM9" s="60">
        <v>0</v>
      </c>
      <c r="AN9" s="101"/>
      <c r="AO9" s="101"/>
      <c r="AP9" s="102">
        <v>10</v>
      </c>
      <c r="AQ9" s="102"/>
      <c r="AR9" s="102"/>
      <c r="AS9" s="64">
        <v>0</v>
      </c>
      <c r="AT9" s="60">
        <v>0</v>
      </c>
      <c r="AW9" s="7" t="s">
        <v>96</v>
      </c>
      <c r="AX9" s="29" t="s">
        <v>12</v>
      </c>
      <c r="AY9" s="61">
        <v>8</v>
      </c>
      <c r="AZ9" s="60" t="s">
        <v>91</v>
      </c>
      <c r="BA9" s="64"/>
    </row>
    <row r="10" spans="1:57" s="60" customFormat="1" x14ac:dyDescent="0.25">
      <c r="A10" s="84">
        <v>43208</v>
      </c>
      <c r="B10" s="85">
        <v>9</v>
      </c>
      <c r="C10" s="56">
        <v>0.43055555555555558</v>
      </c>
      <c r="D10" s="57">
        <v>0.44097222222222227</v>
      </c>
      <c r="E10" s="58">
        <f t="shared" si="0"/>
        <v>1.0416666666666685E-2</v>
      </c>
      <c r="F10" s="59">
        <f t="shared" si="1"/>
        <v>43</v>
      </c>
      <c r="G10" s="60">
        <v>14</v>
      </c>
      <c r="H10" s="60">
        <v>5</v>
      </c>
      <c r="I10" s="60">
        <v>6</v>
      </c>
      <c r="J10" s="60">
        <v>12</v>
      </c>
      <c r="K10" s="60">
        <v>2</v>
      </c>
      <c r="L10" s="60">
        <v>4</v>
      </c>
      <c r="M10" s="59">
        <f t="shared" si="2"/>
        <v>1</v>
      </c>
      <c r="N10" s="60">
        <v>1</v>
      </c>
      <c r="O10" s="60">
        <v>0</v>
      </c>
      <c r="P10" s="60">
        <v>0</v>
      </c>
      <c r="Q10" s="60">
        <v>0</v>
      </c>
      <c r="R10" s="60">
        <v>0</v>
      </c>
      <c r="S10" s="60">
        <v>0</v>
      </c>
      <c r="T10" s="59">
        <f t="shared" si="4"/>
        <v>44</v>
      </c>
      <c r="U10" s="61">
        <f t="shared" si="5"/>
        <v>15</v>
      </c>
      <c r="V10" s="61">
        <f t="shared" si="3"/>
        <v>5</v>
      </c>
      <c r="W10" s="61">
        <f t="shared" si="3"/>
        <v>6</v>
      </c>
      <c r="X10" s="61">
        <f t="shared" si="3"/>
        <v>12</v>
      </c>
      <c r="Y10" s="61">
        <f t="shared" si="3"/>
        <v>2</v>
      </c>
      <c r="Z10" s="61">
        <f t="shared" si="3"/>
        <v>4</v>
      </c>
      <c r="AA10" s="61">
        <v>9</v>
      </c>
      <c r="AB10" s="62">
        <v>1</v>
      </c>
      <c r="AC10" s="60">
        <v>1</v>
      </c>
      <c r="AD10" s="60">
        <v>0</v>
      </c>
      <c r="AE10" s="60">
        <v>0</v>
      </c>
      <c r="AF10" s="60">
        <v>1</v>
      </c>
      <c r="AG10" s="60">
        <v>0</v>
      </c>
      <c r="AH10" s="63">
        <v>0</v>
      </c>
      <c r="AI10" s="60">
        <v>0</v>
      </c>
      <c r="AJ10" s="60">
        <v>0</v>
      </c>
      <c r="AK10" s="60">
        <v>0</v>
      </c>
      <c r="AL10" s="60">
        <v>0</v>
      </c>
      <c r="AM10" s="60">
        <v>0</v>
      </c>
      <c r="AN10" s="101"/>
      <c r="AO10" s="101"/>
      <c r="AP10" s="102">
        <v>10</v>
      </c>
      <c r="AQ10" s="102"/>
      <c r="AR10" s="102"/>
      <c r="AS10" s="64">
        <v>0</v>
      </c>
      <c r="AT10" s="60">
        <v>0</v>
      </c>
      <c r="AW10" s="7" t="s">
        <v>79</v>
      </c>
      <c r="AX10" s="29" t="s">
        <v>80</v>
      </c>
      <c r="AY10" s="61">
        <v>9</v>
      </c>
      <c r="AZ10" s="60" t="s">
        <v>91</v>
      </c>
      <c r="BA10" s="64"/>
    </row>
    <row r="11" spans="1:57" s="60" customFormat="1" x14ac:dyDescent="0.25">
      <c r="A11" s="84">
        <v>43208</v>
      </c>
      <c r="B11" s="85">
        <v>10</v>
      </c>
      <c r="C11" s="56">
        <v>0.4916666666666667</v>
      </c>
      <c r="D11" s="57">
        <v>0.49583333333333335</v>
      </c>
      <c r="E11" s="58">
        <f t="shared" si="0"/>
        <v>4.1666666666666519E-3</v>
      </c>
      <c r="F11" s="59">
        <f t="shared" si="1"/>
        <v>4</v>
      </c>
      <c r="G11" s="60">
        <v>1</v>
      </c>
      <c r="H11" s="60">
        <v>2</v>
      </c>
      <c r="I11" s="60">
        <v>1</v>
      </c>
      <c r="J11" s="60">
        <v>0</v>
      </c>
      <c r="K11" s="60">
        <v>0</v>
      </c>
      <c r="L11" s="60">
        <v>0</v>
      </c>
      <c r="M11" s="59">
        <f t="shared" si="2"/>
        <v>0</v>
      </c>
      <c r="N11" s="60">
        <v>0</v>
      </c>
      <c r="O11" s="60">
        <v>0</v>
      </c>
      <c r="P11" s="60">
        <v>0</v>
      </c>
      <c r="Q11" s="60">
        <v>0</v>
      </c>
      <c r="R11" s="60">
        <v>0</v>
      </c>
      <c r="S11" s="60">
        <v>0</v>
      </c>
      <c r="T11" s="59">
        <f t="shared" si="4"/>
        <v>4</v>
      </c>
      <c r="U11" s="61">
        <f t="shared" si="5"/>
        <v>1</v>
      </c>
      <c r="V11" s="61">
        <f t="shared" si="3"/>
        <v>2</v>
      </c>
      <c r="W11" s="61">
        <f t="shared" si="3"/>
        <v>1</v>
      </c>
      <c r="X11" s="61">
        <f t="shared" si="3"/>
        <v>0</v>
      </c>
      <c r="Y11" s="61">
        <f t="shared" si="3"/>
        <v>0</v>
      </c>
      <c r="Z11" s="61">
        <f t="shared" si="3"/>
        <v>0</v>
      </c>
      <c r="AA11" s="61">
        <v>10</v>
      </c>
      <c r="AB11" s="62">
        <v>1</v>
      </c>
      <c r="AC11" s="60">
        <v>1</v>
      </c>
      <c r="AD11" s="60">
        <v>1</v>
      </c>
      <c r="AE11" s="60">
        <v>0</v>
      </c>
      <c r="AF11" s="60">
        <v>0</v>
      </c>
      <c r="AG11" s="60">
        <v>0</v>
      </c>
      <c r="AH11" s="63">
        <v>0</v>
      </c>
      <c r="AI11" s="60">
        <v>0</v>
      </c>
      <c r="AJ11" s="60">
        <v>0</v>
      </c>
      <c r="AK11" s="60">
        <v>0</v>
      </c>
      <c r="AL11" s="60">
        <v>0</v>
      </c>
      <c r="AM11" s="60">
        <v>0</v>
      </c>
      <c r="AN11" s="101"/>
      <c r="AO11" s="101"/>
      <c r="AP11" s="102">
        <v>10</v>
      </c>
      <c r="AQ11" s="102"/>
      <c r="AR11" s="102"/>
      <c r="AS11" s="64">
        <v>0</v>
      </c>
      <c r="AT11" s="60">
        <v>0</v>
      </c>
      <c r="AW11" s="7" t="s">
        <v>77</v>
      </c>
      <c r="AX11" s="29" t="s">
        <v>12</v>
      </c>
      <c r="AY11" s="61">
        <v>10</v>
      </c>
      <c r="AZ11" s="60" t="s">
        <v>91</v>
      </c>
      <c r="BA11" s="64"/>
    </row>
    <row r="12" spans="1:57" x14ac:dyDescent="0.25">
      <c r="A12" s="80">
        <v>43207</v>
      </c>
      <c r="B12" s="81">
        <v>11</v>
      </c>
      <c r="C12" s="8">
        <v>0.40138888888888885</v>
      </c>
      <c r="D12" s="2">
        <v>0.4069444444444445</v>
      </c>
      <c r="E12" s="40">
        <f t="shared" si="0"/>
        <v>5.5555555555556468E-3</v>
      </c>
      <c r="F12" s="38">
        <f t="shared" si="1"/>
        <v>3</v>
      </c>
      <c r="G12">
        <v>2</v>
      </c>
      <c r="H12">
        <v>1</v>
      </c>
      <c r="I12">
        <v>0</v>
      </c>
      <c r="J12">
        <v>0</v>
      </c>
      <c r="K12">
        <v>0</v>
      </c>
      <c r="L12">
        <v>0</v>
      </c>
      <c r="M12" s="38">
        <f t="shared" si="2"/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38">
        <f t="shared" si="4"/>
        <v>3</v>
      </c>
      <c r="U12" s="3">
        <f t="shared" si="5"/>
        <v>2</v>
      </c>
      <c r="V12" s="3">
        <f t="shared" si="3"/>
        <v>1</v>
      </c>
      <c r="W12" s="3">
        <f t="shared" si="3"/>
        <v>0</v>
      </c>
      <c r="X12" s="3">
        <f t="shared" si="3"/>
        <v>0</v>
      </c>
      <c r="Y12" s="3">
        <f t="shared" si="3"/>
        <v>0</v>
      </c>
      <c r="Z12" s="3">
        <f t="shared" si="3"/>
        <v>0</v>
      </c>
      <c r="AA12" s="61">
        <v>11</v>
      </c>
      <c r="AB12" s="31">
        <v>1</v>
      </c>
      <c r="AC12" s="60">
        <v>0</v>
      </c>
      <c r="AD12" s="60">
        <v>0</v>
      </c>
      <c r="AE12" s="60">
        <v>1</v>
      </c>
      <c r="AF12" s="60">
        <v>0</v>
      </c>
      <c r="AG12" s="60">
        <v>0</v>
      </c>
      <c r="AH12" s="37">
        <v>0</v>
      </c>
      <c r="AI12" s="60">
        <v>0</v>
      </c>
      <c r="AJ12" s="60">
        <v>0</v>
      </c>
      <c r="AK12" s="60">
        <v>0</v>
      </c>
      <c r="AL12" s="60">
        <v>0</v>
      </c>
      <c r="AM12" s="60">
        <v>0</v>
      </c>
      <c r="AN12" s="101"/>
      <c r="AO12" s="101"/>
      <c r="AP12" s="102">
        <v>0</v>
      </c>
      <c r="AQ12" s="102"/>
      <c r="AR12" s="102" t="s">
        <v>75</v>
      </c>
      <c r="AS12" s="7">
        <v>0</v>
      </c>
      <c r="AT12" s="60">
        <v>0</v>
      </c>
      <c r="AW12" s="7" t="s">
        <v>72</v>
      </c>
      <c r="AX12" s="29" t="s">
        <v>12</v>
      </c>
      <c r="AY12" s="61">
        <v>11</v>
      </c>
      <c r="AZ12" s="3" t="s">
        <v>90</v>
      </c>
      <c r="BA12" s="7" t="s">
        <v>42</v>
      </c>
    </row>
    <row r="13" spans="1:57" x14ac:dyDescent="0.25">
      <c r="A13" s="80">
        <v>43207</v>
      </c>
      <c r="B13" s="81">
        <v>12</v>
      </c>
      <c r="C13" s="8">
        <v>0.49236111111111108</v>
      </c>
      <c r="D13" s="2">
        <v>0.49722222222222223</v>
      </c>
      <c r="E13" s="40">
        <f t="shared" si="0"/>
        <v>4.8611111111111494E-3</v>
      </c>
      <c r="F13" s="38">
        <f t="shared" si="1"/>
        <v>5</v>
      </c>
      <c r="G13">
        <v>1</v>
      </c>
      <c r="H13">
        <v>2</v>
      </c>
      <c r="I13">
        <v>0</v>
      </c>
      <c r="J13">
        <v>2</v>
      </c>
      <c r="K13">
        <v>0</v>
      </c>
      <c r="L13">
        <v>0</v>
      </c>
      <c r="M13" s="38">
        <f t="shared" si="2"/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s="38">
        <f t="shared" si="4"/>
        <v>5</v>
      </c>
      <c r="U13" s="3">
        <f t="shared" si="5"/>
        <v>1</v>
      </c>
      <c r="V13" s="3">
        <f t="shared" si="3"/>
        <v>2</v>
      </c>
      <c r="W13" s="3">
        <f t="shared" si="3"/>
        <v>0</v>
      </c>
      <c r="X13" s="3">
        <f t="shared" si="3"/>
        <v>2</v>
      </c>
      <c r="Y13" s="3">
        <f t="shared" si="3"/>
        <v>0</v>
      </c>
      <c r="Z13" s="3">
        <f t="shared" si="3"/>
        <v>0</v>
      </c>
      <c r="AA13" s="61">
        <v>12</v>
      </c>
      <c r="AB13" s="31">
        <v>1</v>
      </c>
      <c r="AC13" s="60">
        <v>0</v>
      </c>
      <c r="AD13" s="60">
        <v>0</v>
      </c>
      <c r="AE13" s="60">
        <v>1</v>
      </c>
      <c r="AF13" s="60">
        <v>0</v>
      </c>
      <c r="AG13" s="60">
        <v>0</v>
      </c>
      <c r="AH13" s="37">
        <v>0</v>
      </c>
      <c r="AI13" s="60">
        <v>0</v>
      </c>
      <c r="AJ13" s="60">
        <v>0</v>
      </c>
      <c r="AK13" s="60">
        <v>0</v>
      </c>
      <c r="AL13" s="60">
        <v>0</v>
      </c>
      <c r="AM13" s="60">
        <v>0</v>
      </c>
      <c r="AN13" s="101"/>
      <c r="AO13" s="101"/>
      <c r="AP13" s="102" t="s">
        <v>100</v>
      </c>
      <c r="AQ13" s="102"/>
      <c r="AR13" s="102" t="s">
        <v>75</v>
      </c>
      <c r="AS13" s="7">
        <v>0</v>
      </c>
      <c r="AT13" s="60">
        <v>0</v>
      </c>
      <c r="AW13" s="7" t="s">
        <v>70</v>
      </c>
      <c r="AX13" s="29" t="s">
        <v>12</v>
      </c>
      <c r="AY13" s="61">
        <v>12</v>
      </c>
      <c r="AZ13" s="3" t="s">
        <v>90</v>
      </c>
      <c r="BA13" s="7"/>
    </row>
    <row r="14" spans="1:57" s="60" customFormat="1" x14ac:dyDescent="0.25">
      <c r="A14" s="84">
        <v>43208</v>
      </c>
      <c r="B14" s="85">
        <v>13</v>
      </c>
      <c r="C14" s="56">
        <v>0.47222222222222227</v>
      </c>
      <c r="D14" s="57">
        <v>0.47638888888888892</v>
      </c>
      <c r="E14" s="58">
        <f t="shared" si="0"/>
        <v>4.1666666666666519E-3</v>
      </c>
      <c r="F14" s="59">
        <f t="shared" si="1"/>
        <v>4</v>
      </c>
      <c r="G14" s="60">
        <v>2</v>
      </c>
      <c r="H14" s="60">
        <v>2</v>
      </c>
      <c r="I14" s="60">
        <v>0</v>
      </c>
      <c r="J14" s="60">
        <v>0</v>
      </c>
      <c r="K14" s="60">
        <v>0</v>
      </c>
      <c r="L14" s="60">
        <v>0</v>
      </c>
      <c r="M14" s="59">
        <f t="shared" si="2"/>
        <v>0</v>
      </c>
      <c r="N14" s="60">
        <v>0</v>
      </c>
      <c r="O14" s="60">
        <v>0</v>
      </c>
      <c r="P14" s="60">
        <v>0</v>
      </c>
      <c r="Q14" s="60">
        <v>0</v>
      </c>
      <c r="R14" s="60">
        <v>0</v>
      </c>
      <c r="S14" s="60">
        <v>0</v>
      </c>
      <c r="T14" s="59">
        <f t="shared" si="4"/>
        <v>4</v>
      </c>
      <c r="U14" s="61"/>
      <c r="V14" s="61">
        <f t="shared" si="3"/>
        <v>2</v>
      </c>
      <c r="W14" s="61">
        <f t="shared" si="3"/>
        <v>0</v>
      </c>
      <c r="X14" s="61">
        <f t="shared" si="3"/>
        <v>0</v>
      </c>
      <c r="Y14" s="61">
        <f t="shared" si="3"/>
        <v>0</v>
      </c>
      <c r="Z14" s="61">
        <f t="shared" si="3"/>
        <v>0</v>
      </c>
      <c r="AA14" s="61">
        <v>13</v>
      </c>
      <c r="AB14" s="62">
        <v>1</v>
      </c>
      <c r="AC14" s="60">
        <v>0</v>
      </c>
      <c r="AD14" s="60">
        <v>0</v>
      </c>
      <c r="AE14" s="60">
        <v>1</v>
      </c>
      <c r="AF14" s="60">
        <v>0</v>
      </c>
      <c r="AG14" s="60">
        <v>0</v>
      </c>
      <c r="AH14" s="63">
        <v>0</v>
      </c>
      <c r="AI14" s="60">
        <v>0</v>
      </c>
      <c r="AJ14" s="60">
        <v>0</v>
      </c>
      <c r="AK14" s="60">
        <v>0</v>
      </c>
      <c r="AL14" s="60">
        <v>0</v>
      </c>
      <c r="AM14" s="60">
        <v>0</v>
      </c>
      <c r="AN14" s="101"/>
      <c r="AO14" s="101"/>
      <c r="AP14" s="102" t="s">
        <v>100</v>
      </c>
      <c r="AQ14" s="102"/>
      <c r="AR14" s="102" t="s">
        <v>75</v>
      </c>
      <c r="AS14" s="64">
        <v>0</v>
      </c>
      <c r="AT14" s="60">
        <v>0</v>
      </c>
      <c r="AW14" s="7" t="s">
        <v>94</v>
      </c>
      <c r="AX14" s="29" t="s">
        <v>95</v>
      </c>
      <c r="AY14" s="61">
        <v>13</v>
      </c>
      <c r="AZ14" s="60" t="s">
        <v>91</v>
      </c>
      <c r="BA14" s="64" t="s">
        <v>52</v>
      </c>
    </row>
    <row r="15" spans="1:57" s="49" customFormat="1" x14ac:dyDescent="0.25">
      <c r="A15" s="86">
        <v>43208</v>
      </c>
      <c r="B15" s="87">
        <v>14</v>
      </c>
      <c r="C15" s="45">
        <v>0.4513888888888889</v>
      </c>
      <c r="D15" s="46">
        <v>0.45694444444444443</v>
      </c>
      <c r="E15" s="47">
        <f t="shared" si="0"/>
        <v>5.5555555555555358E-3</v>
      </c>
      <c r="F15" s="48">
        <f t="shared" si="1"/>
        <v>7</v>
      </c>
      <c r="G15" s="49">
        <v>1</v>
      </c>
      <c r="H15" s="49">
        <v>3</v>
      </c>
      <c r="I15" s="49">
        <v>2</v>
      </c>
      <c r="J15" s="49">
        <v>0</v>
      </c>
      <c r="K15" s="49">
        <v>1</v>
      </c>
      <c r="L15" s="49">
        <v>0</v>
      </c>
      <c r="M15" s="48">
        <f t="shared" si="2"/>
        <v>1</v>
      </c>
      <c r="N15" s="49">
        <v>1</v>
      </c>
      <c r="O15" s="49">
        <v>0</v>
      </c>
      <c r="P15" s="49">
        <v>0</v>
      </c>
      <c r="Q15" s="49">
        <v>0</v>
      </c>
      <c r="R15" s="49">
        <v>0</v>
      </c>
      <c r="S15" s="50">
        <v>0</v>
      </c>
      <c r="T15" s="48">
        <f t="shared" si="4"/>
        <v>8</v>
      </c>
      <c r="U15" s="51">
        <f t="shared" si="5"/>
        <v>2</v>
      </c>
      <c r="V15" s="51">
        <f t="shared" si="3"/>
        <v>3</v>
      </c>
      <c r="W15" s="51">
        <f t="shared" si="3"/>
        <v>2</v>
      </c>
      <c r="X15" s="51">
        <f t="shared" si="3"/>
        <v>0</v>
      </c>
      <c r="Y15" s="51">
        <f t="shared" si="3"/>
        <v>1</v>
      </c>
      <c r="Z15" s="52">
        <f t="shared" si="3"/>
        <v>0</v>
      </c>
      <c r="AA15" s="97">
        <v>14</v>
      </c>
      <c r="AB15" s="53">
        <v>1</v>
      </c>
      <c r="AC15" s="49">
        <v>0</v>
      </c>
      <c r="AD15" s="49">
        <v>0</v>
      </c>
      <c r="AE15" s="49">
        <v>1</v>
      </c>
      <c r="AF15" s="49">
        <v>0</v>
      </c>
      <c r="AG15" s="49">
        <v>0</v>
      </c>
      <c r="AH15" s="54">
        <v>0</v>
      </c>
      <c r="AI15" s="49">
        <v>0</v>
      </c>
      <c r="AJ15" s="49">
        <v>0</v>
      </c>
      <c r="AK15" s="49">
        <v>0</v>
      </c>
      <c r="AL15" s="49">
        <v>0</v>
      </c>
      <c r="AM15" s="49">
        <v>0</v>
      </c>
      <c r="AN15" s="103"/>
      <c r="AO15" s="103"/>
      <c r="AP15" s="103" t="s">
        <v>101</v>
      </c>
      <c r="AQ15" s="103"/>
      <c r="AR15" s="103" t="s">
        <v>75</v>
      </c>
      <c r="AS15" s="55">
        <v>0</v>
      </c>
      <c r="AT15" s="49">
        <v>0</v>
      </c>
      <c r="AW15" s="16" t="s">
        <v>94</v>
      </c>
      <c r="AX15" s="30" t="s">
        <v>95</v>
      </c>
      <c r="AY15" s="97">
        <v>14</v>
      </c>
      <c r="AZ15" s="49" t="s">
        <v>91</v>
      </c>
      <c r="BA15" s="55"/>
    </row>
    <row r="16" spans="1:57" s="1" customFormat="1" x14ac:dyDescent="0.25">
      <c r="A16" s="1" t="s">
        <v>41</v>
      </c>
      <c r="B16" s="9"/>
      <c r="C16" s="6"/>
      <c r="D16" s="1" t="s">
        <v>40</v>
      </c>
      <c r="E16" s="42">
        <f>SUM(E2:E15)</f>
        <v>8.6805555555555747E-2</v>
      </c>
      <c r="F16" s="38">
        <f>SUM(F2:F15)</f>
        <v>167</v>
      </c>
      <c r="G16" s="4">
        <f>SUM(G2:G15)</f>
        <v>62</v>
      </c>
      <c r="H16" s="4">
        <f t="shared" ref="H16:L16" si="6">SUM(H2:H15)</f>
        <v>40</v>
      </c>
      <c r="I16" s="4">
        <f t="shared" si="6"/>
        <v>20</v>
      </c>
      <c r="J16" s="4">
        <f t="shared" si="6"/>
        <v>19</v>
      </c>
      <c r="K16" s="4">
        <f t="shared" si="6"/>
        <v>11</v>
      </c>
      <c r="L16" s="4">
        <f t="shared" si="6"/>
        <v>15</v>
      </c>
      <c r="M16" s="38">
        <f>SUM(M2:M15)</f>
        <v>11</v>
      </c>
      <c r="N16" s="4">
        <f>SUM(N2:N15)</f>
        <v>8</v>
      </c>
      <c r="O16" s="4">
        <f t="shared" ref="O16:S16" si="7">SUM(O2:O15)</f>
        <v>1</v>
      </c>
      <c r="P16" s="4">
        <f t="shared" si="7"/>
        <v>0</v>
      </c>
      <c r="Q16" s="4">
        <f t="shared" si="7"/>
        <v>0</v>
      </c>
      <c r="R16" s="4">
        <f t="shared" si="7"/>
        <v>2</v>
      </c>
      <c r="S16" s="4">
        <f t="shared" si="7"/>
        <v>0</v>
      </c>
      <c r="T16" s="38">
        <f>SUM(T2:T15)</f>
        <v>178</v>
      </c>
      <c r="U16" s="4">
        <f>SUM(U2:U15)</f>
        <v>68</v>
      </c>
      <c r="V16" s="4">
        <f t="shared" ref="V16:Z16" si="8">SUM(V2:V15)</f>
        <v>41</v>
      </c>
      <c r="W16" s="4">
        <f t="shared" si="8"/>
        <v>20</v>
      </c>
      <c r="X16" s="4">
        <f t="shared" si="8"/>
        <v>19</v>
      </c>
      <c r="Y16" s="4">
        <f t="shared" si="8"/>
        <v>13</v>
      </c>
      <c r="Z16" s="4">
        <f t="shared" si="8"/>
        <v>15</v>
      </c>
      <c r="AA16" s="38"/>
      <c r="AG16" s="36"/>
      <c r="AN16" s="6">
        <v>0</v>
      </c>
      <c r="AP16" s="1">
        <v>1</v>
      </c>
      <c r="AQ16" s="6"/>
      <c r="AR16" s="6">
        <f>SUM(AR2:AR15)</f>
        <v>0</v>
      </c>
      <c r="AS16" s="1">
        <f t="shared" ref="AS16:AX16" si="9">SUM(AS2:AS15)</f>
        <v>1</v>
      </c>
      <c r="AT16" s="1">
        <f t="shared" si="9"/>
        <v>1</v>
      </c>
      <c r="AU16" s="1">
        <f t="shared" si="9"/>
        <v>0</v>
      </c>
      <c r="AV16" s="1">
        <f t="shared" si="9"/>
        <v>0</v>
      </c>
      <c r="AW16" s="1">
        <f t="shared" si="9"/>
        <v>0</v>
      </c>
      <c r="AX16" s="1">
        <f t="shared" si="9"/>
        <v>0</v>
      </c>
      <c r="AY16" s="6">
        <f>SUM(AY2:AY15)</f>
        <v>105</v>
      </c>
      <c r="AZ16" s="1">
        <f t="shared" ref="AZ16:BE16" si="10">SUM(AZ2:AZ15)</f>
        <v>0</v>
      </c>
      <c r="BA16" s="1">
        <f t="shared" si="10"/>
        <v>0</v>
      </c>
      <c r="BB16" s="1">
        <f t="shared" si="10"/>
        <v>0</v>
      </c>
      <c r="BC16" s="1">
        <f t="shared" si="10"/>
        <v>0</v>
      </c>
      <c r="BD16" s="1">
        <f t="shared" si="10"/>
        <v>0</v>
      </c>
      <c r="BE16" s="1">
        <f t="shared" si="10"/>
        <v>0</v>
      </c>
    </row>
    <row r="17" spans="2:51" s="17" customFormat="1" x14ac:dyDescent="0.25">
      <c r="B17" s="33"/>
      <c r="C17" s="16"/>
      <c r="D17" s="11" t="s">
        <v>39</v>
      </c>
      <c r="E17" s="41">
        <f>E16/14</f>
        <v>6.2003968253968389E-3</v>
      </c>
      <c r="F17" s="32"/>
      <c r="G17" s="43">
        <f>G16/$F$16*100</f>
        <v>37.125748502994007</v>
      </c>
      <c r="H17" s="43">
        <f t="shared" ref="H17:L17" si="11">H16/$F$16*100</f>
        <v>23.952095808383234</v>
      </c>
      <c r="I17" s="43">
        <f t="shared" si="11"/>
        <v>11.976047904191617</v>
      </c>
      <c r="J17" s="43">
        <f t="shared" si="11"/>
        <v>11.377245508982035</v>
      </c>
      <c r="K17" s="43">
        <f t="shared" si="11"/>
        <v>6.5868263473053901</v>
      </c>
      <c r="L17" s="43">
        <f t="shared" si="11"/>
        <v>8.9820359281437128</v>
      </c>
      <c r="M17" s="32"/>
      <c r="N17" s="43">
        <f>N16/$M$16*100</f>
        <v>72.727272727272734</v>
      </c>
      <c r="O17" s="43">
        <f>O16/$M$16*100</f>
        <v>9.0909090909090917</v>
      </c>
      <c r="P17" s="43">
        <f t="shared" ref="P17:S17" si="12">P16/$M$16*100</f>
        <v>0</v>
      </c>
      <c r="Q17" s="43">
        <f t="shared" si="12"/>
        <v>0</v>
      </c>
      <c r="R17" s="43">
        <f t="shared" si="12"/>
        <v>18.181818181818183</v>
      </c>
      <c r="S17" s="43">
        <f t="shared" si="12"/>
        <v>0</v>
      </c>
      <c r="T17" s="32"/>
      <c r="U17" s="43">
        <f>U16/$T$16*100</f>
        <v>38.202247191011232</v>
      </c>
      <c r="V17" s="43">
        <f t="shared" ref="V17:Z17" si="13">V16/$T$16*100</f>
        <v>23.033707865168541</v>
      </c>
      <c r="W17" s="43">
        <f t="shared" si="13"/>
        <v>11.235955056179774</v>
      </c>
      <c r="X17" s="43">
        <f t="shared" si="13"/>
        <v>10.674157303370785</v>
      </c>
      <c r="Y17" s="43">
        <f t="shared" si="13"/>
        <v>7.3033707865168536</v>
      </c>
      <c r="Z17" s="43">
        <f t="shared" si="13"/>
        <v>8.4269662921348321</v>
      </c>
      <c r="AA17" s="32"/>
      <c r="AG17" s="44"/>
      <c r="AN17" s="16"/>
      <c r="AQ17" s="16"/>
      <c r="AR17" s="16"/>
      <c r="AY17" s="16"/>
    </row>
    <row r="20" spans="2:51" x14ac:dyDescent="0.25">
      <c r="T20" t="s">
        <v>10</v>
      </c>
      <c r="U20">
        <f>F16</f>
        <v>167</v>
      </c>
      <c r="V20" s="5">
        <f>U20/SUM(U20:U21)*100</f>
        <v>93.82022471910112</v>
      </c>
    </row>
    <row r="21" spans="2:51" x14ac:dyDescent="0.25">
      <c r="T21" t="s">
        <v>11</v>
      </c>
      <c r="U21">
        <f>M16</f>
        <v>11</v>
      </c>
      <c r="V21" s="5">
        <f>U21/SUM(U20:U21)*100</f>
        <v>6.179775280898876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71"/>
  <sheetViews>
    <sheetView zoomScaleNormal="100" workbookViewId="0">
      <pane ySplit="1" topLeftCell="A2" activePane="bottomLeft" state="frozen"/>
      <selection pane="bottomLeft" activeCell="M14" sqref="M14"/>
    </sheetView>
  </sheetViews>
  <sheetFormatPr baseColWidth="10" defaultRowHeight="15" x14ac:dyDescent="0.25"/>
  <cols>
    <col min="1" max="1" width="9.7109375" style="37" customWidth="1"/>
    <col min="2" max="2" width="4.85546875" style="81" customWidth="1"/>
    <col min="3" max="3" width="8.140625" style="7" customWidth="1"/>
    <col min="4" max="4" width="6.5703125" customWidth="1"/>
    <col min="5" max="5" width="7.7109375" style="37" customWidth="1"/>
    <col min="6" max="6" width="8.42578125" style="31" customWidth="1"/>
    <col min="7" max="7" width="7.85546875" customWidth="1"/>
    <col min="8" max="8" width="8" customWidth="1"/>
    <col min="9" max="10" width="7.5703125" customWidth="1"/>
    <col min="11" max="11" width="7.85546875" customWidth="1"/>
    <col min="12" max="12" width="7.5703125" customWidth="1"/>
    <col min="13" max="13" width="7" style="31" customWidth="1"/>
    <col min="14" max="14" width="7.5703125" customWidth="1"/>
    <col min="15" max="15" width="6.85546875" customWidth="1"/>
    <col min="16" max="16" width="7.28515625" customWidth="1"/>
    <col min="17" max="17" width="6.85546875" customWidth="1"/>
    <col min="18" max="18" width="7.42578125" customWidth="1"/>
    <col min="19" max="19" width="7.28515625" customWidth="1"/>
    <col min="20" max="20" width="11.5703125" style="31" customWidth="1"/>
    <col min="21" max="23" width="6.5703125" customWidth="1"/>
    <col min="24" max="24" width="6.7109375" customWidth="1"/>
    <col min="25" max="25" width="6" customWidth="1"/>
    <col min="26" max="26" width="6.5703125" customWidth="1"/>
  </cols>
  <sheetData>
    <row r="1" spans="1:26" s="11" customFormat="1" x14ac:dyDescent="0.25">
      <c r="A1" s="39" t="s">
        <v>1</v>
      </c>
      <c r="B1" s="93" t="s">
        <v>0</v>
      </c>
      <c r="C1" s="12" t="s">
        <v>112</v>
      </c>
      <c r="D1" s="11" t="s">
        <v>113</v>
      </c>
      <c r="E1" s="79" t="s">
        <v>111</v>
      </c>
      <c r="F1" s="19" t="s">
        <v>110</v>
      </c>
      <c r="G1" s="11" t="s">
        <v>102</v>
      </c>
      <c r="H1" s="11" t="s">
        <v>103</v>
      </c>
      <c r="I1" s="11" t="s">
        <v>104</v>
      </c>
      <c r="J1" s="11" t="s">
        <v>105</v>
      </c>
      <c r="K1" s="11" t="s">
        <v>106</v>
      </c>
      <c r="L1" s="11" t="s">
        <v>107</v>
      </c>
      <c r="M1" s="19" t="s">
        <v>109</v>
      </c>
      <c r="N1" s="11" t="s">
        <v>102</v>
      </c>
      <c r="O1" s="11" t="s">
        <v>103</v>
      </c>
      <c r="P1" s="11" t="s">
        <v>104</v>
      </c>
      <c r="Q1" s="11" t="s">
        <v>105</v>
      </c>
      <c r="R1" s="11" t="s">
        <v>106</v>
      </c>
      <c r="S1" s="11" t="s">
        <v>107</v>
      </c>
      <c r="T1" s="19" t="s">
        <v>108</v>
      </c>
      <c r="U1" s="11" t="s">
        <v>102</v>
      </c>
      <c r="V1" s="11" t="s">
        <v>103</v>
      </c>
      <c r="W1" s="11" t="s">
        <v>104</v>
      </c>
      <c r="X1" s="11" t="s">
        <v>105</v>
      </c>
      <c r="Y1" s="11" t="s">
        <v>106</v>
      </c>
      <c r="Z1" s="11" t="s">
        <v>107</v>
      </c>
    </row>
    <row r="2" spans="1:26" x14ac:dyDescent="0.25">
      <c r="A2" s="80">
        <v>43188</v>
      </c>
      <c r="B2" s="81">
        <v>1</v>
      </c>
      <c r="C2" s="8">
        <v>0.37013888888888885</v>
      </c>
      <c r="D2" s="2">
        <v>0.37708333333333338</v>
      </c>
      <c r="E2" s="40">
        <f>D2-C2</f>
        <v>6.9444444444445308E-3</v>
      </c>
      <c r="F2" s="38">
        <f>SUM(G2:L2)</f>
        <v>6</v>
      </c>
      <c r="G2" s="3">
        <v>4</v>
      </c>
      <c r="H2" s="3">
        <v>1</v>
      </c>
      <c r="I2" s="3">
        <v>0</v>
      </c>
      <c r="J2" s="3">
        <v>0</v>
      </c>
      <c r="K2" s="3">
        <v>0</v>
      </c>
      <c r="L2" s="3">
        <v>1</v>
      </c>
      <c r="M2" s="38">
        <f>SUM(N2:S2)</f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 s="36">
        <f>F2+M2</f>
        <v>6</v>
      </c>
      <c r="U2" s="3">
        <f>N2+G2</f>
        <v>4</v>
      </c>
      <c r="V2" s="3">
        <f t="shared" ref="V2:Z3" si="0">O2+H2</f>
        <v>1</v>
      </c>
      <c r="W2" s="3">
        <f t="shared" si="0"/>
        <v>0</v>
      </c>
      <c r="X2" s="3">
        <f t="shared" si="0"/>
        <v>0</v>
      </c>
      <c r="Y2" s="3">
        <f t="shared" si="0"/>
        <v>0</v>
      </c>
      <c r="Z2" s="3">
        <f t="shared" si="0"/>
        <v>1</v>
      </c>
    </row>
    <row r="3" spans="1:26" x14ac:dyDescent="0.25">
      <c r="A3" s="80">
        <v>43188</v>
      </c>
      <c r="B3" s="81">
        <v>2</v>
      </c>
      <c r="C3" s="8">
        <v>0.38750000000000001</v>
      </c>
      <c r="D3" s="2">
        <v>0.39374999999999999</v>
      </c>
      <c r="E3" s="40">
        <f t="shared" ref="E3:E15" si="1">D3-C3</f>
        <v>6.2499999999999778E-3</v>
      </c>
      <c r="F3" s="38">
        <f t="shared" ref="F3:F15" si="2">SUM(G3:L3)</f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8">
        <f t="shared" ref="M3:M15" si="3">SUM(N3:S3)</f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6">
        <f t="shared" ref="T3" si="4">F3+M3</f>
        <v>0</v>
      </c>
      <c r="U3" s="3">
        <f>N3+G3</f>
        <v>0</v>
      </c>
      <c r="V3" s="3">
        <f t="shared" si="0"/>
        <v>0</v>
      </c>
      <c r="W3" s="3">
        <f t="shared" si="0"/>
        <v>0</v>
      </c>
      <c r="X3" s="3">
        <f t="shared" si="0"/>
        <v>0</v>
      </c>
      <c r="Y3" s="3">
        <f t="shared" si="0"/>
        <v>0</v>
      </c>
      <c r="Z3" s="3">
        <f t="shared" si="0"/>
        <v>0</v>
      </c>
    </row>
    <row r="4" spans="1:26" x14ac:dyDescent="0.25">
      <c r="A4" s="80">
        <v>43188</v>
      </c>
      <c r="B4" s="81">
        <v>3</v>
      </c>
      <c r="C4" s="8">
        <v>0.39861111111111108</v>
      </c>
      <c r="D4" s="2">
        <v>0.41250000000000003</v>
      </c>
      <c r="E4" s="40">
        <f t="shared" si="1"/>
        <v>1.3888888888888951E-2</v>
      </c>
      <c r="F4" s="38">
        <f t="shared" si="2"/>
        <v>10</v>
      </c>
      <c r="G4" s="3">
        <v>7</v>
      </c>
      <c r="H4" s="3">
        <v>1</v>
      </c>
      <c r="I4" s="3">
        <v>1</v>
      </c>
      <c r="J4" s="3">
        <v>0</v>
      </c>
      <c r="K4" s="3">
        <v>1</v>
      </c>
      <c r="L4" s="3">
        <v>0</v>
      </c>
      <c r="M4" s="38">
        <f t="shared" si="3"/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7">
        <f t="shared" ref="T4:T67" si="5">M4+F4</f>
        <v>10</v>
      </c>
      <c r="U4" s="3">
        <f t="shared" ref="U4:U67" si="6">N4+G4</f>
        <v>7</v>
      </c>
      <c r="V4" s="3">
        <f t="shared" ref="V4:V67" si="7">O4+H4</f>
        <v>1</v>
      </c>
      <c r="W4" s="3">
        <f t="shared" ref="W4:W67" si="8">P4+I4</f>
        <v>1</v>
      </c>
      <c r="X4" s="3">
        <f t="shared" ref="X4:X67" si="9">Q4+J4</f>
        <v>0</v>
      </c>
      <c r="Y4" s="3">
        <f t="shared" ref="Y4:Y67" si="10">R4+K4</f>
        <v>1</v>
      </c>
      <c r="Z4" s="3">
        <f t="shared" ref="Z4:Z67" si="11">S4+L4</f>
        <v>0</v>
      </c>
    </row>
    <row r="5" spans="1:26" x14ac:dyDescent="0.25">
      <c r="A5" s="80">
        <v>43189</v>
      </c>
      <c r="B5" s="81">
        <v>4</v>
      </c>
      <c r="C5" s="8">
        <v>0.40416666666666662</v>
      </c>
      <c r="D5" s="2">
        <v>0.41041666666666665</v>
      </c>
      <c r="E5" s="40">
        <f t="shared" si="1"/>
        <v>6.2500000000000333E-3</v>
      </c>
      <c r="F5" s="38">
        <f t="shared" si="2"/>
        <v>11</v>
      </c>
      <c r="G5" s="3">
        <v>0</v>
      </c>
      <c r="H5" s="3">
        <v>11</v>
      </c>
      <c r="I5" s="3">
        <v>0</v>
      </c>
      <c r="J5" s="3">
        <v>0</v>
      </c>
      <c r="K5" s="3">
        <v>0</v>
      </c>
      <c r="L5" s="3">
        <v>0</v>
      </c>
      <c r="M5" s="38">
        <f t="shared" si="3"/>
        <v>1</v>
      </c>
      <c r="N5" s="3">
        <v>0</v>
      </c>
      <c r="O5" s="3">
        <v>1</v>
      </c>
      <c r="P5" s="3">
        <v>0</v>
      </c>
      <c r="Q5" s="3">
        <v>0</v>
      </c>
      <c r="R5" s="3">
        <v>0</v>
      </c>
      <c r="S5" s="3">
        <v>0</v>
      </c>
      <c r="T5" s="37">
        <f t="shared" si="5"/>
        <v>12</v>
      </c>
      <c r="U5" s="3">
        <f t="shared" si="6"/>
        <v>0</v>
      </c>
      <c r="V5" s="3">
        <f t="shared" si="7"/>
        <v>12</v>
      </c>
      <c r="W5" s="3">
        <f t="shared" si="8"/>
        <v>0</v>
      </c>
      <c r="X5" s="3">
        <f t="shared" si="9"/>
        <v>0</v>
      </c>
      <c r="Y5" s="3">
        <f t="shared" si="10"/>
        <v>0</v>
      </c>
      <c r="Z5" s="3">
        <f t="shared" si="11"/>
        <v>0</v>
      </c>
    </row>
    <row r="6" spans="1:26" x14ac:dyDescent="0.25">
      <c r="A6" s="80">
        <v>43189</v>
      </c>
      <c r="B6" s="81">
        <v>5</v>
      </c>
      <c r="C6" s="8">
        <v>0.41666666666666669</v>
      </c>
      <c r="D6" s="2">
        <v>0.42222222222222222</v>
      </c>
      <c r="E6" s="40">
        <f t="shared" si="1"/>
        <v>5.5555555555555358E-3</v>
      </c>
      <c r="F6" s="38">
        <f t="shared" si="2"/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8">
        <f t="shared" si="3"/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7">
        <f t="shared" si="5"/>
        <v>0</v>
      </c>
      <c r="U6" s="3">
        <f t="shared" si="6"/>
        <v>0</v>
      </c>
      <c r="V6" s="3">
        <f t="shared" si="7"/>
        <v>0</v>
      </c>
      <c r="W6" s="3">
        <f t="shared" si="8"/>
        <v>0</v>
      </c>
      <c r="X6" s="3">
        <f t="shared" si="9"/>
        <v>0</v>
      </c>
      <c r="Y6" s="3">
        <f t="shared" si="10"/>
        <v>0</v>
      </c>
      <c r="Z6" s="3">
        <f t="shared" si="11"/>
        <v>0</v>
      </c>
    </row>
    <row r="7" spans="1:26" x14ac:dyDescent="0.25">
      <c r="A7" s="80">
        <v>43189</v>
      </c>
      <c r="B7" s="81">
        <v>6</v>
      </c>
      <c r="C7" s="8">
        <v>0.44305555555555554</v>
      </c>
      <c r="D7" s="2">
        <v>0.4513888888888889</v>
      </c>
      <c r="E7" s="40">
        <f t="shared" si="1"/>
        <v>8.3333333333333592E-3</v>
      </c>
      <c r="F7" s="38">
        <f t="shared" si="2"/>
        <v>6</v>
      </c>
      <c r="G7" s="3">
        <v>1</v>
      </c>
      <c r="H7" s="3">
        <v>0</v>
      </c>
      <c r="I7" s="3">
        <v>1</v>
      </c>
      <c r="J7" s="3">
        <v>2</v>
      </c>
      <c r="K7" s="3">
        <v>1</v>
      </c>
      <c r="L7" s="3">
        <v>1</v>
      </c>
      <c r="M7" s="38">
        <f t="shared" si="3"/>
        <v>1</v>
      </c>
      <c r="N7" s="3">
        <v>0</v>
      </c>
      <c r="O7" s="3">
        <v>0</v>
      </c>
      <c r="P7" s="3">
        <v>0</v>
      </c>
      <c r="Q7" s="3">
        <v>0</v>
      </c>
      <c r="R7" s="3">
        <v>1</v>
      </c>
      <c r="S7" s="3">
        <v>0</v>
      </c>
      <c r="T7" s="37">
        <f t="shared" si="5"/>
        <v>7</v>
      </c>
      <c r="U7" s="3">
        <f t="shared" si="6"/>
        <v>1</v>
      </c>
      <c r="V7" s="3">
        <f t="shared" si="7"/>
        <v>0</v>
      </c>
      <c r="W7" s="3">
        <f t="shared" si="8"/>
        <v>1</v>
      </c>
      <c r="X7" s="3">
        <f t="shared" si="9"/>
        <v>2</v>
      </c>
      <c r="Y7" s="3">
        <f t="shared" si="10"/>
        <v>2</v>
      </c>
      <c r="Z7" s="3">
        <f t="shared" si="11"/>
        <v>1</v>
      </c>
    </row>
    <row r="8" spans="1:26" x14ac:dyDescent="0.25">
      <c r="A8" s="80">
        <v>43188</v>
      </c>
      <c r="B8" s="81">
        <v>7</v>
      </c>
      <c r="C8" s="8">
        <v>0.50208333333333333</v>
      </c>
      <c r="D8" s="2">
        <v>0.5083333333333333</v>
      </c>
      <c r="E8" s="40">
        <f t="shared" si="1"/>
        <v>6.2499999999999778E-3</v>
      </c>
      <c r="F8" s="38">
        <f t="shared" si="2"/>
        <v>1</v>
      </c>
      <c r="G8" s="3">
        <v>0</v>
      </c>
      <c r="H8" s="3">
        <v>0</v>
      </c>
      <c r="I8" s="3">
        <v>1</v>
      </c>
      <c r="J8" s="3">
        <v>0</v>
      </c>
      <c r="K8" s="3">
        <v>0</v>
      </c>
      <c r="L8" s="3">
        <v>0</v>
      </c>
      <c r="M8" s="38">
        <f t="shared" si="3"/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7">
        <f t="shared" si="5"/>
        <v>1</v>
      </c>
      <c r="U8" s="3">
        <f t="shared" si="6"/>
        <v>0</v>
      </c>
      <c r="V8" s="3">
        <f t="shared" si="7"/>
        <v>0</v>
      </c>
      <c r="W8" s="3">
        <f t="shared" si="8"/>
        <v>1</v>
      </c>
      <c r="X8" s="3">
        <f t="shared" si="9"/>
        <v>0</v>
      </c>
      <c r="Y8" s="3">
        <f t="shared" si="10"/>
        <v>0</v>
      </c>
      <c r="Z8" s="3">
        <f t="shared" si="11"/>
        <v>0</v>
      </c>
    </row>
    <row r="9" spans="1:26" x14ac:dyDescent="0.25">
      <c r="A9" s="80">
        <v>43188</v>
      </c>
      <c r="B9" s="81">
        <v>8</v>
      </c>
      <c r="C9" s="8">
        <v>0.49236111111111108</v>
      </c>
      <c r="D9" s="2">
        <v>0.49791666666666662</v>
      </c>
      <c r="E9" s="40">
        <f t="shared" si="1"/>
        <v>5.5555555555555358E-3</v>
      </c>
      <c r="F9" s="38">
        <f t="shared" si="2"/>
        <v>2</v>
      </c>
      <c r="G9" s="3">
        <v>1</v>
      </c>
      <c r="H9" s="3">
        <v>1</v>
      </c>
      <c r="I9" s="3">
        <v>0</v>
      </c>
      <c r="J9" s="3">
        <v>0</v>
      </c>
      <c r="K9" s="3">
        <v>0</v>
      </c>
      <c r="L9" s="3">
        <v>0</v>
      </c>
      <c r="M9" s="38">
        <f t="shared" si="3"/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37">
        <f t="shared" si="5"/>
        <v>2</v>
      </c>
      <c r="U9" s="3">
        <f t="shared" si="6"/>
        <v>1</v>
      </c>
      <c r="V9" s="3">
        <f t="shared" si="7"/>
        <v>1</v>
      </c>
      <c r="W9" s="3">
        <f t="shared" si="8"/>
        <v>0</v>
      </c>
      <c r="X9" s="3">
        <f t="shared" si="9"/>
        <v>0</v>
      </c>
      <c r="Y9" s="3">
        <f t="shared" si="10"/>
        <v>0</v>
      </c>
      <c r="Z9" s="3">
        <f t="shared" si="11"/>
        <v>0</v>
      </c>
    </row>
    <row r="10" spans="1:26" x14ac:dyDescent="0.25">
      <c r="A10" s="80">
        <v>43188</v>
      </c>
      <c r="B10" s="81">
        <v>9</v>
      </c>
      <c r="C10" s="8">
        <v>0.4680555555555555</v>
      </c>
      <c r="D10" s="2">
        <v>0.47847222222222219</v>
      </c>
      <c r="E10" s="40">
        <f t="shared" si="1"/>
        <v>1.0416666666666685E-2</v>
      </c>
      <c r="F10" s="38">
        <f t="shared" si="2"/>
        <v>13</v>
      </c>
      <c r="G10" s="3">
        <v>7</v>
      </c>
      <c r="H10" s="3">
        <v>3</v>
      </c>
      <c r="I10" s="3">
        <v>2</v>
      </c>
      <c r="J10" s="3">
        <v>0</v>
      </c>
      <c r="K10" s="3">
        <v>0</v>
      </c>
      <c r="L10" s="3">
        <v>1</v>
      </c>
      <c r="M10" s="38">
        <f t="shared" si="3"/>
        <v>1</v>
      </c>
      <c r="N10" s="3">
        <v>0</v>
      </c>
      <c r="O10" s="3">
        <v>1</v>
      </c>
      <c r="P10" s="3">
        <v>0</v>
      </c>
      <c r="Q10" s="3">
        <v>0</v>
      </c>
      <c r="R10" s="3">
        <v>0</v>
      </c>
      <c r="S10" s="3">
        <v>0</v>
      </c>
      <c r="T10" s="37">
        <f t="shared" si="5"/>
        <v>14</v>
      </c>
      <c r="U10" s="3">
        <f t="shared" si="6"/>
        <v>7</v>
      </c>
      <c r="V10" s="3">
        <f t="shared" si="7"/>
        <v>4</v>
      </c>
      <c r="W10" s="3">
        <f t="shared" si="8"/>
        <v>2</v>
      </c>
      <c r="X10" s="3">
        <f t="shared" si="9"/>
        <v>0</v>
      </c>
      <c r="Y10" s="3">
        <f t="shared" si="10"/>
        <v>0</v>
      </c>
      <c r="Z10" s="3">
        <f t="shared" si="11"/>
        <v>1</v>
      </c>
    </row>
    <row r="11" spans="1:26" x14ac:dyDescent="0.25">
      <c r="A11" s="80">
        <v>43189</v>
      </c>
      <c r="B11" s="81">
        <v>10</v>
      </c>
      <c r="C11" s="8">
        <v>0.3923611111111111</v>
      </c>
      <c r="D11" s="2">
        <v>0.3972222222222222</v>
      </c>
      <c r="E11" s="40">
        <f t="shared" si="1"/>
        <v>4.8611111111110938E-3</v>
      </c>
      <c r="F11" s="38">
        <f t="shared" si="2"/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8">
        <f t="shared" si="3"/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7">
        <f t="shared" si="5"/>
        <v>0</v>
      </c>
      <c r="U11">
        <f t="shared" si="6"/>
        <v>0</v>
      </c>
      <c r="V11">
        <f t="shared" si="7"/>
        <v>0</v>
      </c>
      <c r="W11">
        <f t="shared" si="8"/>
        <v>0</v>
      </c>
      <c r="X11">
        <f t="shared" si="9"/>
        <v>0</v>
      </c>
      <c r="Y11">
        <f t="shared" si="10"/>
        <v>0</v>
      </c>
      <c r="Z11">
        <f t="shared" si="11"/>
        <v>0</v>
      </c>
    </row>
    <row r="12" spans="1:26" x14ac:dyDescent="0.25">
      <c r="A12" s="80">
        <v>43188</v>
      </c>
      <c r="B12" s="81">
        <v>11</v>
      </c>
      <c r="C12" s="8">
        <v>0.36249999999999999</v>
      </c>
      <c r="D12" s="2">
        <v>0.36944444444444446</v>
      </c>
      <c r="E12" s="40">
        <f t="shared" si="1"/>
        <v>6.9444444444444753E-3</v>
      </c>
      <c r="F12" s="38">
        <f t="shared" si="2"/>
        <v>1</v>
      </c>
      <c r="G12" s="3">
        <v>0</v>
      </c>
      <c r="H12" s="3">
        <v>1</v>
      </c>
      <c r="I12" s="3">
        <v>0</v>
      </c>
      <c r="J12" s="3">
        <v>0</v>
      </c>
      <c r="K12" s="3">
        <v>0</v>
      </c>
      <c r="L12" s="3">
        <v>0</v>
      </c>
      <c r="M12" s="38">
        <f t="shared" si="3"/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37">
        <f t="shared" si="5"/>
        <v>1</v>
      </c>
      <c r="U12">
        <f t="shared" si="6"/>
        <v>0</v>
      </c>
      <c r="V12">
        <f t="shared" si="7"/>
        <v>1</v>
      </c>
      <c r="W12">
        <f t="shared" si="8"/>
        <v>0</v>
      </c>
      <c r="X12">
        <f t="shared" si="9"/>
        <v>0</v>
      </c>
      <c r="Y12">
        <f t="shared" si="10"/>
        <v>0</v>
      </c>
      <c r="Z12">
        <f t="shared" si="11"/>
        <v>0</v>
      </c>
    </row>
    <row r="13" spans="1:26" x14ac:dyDescent="0.25">
      <c r="A13" s="80">
        <v>43188</v>
      </c>
      <c r="B13" s="81">
        <v>12</v>
      </c>
      <c r="C13" s="8">
        <v>0.51597222222222217</v>
      </c>
      <c r="D13" s="2">
        <v>0.52222222222222225</v>
      </c>
      <c r="E13" s="40">
        <f t="shared" si="1"/>
        <v>6.2500000000000888E-3</v>
      </c>
      <c r="F13" s="38">
        <f t="shared" si="2"/>
        <v>5</v>
      </c>
      <c r="G13" s="3">
        <v>0</v>
      </c>
      <c r="H13" s="3">
        <v>2</v>
      </c>
      <c r="I13" s="3">
        <v>1</v>
      </c>
      <c r="J13" s="3">
        <v>0</v>
      </c>
      <c r="K13" s="3">
        <v>0</v>
      </c>
      <c r="L13" s="3">
        <v>2</v>
      </c>
      <c r="M13" s="38">
        <f t="shared" si="3"/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s="37">
        <f t="shared" si="5"/>
        <v>5</v>
      </c>
      <c r="U13">
        <f t="shared" si="6"/>
        <v>0</v>
      </c>
      <c r="V13">
        <f t="shared" si="7"/>
        <v>2</v>
      </c>
      <c r="W13">
        <f t="shared" si="8"/>
        <v>1</v>
      </c>
      <c r="X13">
        <f t="shared" si="9"/>
        <v>0</v>
      </c>
      <c r="Y13">
        <f t="shared" si="10"/>
        <v>0</v>
      </c>
      <c r="Z13">
        <f t="shared" si="11"/>
        <v>2</v>
      </c>
    </row>
    <row r="14" spans="1:26" x14ac:dyDescent="0.25">
      <c r="A14" s="80">
        <v>43188</v>
      </c>
      <c r="B14" s="81">
        <v>13</v>
      </c>
      <c r="C14" s="8">
        <v>0.44305555555555554</v>
      </c>
      <c r="D14" s="2">
        <v>0.4513888888888889</v>
      </c>
      <c r="E14" s="40">
        <f t="shared" si="1"/>
        <v>8.3333333333333592E-3</v>
      </c>
      <c r="F14" s="38">
        <f t="shared" si="2"/>
        <v>5</v>
      </c>
      <c r="G14" s="3">
        <v>1</v>
      </c>
      <c r="H14" s="3">
        <v>0</v>
      </c>
      <c r="I14" s="3">
        <v>1</v>
      </c>
      <c r="J14" s="3">
        <v>1</v>
      </c>
      <c r="K14" s="3">
        <v>0</v>
      </c>
      <c r="L14" s="3">
        <v>2</v>
      </c>
      <c r="M14" s="38">
        <f t="shared" si="3"/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7">
        <f t="shared" si="5"/>
        <v>5</v>
      </c>
      <c r="U14">
        <f t="shared" si="6"/>
        <v>1</v>
      </c>
      <c r="V14">
        <f t="shared" si="7"/>
        <v>0</v>
      </c>
      <c r="W14">
        <f t="shared" si="8"/>
        <v>1</v>
      </c>
      <c r="X14">
        <f t="shared" si="9"/>
        <v>1</v>
      </c>
      <c r="Y14">
        <f t="shared" si="10"/>
        <v>0</v>
      </c>
      <c r="Z14">
        <f t="shared" si="11"/>
        <v>2</v>
      </c>
    </row>
    <row r="15" spans="1:26" s="17" customFormat="1" x14ac:dyDescent="0.25">
      <c r="A15" s="82">
        <v>43188</v>
      </c>
      <c r="B15" s="83">
        <v>14</v>
      </c>
      <c r="C15" s="13">
        <v>0.4284722222222222</v>
      </c>
      <c r="D15" s="14">
        <v>0.43541666666666662</v>
      </c>
      <c r="E15" s="41">
        <f t="shared" si="1"/>
        <v>6.9444444444444198E-3</v>
      </c>
      <c r="F15" s="19">
        <f t="shared" si="2"/>
        <v>1</v>
      </c>
      <c r="G15" s="15">
        <v>0</v>
      </c>
      <c r="H15" s="15">
        <v>1</v>
      </c>
      <c r="I15" s="15">
        <v>0</v>
      </c>
      <c r="J15" s="15">
        <v>0</v>
      </c>
      <c r="K15" s="15">
        <v>0</v>
      </c>
      <c r="L15" s="15">
        <v>0</v>
      </c>
      <c r="M15" s="19">
        <f t="shared" si="3"/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44">
        <f t="shared" si="5"/>
        <v>1</v>
      </c>
      <c r="U15" s="17">
        <f t="shared" si="6"/>
        <v>0</v>
      </c>
      <c r="V15" s="17">
        <f t="shared" si="7"/>
        <v>1</v>
      </c>
      <c r="W15" s="17">
        <f t="shared" si="8"/>
        <v>0</v>
      </c>
      <c r="X15" s="17">
        <f t="shared" si="9"/>
        <v>0</v>
      </c>
      <c r="Y15" s="17">
        <f t="shared" si="10"/>
        <v>0</v>
      </c>
      <c r="Z15" s="17">
        <f t="shared" si="11"/>
        <v>0</v>
      </c>
    </row>
    <row r="16" spans="1:26" x14ac:dyDescent="0.25">
      <c r="A16" s="80">
        <v>43207</v>
      </c>
      <c r="B16" s="81">
        <v>1</v>
      </c>
      <c r="C16" s="8">
        <v>0.41250000000000003</v>
      </c>
      <c r="D16" s="2">
        <v>0.4201388888888889</v>
      </c>
      <c r="E16" s="40">
        <f t="shared" ref="E16:E29" si="12">D16-C16</f>
        <v>7.6388888888888618E-3</v>
      </c>
      <c r="F16" s="38">
        <f t="shared" ref="F16:F29" si="13">SUM(G16:L16)</f>
        <v>21</v>
      </c>
      <c r="G16" s="3">
        <v>9</v>
      </c>
      <c r="H16" s="3">
        <v>6</v>
      </c>
      <c r="I16" s="3">
        <v>2</v>
      </c>
      <c r="J16" s="3">
        <v>1</v>
      </c>
      <c r="K16" s="3">
        <v>0</v>
      </c>
      <c r="L16" s="3">
        <v>3</v>
      </c>
      <c r="M16" s="38">
        <f t="shared" ref="M16:M29" si="14">SUM(N16:S16)</f>
        <v>2</v>
      </c>
      <c r="N16">
        <v>1</v>
      </c>
      <c r="O16">
        <v>0</v>
      </c>
      <c r="P16">
        <v>0</v>
      </c>
      <c r="Q16">
        <v>0</v>
      </c>
      <c r="R16">
        <v>1</v>
      </c>
      <c r="S16">
        <v>0</v>
      </c>
      <c r="T16" s="37">
        <f t="shared" si="5"/>
        <v>23</v>
      </c>
      <c r="U16">
        <f t="shared" si="6"/>
        <v>10</v>
      </c>
      <c r="V16">
        <f t="shared" si="7"/>
        <v>6</v>
      </c>
      <c r="W16">
        <f t="shared" si="8"/>
        <v>2</v>
      </c>
      <c r="X16">
        <f t="shared" si="9"/>
        <v>1</v>
      </c>
      <c r="Y16">
        <f t="shared" si="10"/>
        <v>1</v>
      </c>
      <c r="Z16">
        <f t="shared" si="11"/>
        <v>3</v>
      </c>
    </row>
    <row r="17" spans="1:26" x14ac:dyDescent="0.25">
      <c r="A17" s="80">
        <v>43207</v>
      </c>
      <c r="B17" s="81">
        <v>2</v>
      </c>
      <c r="C17" s="8">
        <v>0.4236111111111111</v>
      </c>
      <c r="D17" s="2">
        <v>0.43124999999999997</v>
      </c>
      <c r="E17" s="40">
        <f t="shared" si="12"/>
        <v>7.6388888888888618E-3</v>
      </c>
      <c r="F17" s="38">
        <f t="shared" si="13"/>
        <v>5</v>
      </c>
      <c r="G17" s="3">
        <v>1</v>
      </c>
      <c r="H17" s="3">
        <v>1</v>
      </c>
      <c r="I17" s="3">
        <v>1</v>
      </c>
      <c r="J17" s="3">
        <v>0</v>
      </c>
      <c r="K17" s="3">
        <v>1</v>
      </c>
      <c r="L17" s="3">
        <v>1</v>
      </c>
      <c r="M17" s="38">
        <f t="shared" si="14"/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7">
        <f t="shared" si="5"/>
        <v>5</v>
      </c>
      <c r="U17">
        <f t="shared" si="6"/>
        <v>1</v>
      </c>
      <c r="V17">
        <f t="shared" si="7"/>
        <v>1</v>
      </c>
      <c r="W17">
        <f t="shared" si="8"/>
        <v>1</v>
      </c>
      <c r="X17">
        <f t="shared" si="9"/>
        <v>0</v>
      </c>
      <c r="Y17">
        <f t="shared" si="10"/>
        <v>1</v>
      </c>
      <c r="Z17">
        <f t="shared" si="11"/>
        <v>1</v>
      </c>
    </row>
    <row r="18" spans="1:26" x14ac:dyDescent="0.25">
      <c r="A18" s="80">
        <v>43207</v>
      </c>
      <c r="B18" s="81">
        <v>3</v>
      </c>
      <c r="C18" s="8">
        <v>0.4381944444444445</v>
      </c>
      <c r="D18" s="2">
        <v>0.44513888888888892</v>
      </c>
      <c r="E18" s="40">
        <f t="shared" si="12"/>
        <v>6.9444444444444198E-3</v>
      </c>
      <c r="F18" s="38">
        <f t="shared" si="13"/>
        <v>13</v>
      </c>
      <c r="G18" s="3">
        <v>9</v>
      </c>
      <c r="H18" s="3">
        <v>2</v>
      </c>
      <c r="I18" s="3">
        <v>1</v>
      </c>
      <c r="J18" s="3">
        <v>0</v>
      </c>
      <c r="K18" s="3">
        <v>0</v>
      </c>
      <c r="L18" s="3">
        <v>1</v>
      </c>
      <c r="M18" s="38">
        <f t="shared" si="14"/>
        <v>0</v>
      </c>
      <c r="N18" s="3">
        <v>0</v>
      </c>
      <c r="O18" s="3">
        <v>0</v>
      </c>
      <c r="P18">
        <v>0</v>
      </c>
      <c r="Q18">
        <v>0</v>
      </c>
      <c r="R18">
        <v>0</v>
      </c>
      <c r="S18">
        <v>0</v>
      </c>
      <c r="T18" s="37">
        <f t="shared" si="5"/>
        <v>13</v>
      </c>
      <c r="U18">
        <f t="shared" si="6"/>
        <v>9</v>
      </c>
      <c r="V18">
        <f t="shared" si="7"/>
        <v>2</v>
      </c>
      <c r="W18">
        <f t="shared" si="8"/>
        <v>1</v>
      </c>
      <c r="X18">
        <f t="shared" si="9"/>
        <v>0</v>
      </c>
      <c r="Y18">
        <f t="shared" si="10"/>
        <v>0</v>
      </c>
      <c r="Z18">
        <f t="shared" si="11"/>
        <v>1</v>
      </c>
    </row>
    <row r="19" spans="1:26" x14ac:dyDescent="0.25">
      <c r="A19" s="80">
        <v>43207</v>
      </c>
      <c r="B19" s="81">
        <v>4</v>
      </c>
      <c r="C19" s="8">
        <v>0.45069444444444445</v>
      </c>
      <c r="D19" s="2">
        <v>0.45624999999999999</v>
      </c>
      <c r="E19" s="40">
        <f t="shared" si="12"/>
        <v>5.5555555555555358E-3</v>
      </c>
      <c r="F19" s="38">
        <f t="shared" si="13"/>
        <v>8</v>
      </c>
      <c r="G19" s="3">
        <v>4</v>
      </c>
      <c r="H19" s="3">
        <v>3</v>
      </c>
      <c r="I19" s="3">
        <v>1</v>
      </c>
      <c r="J19" s="3">
        <v>0</v>
      </c>
      <c r="K19" s="3">
        <v>0</v>
      </c>
      <c r="L19" s="3">
        <v>0</v>
      </c>
      <c r="M19" s="38">
        <f t="shared" si="14"/>
        <v>1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 s="37">
        <f t="shared" si="5"/>
        <v>9</v>
      </c>
      <c r="U19">
        <f t="shared" si="6"/>
        <v>4</v>
      </c>
      <c r="V19">
        <f t="shared" si="7"/>
        <v>4</v>
      </c>
      <c r="W19">
        <f t="shared" si="8"/>
        <v>1</v>
      </c>
      <c r="X19">
        <f t="shared" si="9"/>
        <v>0</v>
      </c>
      <c r="Y19">
        <f t="shared" si="10"/>
        <v>0</v>
      </c>
      <c r="Z19">
        <f t="shared" si="11"/>
        <v>0</v>
      </c>
    </row>
    <row r="20" spans="1:26" x14ac:dyDescent="0.25">
      <c r="A20" s="80">
        <v>43207</v>
      </c>
      <c r="B20" s="81">
        <v>5</v>
      </c>
      <c r="C20" s="8">
        <v>0.46388888888888885</v>
      </c>
      <c r="D20" s="2">
        <v>0.4694444444444445</v>
      </c>
      <c r="E20" s="40">
        <f t="shared" si="12"/>
        <v>5.5555555555556468E-3</v>
      </c>
      <c r="F20" s="38">
        <f t="shared" si="13"/>
        <v>2</v>
      </c>
      <c r="G20">
        <v>1</v>
      </c>
      <c r="H20">
        <v>0</v>
      </c>
      <c r="I20">
        <v>1</v>
      </c>
      <c r="J20">
        <v>0</v>
      </c>
      <c r="K20">
        <v>0</v>
      </c>
      <c r="L20">
        <v>0</v>
      </c>
      <c r="M20" s="38">
        <f t="shared" si="14"/>
        <v>1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 s="37">
        <f t="shared" si="5"/>
        <v>3</v>
      </c>
      <c r="U20">
        <f t="shared" si="6"/>
        <v>1</v>
      </c>
      <c r="V20">
        <f t="shared" si="7"/>
        <v>0</v>
      </c>
      <c r="W20">
        <f t="shared" si="8"/>
        <v>1</v>
      </c>
      <c r="X20">
        <f t="shared" si="9"/>
        <v>0</v>
      </c>
      <c r="Y20">
        <f t="shared" si="10"/>
        <v>1</v>
      </c>
      <c r="Z20">
        <f t="shared" si="11"/>
        <v>0</v>
      </c>
    </row>
    <row r="21" spans="1:26" s="60" customFormat="1" x14ac:dyDescent="0.25">
      <c r="A21" s="84">
        <v>43208</v>
      </c>
      <c r="B21" s="85">
        <v>6</v>
      </c>
      <c r="C21" s="56">
        <v>0.3923611111111111</v>
      </c>
      <c r="D21" s="57">
        <v>0.3979166666666667</v>
      </c>
      <c r="E21" s="58">
        <f t="shared" si="12"/>
        <v>5.5555555555555913E-3</v>
      </c>
      <c r="F21" s="59">
        <f t="shared" si="13"/>
        <v>11</v>
      </c>
      <c r="G21" s="60">
        <v>2</v>
      </c>
      <c r="H21" s="60">
        <v>2</v>
      </c>
      <c r="I21" s="60">
        <v>3</v>
      </c>
      <c r="J21" s="60">
        <v>0</v>
      </c>
      <c r="K21" s="60">
        <v>1</v>
      </c>
      <c r="L21" s="60">
        <v>3</v>
      </c>
      <c r="M21" s="59">
        <f t="shared" si="14"/>
        <v>0</v>
      </c>
      <c r="N21" s="60">
        <v>0</v>
      </c>
      <c r="O21" s="60">
        <v>0</v>
      </c>
      <c r="P21" s="60">
        <v>0</v>
      </c>
      <c r="Q21" s="60">
        <v>0</v>
      </c>
      <c r="R21" s="60">
        <v>0</v>
      </c>
      <c r="S21" s="60">
        <v>0</v>
      </c>
      <c r="T21" s="37">
        <f t="shared" si="5"/>
        <v>11</v>
      </c>
      <c r="U21">
        <f t="shared" si="6"/>
        <v>2</v>
      </c>
      <c r="V21">
        <f t="shared" si="7"/>
        <v>2</v>
      </c>
      <c r="W21">
        <f t="shared" si="8"/>
        <v>3</v>
      </c>
      <c r="X21">
        <f t="shared" si="9"/>
        <v>0</v>
      </c>
      <c r="Y21">
        <f t="shared" si="10"/>
        <v>1</v>
      </c>
      <c r="Z21">
        <f t="shared" si="11"/>
        <v>3</v>
      </c>
    </row>
    <row r="22" spans="1:26" s="60" customFormat="1" x14ac:dyDescent="0.25">
      <c r="A22" s="84">
        <v>43208</v>
      </c>
      <c r="B22" s="85">
        <v>7</v>
      </c>
      <c r="C22" s="56">
        <v>0.4152777777777778</v>
      </c>
      <c r="D22" s="57">
        <v>0.42152777777777778</v>
      </c>
      <c r="E22" s="58">
        <f t="shared" si="12"/>
        <v>6.2499999999999778E-3</v>
      </c>
      <c r="F22" s="59">
        <f t="shared" si="13"/>
        <v>17</v>
      </c>
      <c r="G22" s="60">
        <v>7</v>
      </c>
      <c r="H22" s="60">
        <v>3</v>
      </c>
      <c r="I22" s="60">
        <v>1</v>
      </c>
      <c r="J22" s="60">
        <v>3</v>
      </c>
      <c r="K22" s="60">
        <v>3</v>
      </c>
      <c r="L22" s="60">
        <v>0</v>
      </c>
      <c r="M22" s="59">
        <f t="shared" si="14"/>
        <v>3</v>
      </c>
      <c r="N22" s="60">
        <v>3</v>
      </c>
      <c r="O22" s="60">
        <v>0</v>
      </c>
      <c r="P22" s="60">
        <v>0</v>
      </c>
      <c r="Q22" s="60">
        <v>0</v>
      </c>
      <c r="R22" s="60">
        <v>0</v>
      </c>
      <c r="S22" s="60">
        <v>0</v>
      </c>
      <c r="T22" s="37">
        <f t="shared" si="5"/>
        <v>20</v>
      </c>
      <c r="U22">
        <f t="shared" si="6"/>
        <v>10</v>
      </c>
      <c r="V22">
        <f t="shared" si="7"/>
        <v>3</v>
      </c>
      <c r="W22">
        <f t="shared" si="8"/>
        <v>1</v>
      </c>
      <c r="X22">
        <f t="shared" si="9"/>
        <v>3</v>
      </c>
      <c r="Y22">
        <f t="shared" si="10"/>
        <v>3</v>
      </c>
      <c r="Z22">
        <f t="shared" si="11"/>
        <v>0</v>
      </c>
    </row>
    <row r="23" spans="1:26" s="60" customFormat="1" x14ac:dyDescent="0.25">
      <c r="A23" s="84">
        <v>43208</v>
      </c>
      <c r="B23" s="85">
        <v>8</v>
      </c>
      <c r="C23" s="56">
        <v>0.4055555555555555</v>
      </c>
      <c r="D23" s="57">
        <v>0.41250000000000003</v>
      </c>
      <c r="E23" s="58">
        <f t="shared" si="12"/>
        <v>6.9444444444445308E-3</v>
      </c>
      <c r="F23" s="59">
        <f t="shared" si="13"/>
        <v>24</v>
      </c>
      <c r="G23" s="60">
        <v>8</v>
      </c>
      <c r="H23" s="60">
        <v>8</v>
      </c>
      <c r="I23" s="60">
        <v>1</v>
      </c>
      <c r="J23" s="60">
        <v>1</v>
      </c>
      <c r="K23" s="60">
        <v>3</v>
      </c>
      <c r="L23" s="60">
        <v>3</v>
      </c>
      <c r="M23" s="59">
        <f t="shared" si="14"/>
        <v>2</v>
      </c>
      <c r="N23" s="60">
        <v>2</v>
      </c>
      <c r="O23" s="60">
        <v>0</v>
      </c>
      <c r="P23" s="60">
        <v>0</v>
      </c>
      <c r="Q23" s="60">
        <v>0</v>
      </c>
      <c r="R23" s="60">
        <v>0</v>
      </c>
      <c r="S23" s="60">
        <v>0</v>
      </c>
      <c r="T23" s="37">
        <f t="shared" si="5"/>
        <v>26</v>
      </c>
      <c r="U23">
        <f t="shared" si="6"/>
        <v>10</v>
      </c>
      <c r="V23">
        <f t="shared" si="7"/>
        <v>8</v>
      </c>
      <c r="W23">
        <f t="shared" si="8"/>
        <v>1</v>
      </c>
      <c r="X23">
        <f t="shared" si="9"/>
        <v>1</v>
      </c>
      <c r="Y23">
        <f t="shared" si="10"/>
        <v>3</v>
      </c>
      <c r="Z23">
        <f t="shared" si="11"/>
        <v>3</v>
      </c>
    </row>
    <row r="24" spans="1:26" s="60" customFormat="1" x14ac:dyDescent="0.25">
      <c r="A24" s="84">
        <v>43208</v>
      </c>
      <c r="B24" s="85">
        <v>9</v>
      </c>
      <c r="C24" s="56">
        <v>0.43055555555555558</v>
      </c>
      <c r="D24" s="57">
        <v>0.44097222222222227</v>
      </c>
      <c r="E24" s="58">
        <f t="shared" si="12"/>
        <v>1.0416666666666685E-2</v>
      </c>
      <c r="F24" s="59">
        <f t="shared" si="13"/>
        <v>43</v>
      </c>
      <c r="G24" s="60">
        <v>14</v>
      </c>
      <c r="H24" s="60">
        <v>5</v>
      </c>
      <c r="I24" s="60">
        <v>6</v>
      </c>
      <c r="J24" s="60">
        <v>12</v>
      </c>
      <c r="K24" s="60">
        <v>2</v>
      </c>
      <c r="L24" s="60">
        <v>4</v>
      </c>
      <c r="M24" s="59">
        <f t="shared" si="14"/>
        <v>1</v>
      </c>
      <c r="N24" s="60">
        <v>1</v>
      </c>
      <c r="O24" s="60">
        <v>0</v>
      </c>
      <c r="P24" s="60">
        <v>0</v>
      </c>
      <c r="Q24" s="60">
        <v>0</v>
      </c>
      <c r="R24" s="60">
        <v>0</v>
      </c>
      <c r="S24" s="60">
        <v>0</v>
      </c>
      <c r="T24" s="37">
        <f t="shared" si="5"/>
        <v>44</v>
      </c>
      <c r="U24">
        <f t="shared" si="6"/>
        <v>15</v>
      </c>
      <c r="V24">
        <f t="shared" si="7"/>
        <v>5</v>
      </c>
      <c r="W24">
        <f t="shared" si="8"/>
        <v>6</v>
      </c>
      <c r="X24">
        <f t="shared" si="9"/>
        <v>12</v>
      </c>
      <c r="Y24">
        <f t="shared" si="10"/>
        <v>2</v>
      </c>
      <c r="Z24">
        <f t="shared" si="11"/>
        <v>4</v>
      </c>
    </row>
    <row r="25" spans="1:26" s="60" customFormat="1" x14ac:dyDescent="0.25">
      <c r="A25" s="84">
        <v>43208</v>
      </c>
      <c r="B25" s="85">
        <v>10</v>
      </c>
      <c r="C25" s="56">
        <v>0.4916666666666667</v>
      </c>
      <c r="D25" s="57">
        <v>0.49583333333333335</v>
      </c>
      <c r="E25" s="58">
        <f t="shared" si="12"/>
        <v>4.1666666666666519E-3</v>
      </c>
      <c r="F25" s="59">
        <f t="shared" si="13"/>
        <v>4</v>
      </c>
      <c r="G25" s="60">
        <v>1</v>
      </c>
      <c r="H25" s="60">
        <v>2</v>
      </c>
      <c r="I25" s="60">
        <v>1</v>
      </c>
      <c r="J25" s="60">
        <v>0</v>
      </c>
      <c r="K25" s="60">
        <v>0</v>
      </c>
      <c r="L25" s="60">
        <v>0</v>
      </c>
      <c r="M25" s="59">
        <f t="shared" si="14"/>
        <v>0</v>
      </c>
      <c r="N25" s="60">
        <v>0</v>
      </c>
      <c r="O25" s="60">
        <v>0</v>
      </c>
      <c r="P25" s="60">
        <v>0</v>
      </c>
      <c r="Q25" s="60">
        <v>0</v>
      </c>
      <c r="R25" s="60">
        <v>0</v>
      </c>
      <c r="S25" s="60">
        <v>0</v>
      </c>
      <c r="T25" s="37">
        <f t="shared" si="5"/>
        <v>4</v>
      </c>
      <c r="U25">
        <f t="shared" si="6"/>
        <v>1</v>
      </c>
      <c r="V25">
        <f t="shared" si="7"/>
        <v>2</v>
      </c>
      <c r="W25">
        <f t="shared" si="8"/>
        <v>1</v>
      </c>
      <c r="X25">
        <f t="shared" si="9"/>
        <v>0</v>
      </c>
      <c r="Y25">
        <f t="shared" si="10"/>
        <v>0</v>
      </c>
      <c r="Z25">
        <f t="shared" si="11"/>
        <v>0</v>
      </c>
    </row>
    <row r="26" spans="1:26" x14ac:dyDescent="0.25">
      <c r="A26" s="80">
        <v>43207</v>
      </c>
      <c r="B26" s="81">
        <v>11</v>
      </c>
      <c r="C26" s="8">
        <v>0.40138888888888885</v>
      </c>
      <c r="D26" s="2">
        <v>0.4069444444444445</v>
      </c>
      <c r="E26" s="40">
        <f t="shared" si="12"/>
        <v>5.5555555555556468E-3</v>
      </c>
      <c r="F26" s="38">
        <f t="shared" si="13"/>
        <v>3</v>
      </c>
      <c r="G26">
        <v>2</v>
      </c>
      <c r="H26">
        <v>1</v>
      </c>
      <c r="I26">
        <v>0</v>
      </c>
      <c r="J26">
        <v>0</v>
      </c>
      <c r="K26">
        <v>0</v>
      </c>
      <c r="L26">
        <v>0</v>
      </c>
      <c r="M26" s="38">
        <f t="shared" si="14"/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37">
        <f t="shared" si="5"/>
        <v>3</v>
      </c>
      <c r="U26">
        <f t="shared" si="6"/>
        <v>2</v>
      </c>
      <c r="V26">
        <f t="shared" si="7"/>
        <v>1</v>
      </c>
      <c r="W26">
        <f t="shared" si="8"/>
        <v>0</v>
      </c>
      <c r="X26">
        <f t="shared" si="9"/>
        <v>0</v>
      </c>
      <c r="Y26">
        <f t="shared" si="10"/>
        <v>0</v>
      </c>
      <c r="Z26">
        <f t="shared" si="11"/>
        <v>0</v>
      </c>
    </row>
    <row r="27" spans="1:26" x14ac:dyDescent="0.25">
      <c r="A27" s="80">
        <v>43207</v>
      </c>
      <c r="B27" s="81">
        <v>12</v>
      </c>
      <c r="C27" s="8">
        <v>0.49236111111111108</v>
      </c>
      <c r="D27" s="2">
        <v>0.49722222222222223</v>
      </c>
      <c r="E27" s="40">
        <f t="shared" si="12"/>
        <v>4.8611111111111494E-3</v>
      </c>
      <c r="F27" s="38">
        <f t="shared" si="13"/>
        <v>5</v>
      </c>
      <c r="G27">
        <v>1</v>
      </c>
      <c r="H27">
        <v>2</v>
      </c>
      <c r="I27">
        <v>0</v>
      </c>
      <c r="J27">
        <v>2</v>
      </c>
      <c r="K27">
        <v>0</v>
      </c>
      <c r="L27">
        <v>0</v>
      </c>
      <c r="M27" s="38">
        <f t="shared" si="14"/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37">
        <f t="shared" si="5"/>
        <v>5</v>
      </c>
      <c r="U27">
        <f t="shared" si="6"/>
        <v>1</v>
      </c>
      <c r="V27">
        <f t="shared" si="7"/>
        <v>2</v>
      </c>
      <c r="W27">
        <f t="shared" si="8"/>
        <v>0</v>
      </c>
      <c r="X27">
        <f t="shared" si="9"/>
        <v>2</v>
      </c>
      <c r="Y27">
        <f t="shared" si="10"/>
        <v>0</v>
      </c>
      <c r="Z27">
        <f t="shared" si="11"/>
        <v>0</v>
      </c>
    </row>
    <row r="28" spans="1:26" s="60" customFormat="1" x14ac:dyDescent="0.25">
      <c r="A28" s="84">
        <v>43208</v>
      </c>
      <c r="B28" s="85">
        <v>13</v>
      </c>
      <c r="C28" s="56">
        <v>0.47222222222222227</v>
      </c>
      <c r="D28" s="57">
        <v>0.47638888888888892</v>
      </c>
      <c r="E28" s="58">
        <f t="shared" si="12"/>
        <v>4.1666666666666519E-3</v>
      </c>
      <c r="F28" s="59">
        <f t="shared" si="13"/>
        <v>4</v>
      </c>
      <c r="G28" s="60">
        <v>2</v>
      </c>
      <c r="H28" s="60">
        <v>2</v>
      </c>
      <c r="I28" s="60">
        <v>0</v>
      </c>
      <c r="J28" s="60">
        <v>0</v>
      </c>
      <c r="K28" s="60">
        <v>0</v>
      </c>
      <c r="L28" s="60">
        <v>0</v>
      </c>
      <c r="M28" s="59">
        <f t="shared" si="14"/>
        <v>0</v>
      </c>
      <c r="N28" s="60">
        <v>0</v>
      </c>
      <c r="O28" s="60">
        <v>0</v>
      </c>
      <c r="P28" s="60">
        <v>0</v>
      </c>
      <c r="Q28" s="60">
        <v>0</v>
      </c>
      <c r="R28" s="60">
        <v>0</v>
      </c>
      <c r="S28" s="60">
        <v>0</v>
      </c>
      <c r="T28" s="37">
        <f t="shared" si="5"/>
        <v>4</v>
      </c>
      <c r="U28">
        <f t="shared" si="6"/>
        <v>2</v>
      </c>
      <c r="V28">
        <f t="shared" si="7"/>
        <v>2</v>
      </c>
      <c r="W28">
        <f t="shared" si="8"/>
        <v>0</v>
      </c>
      <c r="X28">
        <f t="shared" si="9"/>
        <v>0</v>
      </c>
      <c r="Y28">
        <f t="shared" si="10"/>
        <v>0</v>
      </c>
      <c r="Z28">
        <f t="shared" si="11"/>
        <v>0</v>
      </c>
    </row>
    <row r="29" spans="1:26" s="49" customFormat="1" x14ac:dyDescent="0.25">
      <c r="A29" s="86">
        <v>43208</v>
      </c>
      <c r="B29" s="87">
        <v>14</v>
      </c>
      <c r="C29" s="45">
        <v>0.4513888888888889</v>
      </c>
      <c r="D29" s="46">
        <v>0.45694444444444443</v>
      </c>
      <c r="E29" s="47">
        <f t="shared" si="12"/>
        <v>5.5555555555555358E-3</v>
      </c>
      <c r="F29" s="48">
        <f t="shared" si="13"/>
        <v>7</v>
      </c>
      <c r="G29" s="49">
        <v>1</v>
      </c>
      <c r="H29" s="49">
        <v>3</v>
      </c>
      <c r="I29" s="49">
        <v>2</v>
      </c>
      <c r="J29" s="49">
        <v>0</v>
      </c>
      <c r="K29" s="49">
        <v>1</v>
      </c>
      <c r="L29" s="49">
        <v>0</v>
      </c>
      <c r="M29" s="48">
        <f t="shared" si="14"/>
        <v>1</v>
      </c>
      <c r="N29" s="49">
        <v>1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4">
        <f t="shared" si="5"/>
        <v>8</v>
      </c>
      <c r="U29" s="17">
        <f t="shared" si="6"/>
        <v>2</v>
      </c>
      <c r="V29" s="17">
        <f t="shared" si="7"/>
        <v>3</v>
      </c>
      <c r="W29" s="17">
        <f t="shared" si="8"/>
        <v>2</v>
      </c>
      <c r="X29" s="17">
        <f t="shared" si="9"/>
        <v>0</v>
      </c>
      <c r="Y29" s="17">
        <f t="shared" si="10"/>
        <v>1</v>
      </c>
      <c r="Z29" s="17">
        <f t="shared" si="11"/>
        <v>0</v>
      </c>
    </row>
    <row r="30" spans="1:26" s="27" customFormat="1" x14ac:dyDescent="0.25">
      <c r="A30" s="88">
        <v>43228</v>
      </c>
      <c r="B30" s="89">
        <v>1</v>
      </c>
      <c r="C30" s="72">
        <v>0.3923611111111111</v>
      </c>
      <c r="D30" s="73">
        <v>0.40138888888888885</v>
      </c>
      <c r="E30" s="74">
        <f t="shared" ref="E30:E43" si="15">D30-C30</f>
        <v>9.0277777777777457E-3</v>
      </c>
      <c r="F30" s="75">
        <f t="shared" ref="F30:F43" si="16">SUM(G30:L30)</f>
        <v>16</v>
      </c>
      <c r="G30" s="27">
        <v>12</v>
      </c>
      <c r="H30" s="27">
        <v>0</v>
      </c>
      <c r="I30" s="27">
        <v>2</v>
      </c>
      <c r="J30" s="27">
        <v>1</v>
      </c>
      <c r="K30" s="27">
        <v>1</v>
      </c>
      <c r="L30" s="27">
        <v>0</v>
      </c>
      <c r="M30" s="75">
        <f t="shared" ref="M30:M43" si="17">SUM(N30:S30)</f>
        <v>4</v>
      </c>
      <c r="N30" s="27">
        <v>2</v>
      </c>
      <c r="O30" s="27">
        <v>1</v>
      </c>
      <c r="P30" s="27">
        <v>1</v>
      </c>
      <c r="Q30" s="27">
        <v>0</v>
      </c>
      <c r="R30" s="27">
        <v>0</v>
      </c>
      <c r="S30" s="27">
        <v>0</v>
      </c>
      <c r="T30" s="37">
        <f t="shared" si="5"/>
        <v>20</v>
      </c>
      <c r="U30">
        <f t="shared" si="6"/>
        <v>14</v>
      </c>
      <c r="V30">
        <f t="shared" si="7"/>
        <v>1</v>
      </c>
      <c r="W30">
        <f t="shared" si="8"/>
        <v>3</v>
      </c>
      <c r="X30">
        <f t="shared" si="9"/>
        <v>1</v>
      </c>
      <c r="Y30">
        <f t="shared" si="10"/>
        <v>1</v>
      </c>
      <c r="Z30">
        <f t="shared" si="11"/>
        <v>0</v>
      </c>
    </row>
    <row r="31" spans="1:26" x14ac:dyDescent="0.25">
      <c r="A31" s="80">
        <v>43228</v>
      </c>
      <c r="B31" s="81">
        <v>2</v>
      </c>
      <c r="C31" s="8">
        <v>0.40763888888888888</v>
      </c>
      <c r="D31" s="2">
        <v>0.41250000000000003</v>
      </c>
      <c r="E31" s="40">
        <f t="shared" si="15"/>
        <v>4.8611111111111494E-3</v>
      </c>
      <c r="F31" s="38">
        <f t="shared" si="16"/>
        <v>2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 s="38">
        <f t="shared" si="17"/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37">
        <f t="shared" si="5"/>
        <v>2</v>
      </c>
      <c r="U31">
        <f t="shared" si="6"/>
        <v>1</v>
      </c>
      <c r="V31">
        <f t="shared" si="7"/>
        <v>1</v>
      </c>
      <c r="W31">
        <f t="shared" si="8"/>
        <v>0</v>
      </c>
      <c r="X31">
        <f t="shared" si="9"/>
        <v>0</v>
      </c>
      <c r="Y31">
        <f t="shared" si="10"/>
        <v>0</v>
      </c>
      <c r="Z31">
        <f t="shared" si="11"/>
        <v>0</v>
      </c>
    </row>
    <row r="32" spans="1:26" x14ac:dyDescent="0.25">
      <c r="A32" s="80">
        <v>43229</v>
      </c>
      <c r="B32" s="81">
        <v>3</v>
      </c>
      <c r="C32" s="8">
        <v>0.39583333333333331</v>
      </c>
      <c r="D32" s="2">
        <v>0.40347222222222223</v>
      </c>
      <c r="E32" s="40">
        <f t="shared" si="15"/>
        <v>7.6388888888889173E-3</v>
      </c>
      <c r="F32" s="38">
        <f t="shared" si="16"/>
        <v>5</v>
      </c>
      <c r="G32">
        <v>1</v>
      </c>
      <c r="H32">
        <v>0</v>
      </c>
      <c r="I32">
        <v>2</v>
      </c>
      <c r="J32">
        <v>0</v>
      </c>
      <c r="K32">
        <v>2</v>
      </c>
      <c r="L32">
        <v>0</v>
      </c>
      <c r="M32" s="38">
        <f t="shared" si="17"/>
        <v>2</v>
      </c>
      <c r="N32">
        <v>1</v>
      </c>
      <c r="O32">
        <v>0</v>
      </c>
      <c r="P32">
        <v>0</v>
      </c>
      <c r="Q32">
        <v>1</v>
      </c>
      <c r="R32">
        <v>0</v>
      </c>
      <c r="S32">
        <v>0</v>
      </c>
      <c r="T32" s="37">
        <f t="shared" si="5"/>
        <v>7</v>
      </c>
      <c r="U32">
        <f t="shared" si="6"/>
        <v>2</v>
      </c>
      <c r="V32">
        <f t="shared" si="7"/>
        <v>0</v>
      </c>
      <c r="W32">
        <f t="shared" si="8"/>
        <v>2</v>
      </c>
      <c r="X32">
        <f t="shared" si="9"/>
        <v>1</v>
      </c>
      <c r="Y32">
        <f t="shared" si="10"/>
        <v>2</v>
      </c>
      <c r="Z32">
        <f t="shared" si="11"/>
        <v>0</v>
      </c>
    </row>
    <row r="33" spans="1:26" x14ac:dyDescent="0.25">
      <c r="A33" s="99">
        <v>43229</v>
      </c>
      <c r="B33" s="98">
        <v>4</v>
      </c>
      <c r="C33" s="8">
        <v>0.41111111111111115</v>
      </c>
      <c r="D33" s="2">
        <v>0.41736111111111113</v>
      </c>
      <c r="E33" s="40">
        <f t="shared" si="15"/>
        <v>6.2499999999999778E-3</v>
      </c>
      <c r="F33" s="38">
        <f t="shared" si="16"/>
        <v>6</v>
      </c>
      <c r="G33">
        <v>2</v>
      </c>
      <c r="H33">
        <v>1</v>
      </c>
      <c r="I33">
        <v>0</v>
      </c>
      <c r="J33">
        <v>3</v>
      </c>
      <c r="K33">
        <v>0</v>
      </c>
      <c r="L33">
        <v>0</v>
      </c>
      <c r="M33" s="38">
        <f t="shared" si="17"/>
        <v>3</v>
      </c>
      <c r="N33">
        <v>2</v>
      </c>
      <c r="O33">
        <v>0</v>
      </c>
      <c r="P33">
        <v>1</v>
      </c>
      <c r="Q33">
        <v>0</v>
      </c>
      <c r="R33">
        <v>0</v>
      </c>
      <c r="S33">
        <v>0</v>
      </c>
      <c r="T33" s="37">
        <f t="shared" si="5"/>
        <v>9</v>
      </c>
      <c r="U33">
        <f t="shared" si="6"/>
        <v>4</v>
      </c>
      <c r="V33">
        <f t="shared" si="7"/>
        <v>1</v>
      </c>
      <c r="W33">
        <f t="shared" si="8"/>
        <v>1</v>
      </c>
      <c r="X33">
        <f t="shared" si="9"/>
        <v>3</v>
      </c>
      <c r="Y33">
        <f t="shared" si="10"/>
        <v>0</v>
      </c>
      <c r="Z33">
        <f t="shared" si="11"/>
        <v>0</v>
      </c>
    </row>
    <row r="34" spans="1:26" x14ac:dyDescent="0.25">
      <c r="A34" s="99">
        <v>43229</v>
      </c>
      <c r="B34" s="98">
        <v>5</v>
      </c>
      <c r="C34" s="8">
        <v>0.42569444444444443</v>
      </c>
      <c r="D34" s="2">
        <v>0.4284722222222222</v>
      </c>
      <c r="E34" s="40">
        <f t="shared" si="15"/>
        <v>2.7777777777777679E-3</v>
      </c>
      <c r="F34" s="38">
        <f t="shared" si="16"/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 s="38">
        <f t="shared" si="17"/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37">
        <f t="shared" si="5"/>
        <v>0</v>
      </c>
      <c r="U34">
        <f t="shared" si="6"/>
        <v>0</v>
      </c>
      <c r="V34">
        <f t="shared" si="7"/>
        <v>0</v>
      </c>
      <c r="W34">
        <f t="shared" si="8"/>
        <v>0</v>
      </c>
      <c r="X34">
        <f t="shared" si="9"/>
        <v>0</v>
      </c>
      <c r="Y34">
        <f t="shared" si="10"/>
        <v>0</v>
      </c>
      <c r="Z34">
        <f t="shared" si="11"/>
        <v>0</v>
      </c>
    </row>
    <row r="35" spans="1:26" x14ac:dyDescent="0.25">
      <c r="A35" s="99">
        <v>43231</v>
      </c>
      <c r="B35" s="100">
        <v>6</v>
      </c>
      <c r="C35" s="8">
        <v>0.42291666666666666</v>
      </c>
      <c r="D35" s="2">
        <v>0.43194444444444446</v>
      </c>
      <c r="E35" s="58">
        <f t="shared" si="15"/>
        <v>9.0277777777778012E-3</v>
      </c>
      <c r="F35" s="59">
        <f t="shared" si="16"/>
        <v>29</v>
      </c>
      <c r="G35">
        <v>5</v>
      </c>
      <c r="H35">
        <v>6</v>
      </c>
      <c r="I35">
        <v>4</v>
      </c>
      <c r="J35">
        <v>4</v>
      </c>
      <c r="K35">
        <v>5</v>
      </c>
      <c r="L35">
        <v>5</v>
      </c>
      <c r="M35" s="59">
        <f t="shared" si="17"/>
        <v>4</v>
      </c>
      <c r="N35">
        <v>1</v>
      </c>
      <c r="O35">
        <v>0</v>
      </c>
      <c r="P35">
        <v>0</v>
      </c>
      <c r="Q35">
        <v>0</v>
      </c>
      <c r="R35">
        <v>2</v>
      </c>
      <c r="S35">
        <v>1</v>
      </c>
      <c r="T35" s="37">
        <f t="shared" si="5"/>
        <v>33</v>
      </c>
      <c r="U35">
        <f t="shared" si="6"/>
        <v>6</v>
      </c>
      <c r="V35">
        <f t="shared" si="7"/>
        <v>6</v>
      </c>
      <c r="W35">
        <f t="shared" si="8"/>
        <v>4</v>
      </c>
      <c r="X35">
        <f t="shared" si="9"/>
        <v>4</v>
      </c>
      <c r="Y35">
        <f t="shared" si="10"/>
        <v>7</v>
      </c>
      <c r="Z35">
        <f t="shared" si="11"/>
        <v>6</v>
      </c>
    </row>
    <row r="36" spans="1:26" x14ac:dyDescent="0.25">
      <c r="A36" s="99">
        <v>43231</v>
      </c>
      <c r="B36" s="100">
        <v>7</v>
      </c>
      <c r="C36" s="8">
        <v>0.39652777777777781</v>
      </c>
      <c r="D36" s="2">
        <v>0.40277777777777773</v>
      </c>
      <c r="E36" s="58">
        <f t="shared" si="15"/>
        <v>6.2499999999999223E-3</v>
      </c>
      <c r="F36" s="59">
        <f t="shared" si="16"/>
        <v>9</v>
      </c>
      <c r="G36">
        <v>2</v>
      </c>
      <c r="H36">
        <v>0</v>
      </c>
      <c r="I36">
        <v>2</v>
      </c>
      <c r="J36">
        <v>1</v>
      </c>
      <c r="K36">
        <v>0</v>
      </c>
      <c r="L36">
        <v>4</v>
      </c>
      <c r="M36" s="59">
        <f t="shared" si="17"/>
        <v>5</v>
      </c>
      <c r="N36">
        <v>3</v>
      </c>
      <c r="O36">
        <v>1</v>
      </c>
      <c r="P36">
        <v>0</v>
      </c>
      <c r="Q36">
        <v>1</v>
      </c>
      <c r="R36">
        <v>0</v>
      </c>
      <c r="S36">
        <v>0</v>
      </c>
      <c r="T36" s="37">
        <f t="shared" si="5"/>
        <v>14</v>
      </c>
      <c r="U36">
        <f t="shared" si="6"/>
        <v>5</v>
      </c>
      <c r="V36">
        <f t="shared" si="7"/>
        <v>1</v>
      </c>
      <c r="W36">
        <f t="shared" si="8"/>
        <v>2</v>
      </c>
      <c r="X36">
        <f t="shared" si="9"/>
        <v>2</v>
      </c>
      <c r="Y36">
        <f t="shared" si="10"/>
        <v>0</v>
      </c>
      <c r="Z36">
        <f t="shared" si="11"/>
        <v>4</v>
      </c>
    </row>
    <row r="37" spans="1:26" x14ac:dyDescent="0.25">
      <c r="A37" s="99">
        <v>43231</v>
      </c>
      <c r="B37" s="100">
        <v>8</v>
      </c>
      <c r="C37" s="8">
        <v>0.40833333333333338</v>
      </c>
      <c r="D37" s="2">
        <v>0.41319444444444442</v>
      </c>
      <c r="E37" s="58">
        <f t="shared" si="15"/>
        <v>4.8611111111110383E-3</v>
      </c>
      <c r="F37" s="59">
        <f t="shared" si="16"/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 s="59">
        <f t="shared" si="17"/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 s="37">
        <f t="shared" si="5"/>
        <v>1</v>
      </c>
      <c r="U37">
        <f t="shared" si="6"/>
        <v>1</v>
      </c>
      <c r="V37">
        <f t="shared" si="7"/>
        <v>0</v>
      </c>
      <c r="W37">
        <f t="shared" si="8"/>
        <v>0</v>
      </c>
      <c r="X37">
        <f t="shared" si="9"/>
        <v>0</v>
      </c>
      <c r="Y37">
        <f t="shared" si="10"/>
        <v>0</v>
      </c>
      <c r="Z37">
        <f t="shared" si="11"/>
        <v>0</v>
      </c>
    </row>
    <row r="38" spans="1:26" x14ac:dyDescent="0.25">
      <c r="A38" s="99">
        <v>43229</v>
      </c>
      <c r="B38" s="100">
        <v>9</v>
      </c>
      <c r="C38" s="8">
        <v>0.4548611111111111</v>
      </c>
      <c r="D38" s="2">
        <v>0.46180555555555558</v>
      </c>
      <c r="E38" s="58">
        <f t="shared" si="15"/>
        <v>6.9444444444444753E-3</v>
      </c>
      <c r="F38" s="59">
        <f t="shared" si="16"/>
        <v>23</v>
      </c>
      <c r="G38">
        <v>4</v>
      </c>
      <c r="H38">
        <v>6</v>
      </c>
      <c r="I38">
        <v>4</v>
      </c>
      <c r="J38">
        <v>7</v>
      </c>
      <c r="K38">
        <v>2</v>
      </c>
      <c r="L38">
        <v>0</v>
      </c>
      <c r="M38" s="59">
        <f t="shared" si="17"/>
        <v>2</v>
      </c>
      <c r="N38">
        <v>1</v>
      </c>
      <c r="O38">
        <v>1</v>
      </c>
      <c r="P38">
        <v>0</v>
      </c>
      <c r="Q38">
        <v>0</v>
      </c>
      <c r="R38">
        <v>0</v>
      </c>
      <c r="S38">
        <v>0</v>
      </c>
      <c r="T38" s="37">
        <f t="shared" si="5"/>
        <v>25</v>
      </c>
      <c r="U38">
        <f t="shared" si="6"/>
        <v>5</v>
      </c>
      <c r="V38">
        <f t="shared" si="7"/>
        <v>7</v>
      </c>
      <c r="W38">
        <f t="shared" si="8"/>
        <v>4</v>
      </c>
      <c r="X38">
        <f t="shared" si="9"/>
        <v>7</v>
      </c>
      <c r="Y38">
        <f t="shared" si="10"/>
        <v>2</v>
      </c>
      <c r="Z38">
        <f t="shared" si="11"/>
        <v>0</v>
      </c>
    </row>
    <row r="39" spans="1:26" x14ac:dyDescent="0.25">
      <c r="A39" s="99">
        <v>43229</v>
      </c>
      <c r="B39" s="100">
        <v>10</v>
      </c>
      <c r="C39" s="8">
        <v>0.44097222222222227</v>
      </c>
      <c r="D39" s="2">
        <v>0.4465277777777778</v>
      </c>
      <c r="E39" s="58">
        <f t="shared" si="15"/>
        <v>5.5555555555555358E-3</v>
      </c>
      <c r="F39" s="59">
        <f t="shared" si="16"/>
        <v>11</v>
      </c>
      <c r="G39">
        <v>2</v>
      </c>
      <c r="H39">
        <v>2</v>
      </c>
      <c r="I39">
        <v>1</v>
      </c>
      <c r="J39">
        <v>3</v>
      </c>
      <c r="K39">
        <v>3</v>
      </c>
      <c r="L39">
        <v>0</v>
      </c>
      <c r="M39" s="59">
        <f t="shared" si="17"/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 s="37">
        <f t="shared" si="5"/>
        <v>11</v>
      </c>
      <c r="U39">
        <f t="shared" si="6"/>
        <v>2</v>
      </c>
      <c r="V39">
        <f t="shared" si="7"/>
        <v>2</v>
      </c>
      <c r="W39">
        <f t="shared" si="8"/>
        <v>1</v>
      </c>
      <c r="X39">
        <f t="shared" si="9"/>
        <v>3</v>
      </c>
      <c r="Y39">
        <f t="shared" si="10"/>
        <v>3</v>
      </c>
      <c r="Z39">
        <f t="shared" si="11"/>
        <v>0</v>
      </c>
    </row>
    <row r="40" spans="1:26" x14ac:dyDescent="0.25">
      <c r="A40" s="99">
        <v>43228</v>
      </c>
      <c r="B40" s="98">
        <v>11</v>
      </c>
      <c r="C40" s="8">
        <v>0.41944444444444445</v>
      </c>
      <c r="D40" s="2">
        <v>0.42291666666666666</v>
      </c>
      <c r="E40" s="40">
        <f t="shared" si="15"/>
        <v>3.4722222222222099E-3</v>
      </c>
      <c r="F40" s="38">
        <f t="shared" si="16"/>
        <v>6</v>
      </c>
      <c r="G40">
        <v>0</v>
      </c>
      <c r="H40">
        <v>0</v>
      </c>
      <c r="I40">
        <v>0</v>
      </c>
      <c r="J40">
        <v>0</v>
      </c>
      <c r="K40">
        <v>0</v>
      </c>
      <c r="L40">
        <v>6</v>
      </c>
      <c r="M40" s="38">
        <f t="shared" si="17"/>
        <v>7</v>
      </c>
      <c r="N40">
        <v>4</v>
      </c>
      <c r="O40">
        <v>1</v>
      </c>
      <c r="P40">
        <v>1</v>
      </c>
      <c r="Q40">
        <v>1</v>
      </c>
      <c r="R40">
        <v>0</v>
      </c>
      <c r="S40">
        <v>0</v>
      </c>
      <c r="T40" s="37">
        <f t="shared" si="5"/>
        <v>13</v>
      </c>
      <c r="U40">
        <f t="shared" si="6"/>
        <v>4</v>
      </c>
      <c r="V40">
        <f t="shared" si="7"/>
        <v>1</v>
      </c>
      <c r="W40">
        <f t="shared" si="8"/>
        <v>1</v>
      </c>
      <c r="X40">
        <f t="shared" si="9"/>
        <v>1</v>
      </c>
      <c r="Y40">
        <f t="shared" si="10"/>
        <v>0</v>
      </c>
      <c r="Z40">
        <f t="shared" si="11"/>
        <v>6</v>
      </c>
    </row>
    <row r="41" spans="1:26" x14ac:dyDescent="0.25">
      <c r="A41" s="99">
        <v>43229</v>
      </c>
      <c r="B41" s="98">
        <v>12</v>
      </c>
      <c r="C41" s="8">
        <v>0.37986111111111115</v>
      </c>
      <c r="D41" s="2">
        <v>0.38472222222222219</v>
      </c>
      <c r="E41" s="40">
        <f t="shared" si="15"/>
        <v>4.8611111111110383E-3</v>
      </c>
      <c r="F41" s="38">
        <f t="shared" si="16"/>
        <v>4</v>
      </c>
      <c r="G41">
        <v>1</v>
      </c>
      <c r="H41">
        <v>1</v>
      </c>
      <c r="I41">
        <v>0</v>
      </c>
      <c r="J41">
        <v>0</v>
      </c>
      <c r="K41">
        <v>2</v>
      </c>
      <c r="L41">
        <v>0</v>
      </c>
      <c r="M41" s="38">
        <f t="shared" si="17"/>
        <v>5</v>
      </c>
      <c r="N41">
        <v>3</v>
      </c>
      <c r="O41">
        <v>0</v>
      </c>
      <c r="P41">
        <v>2</v>
      </c>
      <c r="Q41">
        <v>0</v>
      </c>
      <c r="R41">
        <v>0</v>
      </c>
      <c r="S41">
        <v>0</v>
      </c>
      <c r="T41" s="37">
        <f t="shared" si="5"/>
        <v>9</v>
      </c>
      <c r="U41">
        <f t="shared" si="6"/>
        <v>4</v>
      </c>
      <c r="V41">
        <f t="shared" si="7"/>
        <v>1</v>
      </c>
      <c r="W41">
        <f t="shared" si="8"/>
        <v>2</v>
      </c>
      <c r="X41">
        <f t="shared" si="9"/>
        <v>0</v>
      </c>
      <c r="Y41">
        <f t="shared" si="10"/>
        <v>2</v>
      </c>
      <c r="Z41">
        <f t="shared" si="11"/>
        <v>0</v>
      </c>
    </row>
    <row r="42" spans="1:26" x14ac:dyDescent="0.25">
      <c r="A42" s="99">
        <v>43231</v>
      </c>
      <c r="B42" s="100">
        <v>13</v>
      </c>
      <c r="C42" s="8">
        <v>0.45347222222222222</v>
      </c>
      <c r="D42" s="2">
        <v>0.45833333333333331</v>
      </c>
      <c r="E42" s="58">
        <f t="shared" si="15"/>
        <v>4.8611111111110938E-3</v>
      </c>
      <c r="F42" s="59">
        <f t="shared" si="16"/>
        <v>1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 s="59">
        <f t="shared" si="17"/>
        <v>1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 s="37">
        <f t="shared" si="5"/>
        <v>2</v>
      </c>
      <c r="U42">
        <f t="shared" si="6"/>
        <v>1</v>
      </c>
      <c r="V42">
        <f t="shared" si="7"/>
        <v>0</v>
      </c>
      <c r="W42">
        <f t="shared" si="8"/>
        <v>1</v>
      </c>
      <c r="X42">
        <f t="shared" si="9"/>
        <v>0</v>
      </c>
      <c r="Y42">
        <f t="shared" si="10"/>
        <v>0</v>
      </c>
      <c r="Z42">
        <f t="shared" si="11"/>
        <v>0</v>
      </c>
    </row>
    <row r="43" spans="1:26" s="17" customFormat="1" x14ac:dyDescent="0.25">
      <c r="A43" s="82">
        <v>43231</v>
      </c>
      <c r="B43" s="87">
        <v>14</v>
      </c>
      <c r="C43" s="13">
        <v>0.46666666666666662</v>
      </c>
      <c r="D43" s="14">
        <v>0.4694444444444445</v>
      </c>
      <c r="E43" s="47">
        <f t="shared" si="15"/>
        <v>2.7777777777778789E-3</v>
      </c>
      <c r="F43" s="48">
        <f t="shared" si="16"/>
        <v>0</v>
      </c>
      <c r="G43" s="17">
        <v>0</v>
      </c>
      <c r="H43" s="17">
        <v>0</v>
      </c>
      <c r="I43" s="17">
        <v>0</v>
      </c>
      <c r="J43" s="17">
        <v>0</v>
      </c>
      <c r="K43" s="17">
        <v>0</v>
      </c>
      <c r="L43" s="17">
        <v>0</v>
      </c>
      <c r="M43" s="48">
        <f t="shared" si="17"/>
        <v>0</v>
      </c>
      <c r="N43" s="17">
        <v>0</v>
      </c>
      <c r="O43" s="17">
        <v>0</v>
      </c>
      <c r="P43" s="17">
        <v>0</v>
      </c>
      <c r="Q43" s="17">
        <v>0</v>
      </c>
      <c r="R43" s="17">
        <v>0</v>
      </c>
      <c r="S43" s="17">
        <v>0</v>
      </c>
      <c r="T43" s="44">
        <f t="shared" si="5"/>
        <v>0</v>
      </c>
      <c r="U43" s="17">
        <f t="shared" si="6"/>
        <v>0</v>
      </c>
      <c r="V43" s="17">
        <f t="shared" si="7"/>
        <v>0</v>
      </c>
      <c r="W43" s="17">
        <f t="shared" si="8"/>
        <v>0</v>
      </c>
      <c r="X43" s="17">
        <f t="shared" si="9"/>
        <v>0</v>
      </c>
      <c r="Y43" s="17">
        <f t="shared" si="10"/>
        <v>0</v>
      </c>
      <c r="Z43" s="17">
        <f t="shared" si="11"/>
        <v>0</v>
      </c>
    </row>
    <row r="44" spans="1:26" s="27" customFormat="1" x14ac:dyDescent="0.25">
      <c r="A44" s="88">
        <v>43249</v>
      </c>
      <c r="B44" s="89">
        <v>1</v>
      </c>
      <c r="C44" s="72">
        <v>0.3444444444444445</v>
      </c>
      <c r="D44" s="73">
        <v>0.35138888888888892</v>
      </c>
      <c r="E44" s="74">
        <f t="shared" ref="E44:E57" si="18">D44-C44</f>
        <v>6.9444444444444198E-3</v>
      </c>
      <c r="F44" s="75">
        <f t="shared" ref="F44:F57" si="19">SUM(G44:L44)</f>
        <v>12</v>
      </c>
      <c r="G44" s="27">
        <v>7</v>
      </c>
      <c r="H44" s="27">
        <v>1</v>
      </c>
      <c r="I44" s="27">
        <v>2</v>
      </c>
      <c r="J44" s="27">
        <v>2</v>
      </c>
      <c r="K44" s="27">
        <v>0</v>
      </c>
      <c r="L44" s="27">
        <v>0</v>
      </c>
      <c r="M44" s="75">
        <f t="shared" ref="M44:M57" si="20">SUM(N44:S44)</f>
        <v>3</v>
      </c>
      <c r="N44" s="27">
        <v>2</v>
      </c>
      <c r="O44" s="27">
        <v>0</v>
      </c>
      <c r="P44" s="27">
        <v>0</v>
      </c>
      <c r="Q44" s="27">
        <v>0</v>
      </c>
      <c r="R44" s="27">
        <v>0</v>
      </c>
      <c r="S44" s="27">
        <v>1</v>
      </c>
      <c r="T44" s="37">
        <f t="shared" si="5"/>
        <v>15</v>
      </c>
      <c r="U44">
        <f t="shared" si="6"/>
        <v>9</v>
      </c>
      <c r="V44">
        <f t="shared" si="7"/>
        <v>1</v>
      </c>
      <c r="W44">
        <f t="shared" si="8"/>
        <v>2</v>
      </c>
      <c r="X44">
        <f t="shared" si="9"/>
        <v>2</v>
      </c>
      <c r="Y44">
        <f t="shared" si="10"/>
        <v>0</v>
      </c>
      <c r="Z44">
        <f t="shared" si="11"/>
        <v>1</v>
      </c>
    </row>
    <row r="45" spans="1:26" x14ac:dyDescent="0.25">
      <c r="A45" s="80">
        <v>43249</v>
      </c>
      <c r="B45" s="81">
        <v>2</v>
      </c>
      <c r="C45" s="8">
        <v>0.35555555555555557</v>
      </c>
      <c r="D45" s="2">
        <v>0.36180555555555555</v>
      </c>
      <c r="E45" s="40">
        <f t="shared" si="18"/>
        <v>6.2499999999999778E-3</v>
      </c>
      <c r="F45" s="38">
        <f t="shared" si="19"/>
        <v>15</v>
      </c>
      <c r="G45">
        <v>7</v>
      </c>
      <c r="H45">
        <v>1</v>
      </c>
      <c r="I45">
        <v>4</v>
      </c>
      <c r="J45">
        <v>0</v>
      </c>
      <c r="K45">
        <v>2</v>
      </c>
      <c r="L45">
        <v>1</v>
      </c>
      <c r="M45" s="38">
        <f t="shared" si="20"/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 s="37">
        <f t="shared" si="5"/>
        <v>15</v>
      </c>
      <c r="U45">
        <f t="shared" si="6"/>
        <v>7</v>
      </c>
      <c r="V45">
        <f t="shared" si="7"/>
        <v>1</v>
      </c>
      <c r="W45">
        <f t="shared" si="8"/>
        <v>4</v>
      </c>
      <c r="X45">
        <f t="shared" si="9"/>
        <v>0</v>
      </c>
      <c r="Y45">
        <f t="shared" si="10"/>
        <v>2</v>
      </c>
      <c r="Z45">
        <f t="shared" si="11"/>
        <v>1</v>
      </c>
    </row>
    <row r="46" spans="1:26" x14ac:dyDescent="0.25">
      <c r="A46" s="80">
        <v>43249</v>
      </c>
      <c r="B46" s="81">
        <v>3</v>
      </c>
      <c r="C46" s="8">
        <v>0.36874999999999997</v>
      </c>
      <c r="D46" s="2">
        <v>0.37638888888888888</v>
      </c>
      <c r="E46" s="40">
        <f t="shared" si="18"/>
        <v>7.6388888888889173E-3</v>
      </c>
      <c r="F46" s="38">
        <f t="shared" si="19"/>
        <v>21</v>
      </c>
      <c r="G46">
        <v>6</v>
      </c>
      <c r="H46" s="3">
        <v>3</v>
      </c>
      <c r="I46">
        <v>4</v>
      </c>
      <c r="J46">
        <v>6</v>
      </c>
      <c r="K46">
        <v>2</v>
      </c>
      <c r="L46">
        <v>0</v>
      </c>
      <c r="M46" s="38">
        <f t="shared" si="20"/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 s="37">
        <f t="shared" si="5"/>
        <v>21</v>
      </c>
      <c r="U46">
        <f t="shared" si="6"/>
        <v>6</v>
      </c>
      <c r="V46">
        <f t="shared" si="7"/>
        <v>3</v>
      </c>
      <c r="W46">
        <f t="shared" si="8"/>
        <v>4</v>
      </c>
      <c r="X46">
        <f t="shared" si="9"/>
        <v>6</v>
      </c>
      <c r="Y46">
        <f t="shared" si="10"/>
        <v>2</v>
      </c>
      <c r="Z46">
        <f t="shared" si="11"/>
        <v>0</v>
      </c>
    </row>
    <row r="47" spans="1:26" x14ac:dyDescent="0.25">
      <c r="A47" s="80">
        <v>43249</v>
      </c>
      <c r="B47" s="81">
        <v>4</v>
      </c>
      <c r="C47" s="8">
        <v>0.38263888888888892</v>
      </c>
      <c r="D47" s="2">
        <v>0.38958333333333334</v>
      </c>
      <c r="E47" s="40">
        <f t="shared" si="18"/>
        <v>6.9444444444444198E-3</v>
      </c>
      <c r="F47" s="38">
        <f t="shared" si="19"/>
        <v>5</v>
      </c>
      <c r="G47">
        <v>2</v>
      </c>
      <c r="H47">
        <v>0</v>
      </c>
      <c r="I47">
        <v>0</v>
      </c>
      <c r="J47">
        <v>2</v>
      </c>
      <c r="K47">
        <v>1</v>
      </c>
      <c r="L47">
        <v>0</v>
      </c>
      <c r="M47" s="38">
        <f t="shared" si="20"/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 s="37">
        <f t="shared" si="5"/>
        <v>5</v>
      </c>
      <c r="U47">
        <f t="shared" si="6"/>
        <v>2</v>
      </c>
      <c r="V47">
        <f t="shared" si="7"/>
        <v>0</v>
      </c>
      <c r="W47">
        <f t="shared" si="8"/>
        <v>0</v>
      </c>
      <c r="X47">
        <f t="shared" si="9"/>
        <v>2</v>
      </c>
      <c r="Y47">
        <f t="shared" si="10"/>
        <v>1</v>
      </c>
      <c r="Z47">
        <f t="shared" si="11"/>
        <v>0</v>
      </c>
    </row>
    <row r="48" spans="1:26" x14ac:dyDescent="0.25">
      <c r="A48" s="80">
        <v>43249</v>
      </c>
      <c r="B48" s="81">
        <v>5</v>
      </c>
      <c r="C48" s="8">
        <v>0.39583333333333331</v>
      </c>
      <c r="D48" s="2">
        <v>0.40277777777777773</v>
      </c>
      <c r="E48" s="40">
        <f t="shared" si="18"/>
        <v>6.9444444444444198E-3</v>
      </c>
      <c r="F48" s="38">
        <f t="shared" si="19"/>
        <v>7</v>
      </c>
      <c r="G48">
        <v>2</v>
      </c>
      <c r="H48">
        <v>3</v>
      </c>
      <c r="I48">
        <v>0</v>
      </c>
      <c r="J48">
        <v>1</v>
      </c>
      <c r="K48">
        <v>0</v>
      </c>
      <c r="L48">
        <v>1</v>
      </c>
      <c r="M48" s="38">
        <f t="shared" si="20"/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 s="37">
        <f t="shared" si="5"/>
        <v>7</v>
      </c>
      <c r="U48">
        <f t="shared" si="6"/>
        <v>2</v>
      </c>
      <c r="V48">
        <f t="shared" si="7"/>
        <v>3</v>
      </c>
      <c r="W48">
        <f t="shared" si="8"/>
        <v>0</v>
      </c>
      <c r="X48">
        <f t="shared" si="9"/>
        <v>1</v>
      </c>
      <c r="Y48">
        <f t="shared" si="10"/>
        <v>0</v>
      </c>
      <c r="Z48">
        <f t="shared" si="11"/>
        <v>1</v>
      </c>
    </row>
    <row r="49" spans="1:26" x14ac:dyDescent="0.25">
      <c r="A49" s="80">
        <v>43250</v>
      </c>
      <c r="B49" s="85">
        <v>6</v>
      </c>
      <c r="C49" s="8">
        <v>0.42569444444444443</v>
      </c>
      <c r="D49" s="2">
        <v>0.43055555555555558</v>
      </c>
      <c r="E49" s="58">
        <f t="shared" si="18"/>
        <v>4.8611111111111494E-3</v>
      </c>
      <c r="F49" s="59">
        <f t="shared" si="19"/>
        <v>2</v>
      </c>
      <c r="G49">
        <v>0</v>
      </c>
      <c r="H49">
        <v>0</v>
      </c>
      <c r="I49">
        <v>1</v>
      </c>
      <c r="J49">
        <v>0</v>
      </c>
      <c r="K49">
        <v>1</v>
      </c>
      <c r="L49">
        <v>0</v>
      </c>
      <c r="M49" s="59">
        <f t="shared" si="20"/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 s="37">
        <f t="shared" si="5"/>
        <v>2</v>
      </c>
      <c r="U49">
        <f t="shared" si="6"/>
        <v>0</v>
      </c>
      <c r="V49">
        <f t="shared" si="7"/>
        <v>0</v>
      </c>
      <c r="W49">
        <f t="shared" si="8"/>
        <v>1</v>
      </c>
      <c r="X49">
        <f t="shared" si="9"/>
        <v>0</v>
      </c>
      <c r="Y49">
        <f t="shared" si="10"/>
        <v>1</v>
      </c>
      <c r="Z49">
        <f t="shared" si="11"/>
        <v>0</v>
      </c>
    </row>
    <row r="50" spans="1:26" x14ac:dyDescent="0.25">
      <c r="A50" s="80">
        <v>43250</v>
      </c>
      <c r="B50" s="85">
        <v>7</v>
      </c>
      <c r="C50" s="8">
        <v>0.39652777777777781</v>
      </c>
      <c r="D50" s="2">
        <v>0.40347222222222223</v>
      </c>
      <c r="E50" s="58">
        <f t="shared" si="18"/>
        <v>6.9444444444444198E-3</v>
      </c>
      <c r="F50" s="59">
        <f t="shared" si="19"/>
        <v>5</v>
      </c>
      <c r="G50">
        <v>2</v>
      </c>
      <c r="H50">
        <v>2</v>
      </c>
      <c r="I50">
        <v>1</v>
      </c>
      <c r="J50">
        <v>0</v>
      </c>
      <c r="K50">
        <v>0</v>
      </c>
      <c r="L50">
        <v>0</v>
      </c>
      <c r="M50" s="59">
        <f t="shared" si="20"/>
        <v>9</v>
      </c>
      <c r="N50">
        <v>5</v>
      </c>
      <c r="O50">
        <v>2</v>
      </c>
      <c r="P50">
        <v>1</v>
      </c>
      <c r="Q50">
        <v>1</v>
      </c>
      <c r="R50">
        <v>0</v>
      </c>
      <c r="S50">
        <v>0</v>
      </c>
      <c r="T50" s="37">
        <f t="shared" si="5"/>
        <v>14</v>
      </c>
      <c r="U50">
        <f t="shared" si="6"/>
        <v>7</v>
      </c>
      <c r="V50">
        <f t="shared" si="7"/>
        <v>4</v>
      </c>
      <c r="W50">
        <f t="shared" si="8"/>
        <v>2</v>
      </c>
      <c r="X50">
        <f t="shared" si="9"/>
        <v>1</v>
      </c>
      <c r="Y50">
        <f t="shared" si="10"/>
        <v>0</v>
      </c>
      <c r="Z50">
        <f t="shared" si="11"/>
        <v>0</v>
      </c>
    </row>
    <row r="51" spans="1:26" x14ac:dyDescent="0.25">
      <c r="A51" s="80">
        <v>43250</v>
      </c>
      <c r="B51" s="85">
        <v>8</v>
      </c>
      <c r="C51" s="8">
        <v>0.40972222222222227</v>
      </c>
      <c r="D51" s="2">
        <v>0.41319444444444442</v>
      </c>
      <c r="E51" s="58">
        <f t="shared" si="18"/>
        <v>3.4722222222221544E-3</v>
      </c>
      <c r="F51" s="59">
        <f t="shared" si="19"/>
        <v>2</v>
      </c>
      <c r="G51">
        <v>2</v>
      </c>
      <c r="H51">
        <v>0</v>
      </c>
      <c r="I51">
        <v>0</v>
      </c>
      <c r="J51">
        <v>0</v>
      </c>
      <c r="K51">
        <v>0</v>
      </c>
      <c r="L51">
        <v>0</v>
      </c>
      <c r="M51" s="59">
        <f t="shared" si="20"/>
        <v>1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 s="37">
        <f t="shared" si="5"/>
        <v>3</v>
      </c>
      <c r="U51">
        <f t="shared" si="6"/>
        <v>2</v>
      </c>
      <c r="V51">
        <f t="shared" si="7"/>
        <v>0</v>
      </c>
      <c r="W51">
        <f t="shared" si="8"/>
        <v>1</v>
      </c>
      <c r="X51">
        <f t="shared" si="9"/>
        <v>0</v>
      </c>
      <c r="Y51">
        <f t="shared" si="10"/>
        <v>0</v>
      </c>
      <c r="Z51">
        <f t="shared" si="11"/>
        <v>0</v>
      </c>
    </row>
    <row r="52" spans="1:26" x14ac:dyDescent="0.25">
      <c r="A52" s="80">
        <v>43249</v>
      </c>
      <c r="B52" s="85">
        <v>9</v>
      </c>
      <c r="C52" s="8">
        <v>0.4284722222222222</v>
      </c>
      <c r="D52" s="2">
        <v>0.44097222222222227</v>
      </c>
      <c r="E52" s="58">
        <f t="shared" si="18"/>
        <v>1.2500000000000067E-2</v>
      </c>
      <c r="F52" s="59">
        <f t="shared" si="19"/>
        <v>64</v>
      </c>
      <c r="G52">
        <v>11</v>
      </c>
      <c r="H52">
        <v>22</v>
      </c>
      <c r="I52">
        <v>18</v>
      </c>
      <c r="J52">
        <v>3</v>
      </c>
      <c r="K52">
        <v>3</v>
      </c>
      <c r="L52">
        <v>7</v>
      </c>
      <c r="M52" s="59">
        <f t="shared" si="20"/>
        <v>1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 s="37">
        <f t="shared" si="5"/>
        <v>65</v>
      </c>
      <c r="U52">
        <f t="shared" si="6"/>
        <v>11</v>
      </c>
      <c r="V52">
        <f t="shared" si="7"/>
        <v>23</v>
      </c>
      <c r="W52">
        <f t="shared" si="8"/>
        <v>18</v>
      </c>
      <c r="X52">
        <f t="shared" si="9"/>
        <v>3</v>
      </c>
      <c r="Y52">
        <f t="shared" si="10"/>
        <v>3</v>
      </c>
      <c r="Z52">
        <f t="shared" si="11"/>
        <v>7</v>
      </c>
    </row>
    <row r="53" spans="1:26" x14ac:dyDescent="0.25">
      <c r="A53" s="80">
        <v>43249</v>
      </c>
      <c r="B53" s="85">
        <v>10</v>
      </c>
      <c r="C53" s="8">
        <v>0.41180555555555554</v>
      </c>
      <c r="D53" s="2">
        <v>0.42152777777777778</v>
      </c>
      <c r="E53" s="58">
        <f t="shared" si="18"/>
        <v>9.7222222222222432E-3</v>
      </c>
      <c r="F53" s="59">
        <f t="shared" si="19"/>
        <v>22</v>
      </c>
      <c r="G53">
        <v>8</v>
      </c>
      <c r="H53">
        <v>5</v>
      </c>
      <c r="I53">
        <v>4</v>
      </c>
      <c r="J53">
        <v>2</v>
      </c>
      <c r="K53">
        <v>0</v>
      </c>
      <c r="L53">
        <v>3</v>
      </c>
      <c r="M53" s="59">
        <f t="shared" si="20"/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 s="37">
        <f t="shared" si="5"/>
        <v>22</v>
      </c>
      <c r="U53">
        <f t="shared" si="6"/>
        <v>8</v>
      </c>
      <c r="V53">
        <f t="shared" si="7"/>
        <v>5</v>
      </c>
      <c r="W53">
        <f t="shared" si="8"/>
        <v>4</v>
      </c>
      <c r="X53">
        <f t="shared" si="9"/>
        <v>2</v>
      </c>
      <c r="Y53">
        <f t="shared" si="10"/>
        <v>0</v>
      </c>
      <c r="Z53">
        <f t="shared" si="11"/>
        <v>3</v>
      </c>
    </row>
    <row r="54" spans="1:26" x14ac:dyDescent="0.25">
      <c r="A54" s="80">
        <v>43249</v>
      </c>
      <c r="B54" s="81">
        <v>11</v>
      </c>
      <c r="C54" s="8">
        <v>0.33749999999999997</v>
      </c>
      <c r="D54" s="2">
        <v>0.34027777777777773</v>
      </c>
      <c r="E54" s="40">
        <f t="shared" si="18"/>
        <v>2.7777777777777679E-3</v>
      </c>
      <c r="F54" s="38">
        <f t="shared" si="19"/>
        <v>1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 s="38">
        <f t="shared" si="20"/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 s="37">
        <f t="shared" si="5"/>
        <v>1</v>
      </c>
      <c r="U54">
        <f t="shared" si="6"/>
        <v>1</v>
      </c>
      <c r="V54">
        <f t="shared" si="7"/>
        <v>0</v>
      </c>
      <c r="W54">
        <f t="shared" si="8"/>
        <v>0</v>
      </c>
      <c r="X54">
        <f t="shared" si="9"/>
        <v>0</v>
      </c>
      <c r="Y54">
        <f t="shared" si="10"/>
        <v>0</v>
      </c>
      <c r="Z54">
        <f t="shared" si="11"/>
        <v>0</v>
      </c>
    </row>
    <row r="55" spans="1:26" x14ac:dyDescent="0.25">
      <c r="A55" s="80">
        <v>43250</v>
      </c>
      <c r="B55" s="81">
        <v>12</v>
      </c>
      <c r="C55" s="8">
        <v>0.50069444444444444</v>
      </c>
      <c r="D55" s="2">
        <v>0.50555555555555554</v>
      </c>
      <c r="E55" s="40">
        <f t="shared" si="18"/>
        <v>4.8611111111110938E-3</v>
      </c>
      <c r="F55" s="38">
        <f t="shared" si="19"/>
        <v>2</v>
      </c>
      <c r="G55">
        <v>0</v>
      </c>
      <c r="H55">
        <v>0</v>
      </c>
      <c r="I55">
        <v>0</v>
      </c>
      <c r="J55">
        <v>0</v>
      </c>
      <c r="K55">
        <v>1</v>
      </c>
      <c r="L55">
        <v>1</v>
      </c>
      <c r="M55" s="38">
        <f t="shared" si="20"/>
        <v>2</v>
      </c>
      <c r="N55">
        <v>1</v>
      </c>
      <c r="O55">
        <v>1</v>
      </c>
      <c r="P55">
        <v>0</v>
      </c>
      <c r="Q55">
        <v>0</v>
      </c>
      <c r="R55">
        <v>0</v>
      </c>
      <c r="S55">
        <v>0</v>
      </c>
      <c r="T55" s="37">
        <f t="shared" si="5"/>
        <v>4</v>
      </c>
      <c r="U55">
        <f t="shared" si="6"/>
        <v>1</v>
      </c>
      <c r="V55">
        <f t="shared" si="7"/>
        <v>1</v>
      </c>
      <c r="W55">
        <f t="shared" si="8"/>
        <v>0</v>
      </c>
      <c r="X55">
        <f t="shared" si="9"/>
        <v>0</v>
      </c>
      <c r="Y55">
        <f t="shared" si="10"/>
        <v>1</v>
      </c>
      <c r="Z55">
        <f t="shared" si="11"/>
        <v>1</v>
      </c>
    </row>
    <row r="56" spans="1:26" x14ac:dyDescent="0.25">
      <c r="A56" s="80">
        <v>43250</v>
      </c>
      <c r="B56" s="85">
        <v>13</v>
      </c>
      <c r="C56" s="8">
        <v>0.45555555555555555</v>
      </c>
      <c r="D56" s="2">
        <v>0.45902777777777781</v>
      </c>
      <c r="E56" s="58">
        <f t="shared" si="18"/>
        <v>3.4722222222222654E-3</v>
      </c>
      <c r="F56" s="59">
        <f t="shared" si="19"/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 s="59">
        <f t="shared" si="20"/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 s="37">
        <f t="shared" si="5"/>
        <v>0</v>
      </c>
      <c r="U56">
        <f t="shared" si="6"/>
        <v>0</v>
      </c>
      <c r="V56">
        <f t="shared" si="7"/>
        <v>0</v>
      </c>
      <c r="W56">
        <f t="shared" si="8"/>
        <v>0</v>
      </c>
      <c r="X56">
        <f t="shared" si="9"/>
        <v>0</v>
      </c>
      <c r="Y56">
        <f t="shared" si="10"/>
        <v>0</v>
      </c>
      <c r="Z56">
        <f t="shared" si="11"/>
        <v>0</v>
      </c>
    </row>
    <row r="57" spans="1:26" s="17" customFormat="1" x14ac:dyDescent="0.25">
      <c r="A57" s="80">
        <v>43250</v>
      </c>
      <c r="B57" s="87">
        <v>14</v>
      </c>
      <c r="C57" s="13">
        <v>0.46736111111111112</v>
      </c>
      <c r="D57" s="14">
        <v>0.47083333333333338</v>
      </c>
      <c r="E57" s="47">
        <f t="shared" si="18"/>
        <v>3.4722222222222654E-3</v>
      </c>
      <c r="F57" s="48">
        <f t="shared" si="19"/>
        <v>2</v>
      </c>
      <c r="G57" s="17">
        <v>1</v>
      </c>
      <c r="H57" s="17">
        <v>1</v>
      </c>
      <c r="I57" s="17">
        <v>0</v>
      </c>
      <c r="J57" s="17">
        <v>0</v>
      </c>
      <c r="K57" s="17">
        <v>0</v>
      </c>
      <c r="L57" s="17">
        <v>0</v>
      </c>
      <c r="M57" s="48">
        <f t="shared" si="20"/>
        <v>0</v>
      </c>
      <c r="N57" s="17">
        <v>0</v>
      </c>
      <c r="O57" s="17">
        <v>0</v>
      </c>
      <c r="P57" s="17">
        <v>0</v>
      </c>
      <c r="Q57" s="17">
        <v>0</v>
      </c>
      <c r="R57" s="17">
        <v>0</v>
      </c>
      <c r="S57" s="17">
        <v>0</v>
      </c>
      <c r="T57" s="44">
        <f t="shared" si="5"/>
        <v>2</v>
      </c>
      <c r="U57" s="17">
        <f t="shared" si="6"/>
        <v>1</v>
      </c>
      <c r="V57" s="17">
        <f t="shared" si="7"/>
        <v>1</v>
      </c>
      <c r="W57" s="17">
        <f t="shared" si="8"/>
        <v>0</v>
      </c>
      <c r="X57" s="17">
        <f t="shared" si="9"/>
        <v>0</v>
      </c>
      <c r="Y57" s="17">
        <f t="shared" si="10"/>
        <v>0</v>
      </c>
      <c r="Z57" s="17">
        <f t="shared" si="11"/>
        <v>0</v>
      </c>
    </row>
    <row r="58" spans="1:26" s="27" customFormat="1" x14ac:dyDescent="0.25">
      <c r="A58" s="88">
        <v>43272</v>
      </c>
      <c r="B58" s="89">
        <v>1</v>
      </c>
      <c r="C58" s="72">
        <v>0.47152777777777777</v>
      </c>
      <c r="D58" s="73">
        <v>0.47500000000000003</v>
      </c>
      <c r="E58" s="74">
        <f t="shared" ref="E58:E71" si="21">D58-C58</f>
        <v>3.4722222222222654E-3</v>
      </c>
      <c r="F58" s="75">
        <f t="shared" ref="F58:F71" si="22">SUM(G58:L58)</f>
        <v>3</v>
      </c>
      <c r="G58" s="27">
        <v>1</v>
      </c>
      <c r="H58" s="27">
        <v>2</v>
      </c>
      <c r="I58" s="27">
        <v>0</v>
      </c>
      <c r="J58" s="27">
        <v>0</v>
      </c>
      <c r="K58" s="27">
        <v>0</v>
      </c>
      <c r="L58" s="27">
        <v>0</v>
      </c>
      <c r="M58" s="75">
        <f t="shared" ref="M58:M71" si="23">SUM(N58:S58)</f>
        <v>0</v>
      </c>
      <c r="N58" s="27">
        <v>0</v>
      </c>
      <c r="O58" s="27">
        <v>0</v>
      </c>
      <c r="P58" s="27">
        <v>0</v>
      </c>
      <c r="Q58" s="27">
        <v>0</v>
      </c>
      <c r="R58" s="27">
        <v>0</v>
      </c>
      <c r="S58" s="27">
        <v>0</v>
      </c>
      <c r="T58" s="37">
        <f t="shared" si="5"/>
        <v>3</v>
      </c>
      <c r="U58">
        <f t="shared" si="6"/>
        <v>1</v>
      </c>
      <c r="V58">
        <f t="shared" si="7"/>
        <v>2</v>
      </c>
      <c r="W58">
        <f t="shared" si="8"/>
        <v>0</v>
      </c>
      <c r="X58">
        <f t="shared" si="9"/>
        <v>0</v>
      </c>
      <c r="Y58">
        <f t="shared" si="10"/>
        <v>0</v>
      </c>
      <c r="Z58">
        <f t="shared" si="11"/>
        <v>0</v>
      </c>
    </row>
    <row r="59" spans="1:26" x14ac:dyDescent="0.25">
      <c r="A59" s="80">
        <v>43272</v>
      </c>
      <c r="B59" s="81">
        <v>2</v>
      </c>
      <c r="C59" s="8">
        <v>0.40833333333333338</v>
      </c>
      <c r="D59" s="2">
        <v>0.4145833333333333</v>
      </c>
      <c r="E59" s="40">
        <f t="shared" si="21"/>
        <v>6.2499999999999223E-3</v>
      </c>
      <c r="F59" s="38">
        <f t="shared" si="22"/>
        <v>11</v>
      </c>
      <c r="G59">
        <v>2</v>
      </c>
      <c r="H59">
        <v>1</v>
      </c>
      <c r="I59">
        <v>0</v>
      </c>
      <c r="J59">
        <v>4</v>
      </c>
      <c r="K59">
        <v>2</v>
      </c>
      <c r="L59">
        <v>2</v>
      </c>
      <c r="M59" s="38">
        <f t="shared" si="23"/>
        <v>3</v>
      </c>
      <c r="N59">
        <v>2</v>
      </c>
      <c r="O59">
        <v>0</v>
      </c>
      <c r="P59">
        <v>0</v>
      </c>
      <c r="Q59">
        <v>1</v>
      </c>
      <c r="R59">
        <v>0</v>
      </c>
      <c r="S59">
        <v>0</v>
      </c>
      <c r="T59" s="37">
        <f t="shared" si="5"/>
        <v>14</v>
      </c>
      <c r="U59">
        <f t="shared" si="6"/>
        <v>4</v>
      </c>
      <c r="V59">
        <f t="shared" si="7"/>
        <v>1</v>
      </c>
      <c r="W59">
        <f t="shared" si="8"/>
        <v>0</v>
      </c>
      <c r="X59">
        <f t="shared" si="9"/>
        <v>5</v>
      </c>
      <c r="Y59">
        <f t="shared" si="10"/>
        <v>2</v>
      </c>
      <c r="Z59">
        <f t="shared" si="11"/>
        <v>2</v>
      </c>
    </row>
    <row r="60" spans="1:26" x14ac:dyDescent="0.25">
      <c r="A60" s="80">
        <v>43272</v>
      </c>
      <c r="B60" s="81">
        <v>3</v>
      </c>
      <c r="C60" s="8">
        <v>0.4236111111111111</v>
      </c>
      <c r="D60" s="2">
        <v>0.43194444444444446</v>
      </c>
      <c r="E60" s="40">
        <f t="shared" si="21"/>
        <v>8.3333333333333592E-3</v>
      </c>
      <c r="F60" s="38">
        <f t="shared" si="22"/>
        <v>18</v>
      </c>
      <c r="G60">
        <v>10</v>
      </c>
      <c r="H60">
        <v>3</v>
      </c>
      <c r="I60">
        <v>3</v>
      </c>
      <c r="J60">
        <v>1</v>
      </c>
      <c r="K60">
        <v>0</v>
      </c>
      <c r="L60">
        <v>1</v>
      </c>
      <c r="M60" s="38">
        <f t="shared" si="23"/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 s="37">
        <f t="shared" si="5"/>
        <v>18</v>
      </c>
      <c r="U60">
        <f t="shared" si="6"/>
        <v>10</v>
      </c>
      <c r="V60">
        <f t="shared" si="7"/>
        <v>3</v>
      </c>
      <c r="W60">
        <f t="shared" si="8"/>
        <v>3</v>
      </c>
      <c r="X60">
        <f t="shared" si="9"/>
        <v>1</v>
      </c>
      <c r="Y60">
        <f t="shared" si="10"/>
        <v>0</v>
      </c>
      <c r="Z60">
        <f t="shared" si="11"/>
        <v>1</v>
      </c>
    </row>
    <row r="61" spans="1:26" x14ac:dyDescent="0.25">
      <c r="A61" s="80">
        <v>43272</v>
      </c>
      <c r="B61" s="81">
        <v>4</v>
      </c>
      <c r="C61" s="8">
        <v>0.4375</v>
      </c>
      <c r="D61" s="2">
        <v>0.44027777777777777</v>
      </c>
      <c r="E61" s="40">
        <f t="shared" si="21"/>
        <v>2.7777777777777679E-3</v>
      </c>
      <c r="F61" s="38">
        <f t="shared" si="22"/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 s="38">
        <f t="shared" si="23"/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 s="37">
        <f t="shared" si="5"/>
        <v>1</v>
      </c>
      <c r="U61">
        <f t="shared" si="6"/>
        <v>1</v>
      </c>
      <c r="V61">
        <f t="shared" si="7"/>
        <v>0</v>
      </c>
      <c r="W61">
        <f t="shared" si="8"/>
        <v>0</v>
      </c>
      <c r="X61">
        <f t="shared" si="9"/>
        <v>0</v>
      </c>
      <c r="Y61">
        <f t="shared" si="10"/>
        <v>0</v>
      </c>
      <c r="Z61">
        <f t="shared" si="11"/>
        <v>0</v>
      </c>
    </row>
    <row r="62" spans="1:26" x14ac:dyDescent="0.25">
      <c r="A62" s="80">
        <v>43272</v>
      </c>
      <c r="B62" s="81">
        <v>5</v>
      </c>
      <c r="C62" s="8">
        <v>0.45069444444444445</v>
      </c>
      <c r="D62" s="2">
        <v>0.45624999999999999</v>
      </c>
      <c r="E62" s="40">
        <f t="shared" si="21"/>
        <v>5.5555555555555358E-3</v>
      </c>
      <c r="F62" s="38">
        <f t="shared" si="22"/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 s="38">
        <f t="shared" si="23"/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 s="37">
        <f t="shared" si="5"/>
        <v>0</v>
      </c>
      <c r="U62">
        <f t="shared" si="6"/>
        <v>0</v>
      </c>
      <c r="V62">
        <f t="shared" si="7"/>
        <v>0</v>
      </c>
      <c r="W62">
        <f t="shared" si="8"/>
        <v>0</v>
      </c>
      <c r="X62">
        <f t="shared" si="9"/>
        <v>0</v>
      </c>
      <c r="Y62">
        <f t="shared" si="10"/>
        <v>0</v>
      </c>
      <c r="Z62">
        <f t="shared" si="11"/>
        <v>0</v>
      </c>
    </row>
    <row r="63" spans="1:26" x14ac:dyDescent="0.25">
      <c r="A63" s="80">
        <v>43271</v>
      </c>
      <c r="B63" s="85">
        <v>6</v>
      </c>
      <c r="C63" s="8">
        <v>0.40069444444444446</v>
      </c>
      <c r="D63" s="2">
        <v>0.40625</v>
      </c>
      <c r="E63" s="58">
        <f t="shared" si="21"/>
        <v>5.5555555555555358E-3</v>
      </c>
      <c r="F63" s="59">
        <f t="shared" si="22"/>
        <v>6</v>
      </c>
      <c r="G63">
        <v>4</v>
      </c>
      <c r="H63">
        <v>1</v>
      </c>
      <c r="I63">
        <v>0</v>
      </c>
      <c r="J63">
        <v>1</v>
      </c>
      <c r="K63">
        <v>0</v>
      </c>
      <c r="L63">
        <v>0</v>
      </c>
      <c r="M63" s="59">
        <f t="shared" si="23"/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 s="37">
        <f t="shared" si="5"/>
        <v>6</v>
      </c>
      <c r="U63">
        <f t="shared" si="6"/>
        <v>4</v>
      </c>
      <c r="V63">
        <f t="shared" si="7"/>
        <v>1</v>
      </c>
      <c r="W63">
        <f t="shared" si="8"/>
        <v>0</v>
      </c>
      <c r="X63">
        <f t="shared" si="9"/>
        <v>1</v>
      </c>
      <c r="Y63">
        <f t="shared" si="10"/>
        <v>0</v>
      </c>
      <c r="Z63">
        <f t="shared" si="11"/>
        <v>0</v>
      </c>
    </row>
    <row r="64" spans="1:26" x14ac:dyDescent="0.25">
      <c r="A64" s="80">
        <v>43271</v>
      </c>
      <c r="B64" s="85">
        <v>7</v>
      </c>
      <c r="C64" s="8">
        <v>0.51458333333333328</v>
      </c>
      <c r="D64" s="2">
        <v>0.52361111111111114</v>
      </c>
      <c r="E64" s="58">
        <f t="shared" si="21"/>
        <v>9.0277777777778567E-3</v>
      </c>
      <c r="F64" s="59">
        <f t="shared" si="22"/>
        <v>16</v>
      </c>
      <c r="G64">
        <v>9</v>
      </c>
      <c r="H64">
        <v>2</v>
      </c>
      <c r="I64">
        <v>1</v>
      </c>
      <c r="J64">
        <v>2</v>
      </c>
      <c r="K64">
        <v>1</v>
      </c>
      <c r="L64">
        <v>1</v>
      </c>
      <c r="M64" s="59">
        <f t="shared" si="23"/>
        <v>2</v>
      </c>
      <c r="N64">
        <v>2</v>
      </c>
      <c r="O64">
        <v>0</v>
      </c>
      <c r="P64">
        <v>0</v>
      </c>
      <c r="Q64">
        <v>0</v>
      </c>
      <c r="R64">
        <v>0</v>
      </c>
      <c r="S64">
        <v>0</v>
      </c>
      <c r="T64" s="37">
        <f t="shared" si="5"/>
        <v>18</v>
      </c>
      <c r="U64">
        <f t="shared" si="6"/>
        <v>11</v>
      </c>
      <c r="V64">
        <f t="shared" si="7"/>
        <v>2</v>
      </c>
      <c r="W64">
        <f t="shared" si="8"/>
        <v>1</v>
      </c>
      <c r="X64">
        <f t="shared" si="9"/>
        <v>2</v>
      </c>
      <c r="Y64">
        <f t="shared" si="10"/>
        <v>1</v>
      </c>
      <c r="Z64">
        <f t="shared" si="11"/>
        <v>1</v>
      </c>
    </row>
    <row r="65" spans="1:26" x14ac:dyDescent="0.25">
      <c r="A65" s="80">
        <v>43271</v>
      </c>
      <c r="B65" s="85">
        <v>8</v>
      </c>
      <c r="C65" s="8">
        <v>0.50069444444444444</v>
      </c>
      <c r="D65" s="2">
        <v>0.50486111111111109</v>
      </c>
      <c r="E65" s="58">
        <f t="shared" si="21"/>
        <v>4.1666666666666519E-3</v>
      </c>
      <c r="F65" s="59">
        <f t="shared" si="22"/>
        <v>2</v>
      </c>
      <c r="G65">
        <v>1</v>
      </c>
      <c r="H65">
        <v>1</v>
      </c>
      <c r="I65">
        <v>0</v>
      </c>
      <c r="J65">
        <v>0</v>
      </c>
      <c r="K65">
        <v>0</v>
      </c>
      <c r="L65">
        <v>0</v>
      </c>
      <c r="M65" s="59">
        <f t="shared" si="23"/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 s="37">
        <f t="shared" si="5"/>
        <v>2</v>
      </c>
      <c r="U65">
        <f t="shared" si="6"/>
        <v>1</v>
      </c>
      <c r="V65">
        <f t="shared" si="7"/>
        <v>1</v>
      </c>
      <c r="W65">
        <f t="shared" si="8"/>
        <v>0</v>
      </c>
      <c r="X65">
        <f t="shared" si="9"/>
        <v>0</v>
      </c>
      <c r="Y65">
        <f t="shared" si="10"/>
        <v>0</v>
      </c>
      <c r="Z65">
        <f t="shared" si="11"/>
        <v>0</v>
      </c>
    </row>
    <row r="66" spans="1:26" x14ac:dyDescent="0.25">
      <c r="A66" s="80">
        <v>43271</v>
      </c>
      <c r="B66" s="85">
        <v>9</v>
      </c>
      <c r="C66" s="8">
        <v>0.4770833333333333</v>
      </c>
      <c r="D66" s="2">
        <v>0.48819444444444443</v>
      </c>
      <c r="E66" s="58">
        <f t="shared" si="21"/>
        <v>1.1111111111111127E-2</v>
      </c>
      <c r="F66" s="59">
        <f t="shared" si="22"/>
        <v>48</v>
      </c>
      <c r="G66">
        <v>15</v>
      </c>
      <c r="H66">
        <v>14</v>
      </c>
      <c r="I66">
        <v>3</v>
      </c>
      <c r="J66">
        <v>13</v>
      </c>
      <c r="K66">
        <v>1</v>
      </c>
      <c r="L66">
        <v>2</v>
      </c>
      <c r="M66" s="59">
        <f t="shared" si="23"/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 s="37">
        <f t="shared" si="5"/>
        <v>48</v>
      </c>
      <c r="U66">
        <f t="shared" si="6"/>
        <v>15</v>
      </c>
      <c r="V66">
        <f t="shared" si="7"/>
        <v>14</v>
      </c>
      <c r="W66">
        <f t="shared" si="8"/>
        <v>3</v>
      </c>
      <c r="X66">
        <f t="shared" si="9"/>
        <v>13</v>
      </c>
      <c r="Y66">
        <f t="shared" si="10"/>
        <v>1</v>
      </c>
      <c r="Z66">
        <f t="shared" si="11"/>
        <v>2</v>
      </c>
    </row>
    <row r="67" spans="1:26" x14ac:dyDescent="0.25">
      <c r="A67" s="80">
        <v>43271</v>
      </c>
      <c r="B67" s="85">
        <v>10</v>
      </c>
      <c r="C67" s="8">
        <v>0.45416666666666666</v>
      </c>
      <c r="D67" s="2">
        <v>0.46111111111111108</v>
      </c>
      <c r="E67" s="58">
        <f t="shared" si="21"/>
        <v>6.9444444444444198E-3</v>
      </c>
      <c r="F67" s="59">
        <f t="shared" si="22"/>
        <v>12</v>
      </c>
      <c r="G67">
        <v>1</v>
      </c>
      <c r="H67">
        <v>6</v>
      </c>
      <c r="I67">
        <v>1</v>
      </c>
      <c r="J67">
        <v>3</v>
      </c>
      <c r="K67">
        <v>1</v>
      </c>
      <c r="L67">
        <v>0</v>
      </c>
      <c r="M67" s="59">
        <f t="shared" si="23"/>
        <v>1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 s="37">
        <f t="shared" si="5"/>
        <v>13</v>
      </c>
      <c r="U67">
        <f t="shared" si="6"/>
        <v>2</v>
      </c>
      <c r="V67">
        <f t="shared" si="7"/>
        <v>6</v>
      </c>
      <c r="W67">
        <f t="shared" si="8"/>
        <v>1</v>
      </c>
      <c r="X67">
        <f t="shared" si="9"/>
        <v>3</v>
      </c>
      <c r="Y67">
        <f t="shared" si="10"/>
        <v>1</v>
      </c>
      <c r="Z67">
        <f t="shared" si="11"/>
        <v>0</v>
      </c>
    </row>
    <row r="68" spans="1:26" x14ac:dyDescent="0.25">
      <c r="A68" s="80">
        <v>43272</v>
      </c>
      <c r="B68" s="81">
        <v>11</v>
      </c>
      <c r="C68" s="8">
        <v>0.39513888888888887</v>
      </c>
      <c r="D68" s="2">
        <v>0.40069444444444446</v>
      </c>
      <c r="E68" s="40">
        <f t="shared" si="21"/>
        <v>5.5555555555555913E-3</v>
      </c>
      <c r="F68" s="38">
        <f t="shared" si="22"/>
        <v>18</v>
      </c>
      <c r="G68">
        <v>12</v>
      </c>
      <c r="H68">
        <v>2</v>
      </c>
      <c r="I68">
        <v>1</v>
      </c>
      <c r="J68">
        <v>3</v>
      </c>
      <c r="K68">
        <v>0</v>
      </c>
      <c r="L68">
        <v>0</v>
      </c>
      <c r="M68" s="38">
        <f t="shared" si="23"/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 s="37">
        <f t="shared" ref="T68:T131" si="24">M68+F68</f>
        <v>18</v>
      </c>
      <c r="U68">
        <f t="shared" ref="U68:U131" si="25">N68+G68</f>
        <v>12</v>
      </c>
      <c r="V68">
        <f t="shared" ref="V68:V131" si="26">O68+H68</f>
        <v>2</v>
      </c>
      <c r="W68">
        <f t="shared" ref="W68:W131" si="27">P68+I68</f>
        <v>1</v>
      </c>
      <c r="X68">
        <f t="shared" ref="X68:X131" si="28">Q68+J68</f>
        <v>3</v>
      </c>
      <c r="Y68">
        <f t="shared" ref="Y68:Y131" si="29">R68+K68</f>
        <v>0</v>
      </c>
      <c r="Z68">
        <f t="shared" ref="Z68:Z131" si="30">S68+L68</f>
        <v>0</v>
      </c>
    </row>
    <row r="69" spans="1:26" x14ac:dyDescent="0.25">
      <c r="A69" s="80">
        <v>43271</v>
      </c>
      <c r="B69" s="81">
        <v>12</v>
      </c>
      <c r="C69" s="8">
        <v>0.53402777777777777</v>
      </c>
      <c r="D69" s="2">
        <v>0.53819444444444442</v>
      </c>
      <c r="E69" s="40">
        <f t="shared" si="21"/>
        <v>4.1666666666666519E-3</v>
      </c>
      <c r="F69" s="38">
        <f t="shared" si="22"/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 s="38">
        <f t="shared" si="23"/>
        <v>2</v>
      </c>
      <c r="N69">
        <v>1</v>
      </c>
      <c r="O69">
        <v>1</v>
      </c>
      <c r="P69">
        <v>0</v>
      </c>
      <c r="Q69">
        <v>0</v>
      </c>
      <c r="R69">
        <v>0</v>
      </c>
      <c r="S69">
        <v>0</v>
      </c>
      <c r="T69" s="37">
        <f t="shared" si="24"/>
        <v>2</v>
      </c>
      <c r="U69">
        <f t="shared" si="25"/>
        <v>1</v>
      </c>
      <c r="V69">
        <f t="shared" si="26"/>
        <v>1</v>
      </c>
      <c r="W69">
        <f t="shared" si="27"/>
        <v>0</v>
      </c>
      <c r="X69">
        <f t="shared" si="28"/>
        <v>0</v>
      </c>
      <c r="Y69">
        <f t="shared" si="29"/>
        <v>0</v>
      </c>
      <c r="Z69">
        <f t="shared" si="30"/>
        <v>0</v>
      </c>
    </row>
    <row r="70" spans="1:26" x14ac:dyDescent="0.25">
      <c r="A70" s="80">
        <v>43271</v>
      </c>
      <c r="B70" s="85">
        <v>13</v>
      </c>
      <c r="C70" s="8">
        <v>0.42569444444444443</v>
      </c>
      <c r="D70" s="2">
        <v>0.42986111111111108</v>
      </c>
      <c r="E70" s="58">
        <f t="shared" si="21"/>
        <v>4.1666666666666519E-3</v>
      </c>
      <c r="F70" s="59">
        <f t="shared" si="22"/>
        <v>2</v>
      </c>
      <c r="G70">
        <v>0</v>
      </c>
      <c r="H70">
        <v>1</v>
      </c>
      <c r="I70">
        <v>0</v>
      </c>
      <c r="J70">
        <v>1</v>
      </c>
      <c r="K70">
        <v>0</v>
      </c>
      <c r="L70">
        <v>0</v>
      </c>
      <c r="M70" s="59">
        <f t="shared" si="23"/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 s="37">
        <f t="shared" si="24"/>
        <v>2</v>
      </c>
      <c r="U70">
        <f t="shared" si="25"/>
        <v>0</v>
      </c>
      <c r="V70">
        <f t="shared" si="26"/>
        <v>1</v>
      </c>
      <c r="W70">
        <f t="shared" si="27"/>
        <v>0</v>
      </c>
      <c r="X70">
        <f t="shared" si="28"/>
        <v>1</v>
      </c>
      <c r="Y70">
        <f t="shared" si="29"/>
        <v>0</v>
      </c>
      <c r="Z70">
        <f t="shared" si="30"/>
        <v>0</v>
      </c>
    </row>
    <row r="71" spans="1:26" s="17" customFormat="1" x14ac:dyDescent="0.25">
      <c r="A71" s="82">
        <v>43271</v>
      </c>
      <c r="B71" s="87">
        <v>14</v>
      </c>
      <c r="C71" s="13">
        <v>0.43888888888888888</v>
      </c>
      <c r="D71" s="14">
        <v>0.44236111111111115</v>
      </c>
      <c r="E71" s="47">
        <f t="shared" si="21"/>
        <v>3.4722222222222654E-3</v>
      </c>
      <c r="F71" s="48">
        <f t="shared" si="22"/>
        <v>2</v>
      </c>
      <c r="G71" s="17">
        <v>2</v>
      </c>
      <c r="H71" s="17">
        <v>0</v>
      </c>
      <c r="I71" s="17">
        <v>0</v>
      </c>
      <c r="J71" s="17">
        <v>0</v>
      </c>
      <c r="K71" s="17">
        <v>0</v>
      </c>
      <c r="L71" s="17">
        <v>0</v>
      </c>
      <c r="M71" s="48">
        <f t="shared" si="23"/>
        <v>0</v>
      </c>
      <c r="N71" s="17">
        <v>0</v>
      </c>
      <c r="O71" s="17">
        <v>0</v>
      </c>
      <c r="P71" s="17">
        <v>0</v>
      </c>
      <c r="Q71" s="17">
        <v>0</v>
      </c>
      <c r="R71" s="17">
        <v>0</v>
      </c>
      <c r="S71" s="17">
        <v>0</v>
      </c>
      <c r="T71" s="44">
        <f t="shared" si="24"/>
        <v>2</v>
      </c>
      <c r="U71" s="17">
        <f t="shared" si="25"/>
        <v>2</v>
      </c>
      <c r="V71" s="17">
        <f t="shared" si="26"/>
        <v>0</v>
      </c>
      <c r="W71" s="17">
        <f t="shared" si="27"/>
        <v>0</v>
      </c>
      <c r="X71" s="17">
        <f t="shared" si="28"/>
        <v>0</v>
      </c>
      <c r="Y71" s="17">
        <f t="shared" si="29"/>
        <v>0</v>
      </c>
      <c r="Z71" s="17">
        <f t="shared" si="30"/>
        <v>0</v>
      </c>
    </row>
    <row r="72" spans="1:26" s="27" customFormat="1" x14ac:dyDescent="0.25">
      <c r="A72" s="88">
        <v>43291</v>
      </c>
      <c r="B72" s="89">
        <v>1</v>
      </c>
      <c r="C72" s="72">
        <v>0.38472222222222219</v>
      </c>
      <c r="D72" s="73">
        <v>0.38958333333333334</v>
      </c>
      <c r="E72" s="74">
        <f t="shared" ref="E72:E113" si="31">D72-C72</f>
        <v>4.8611111111111494E-3</v>
      </c>
      <c r="F72" s="75">
        <f t="shared" ref="F72:F113" si="32">SUM(G72:L72)</f>
        <v>5</v>
      </c>
      <c r="G72" s="27">
        <v>2</v>
      </c>
      <c r="H72" s="27">
        <v>1</v>
      </c>
      <c r="I72" s="27">
        <v>0</v>
      </c>
      <c r="J72" s="27">
        <v>1</v>
      </c>
      <c r="K72" s="27">
        <v>1</v>
      </c>
      <c r="L72" s="27">
        <v>0</v>
      </c>
      <c r="M72" s="75">
        <f t="shared" ref="M72:M113" si="33">SUM(N72:S72)</f>
        <v>0</v>
      </c>
      <c r="N72" s="27">
        <v>0</v>
      </c>
      <c r="O72" s="27">
        <v>0</v>
      </c>
      <c r="P72" s="27">
        <v>0</v>
      </c>
      <c r="Q72" s="27">
        <v>0</v>
      </c>
      <c r="R72" s="27">
        <v>0</v>
      </c>
      <c r="S72" s="27">
        <v>0</v>
      </c>
      <c r="T72" s="37">
        <f t="shared" si="24"/>
        <v>5</v>
      </c>
      <c r="U72">
        <f t="shared" si="25"/>
        <v>2</v>
      </c>
      <c r="V72">
        <f t="shared" si="26"/>
        <v>1</v>
      </c>
      <c r="W72">
        <f t="shared" si="27"/>
        <v>0</v>
      </c>
      <c r="X72">
        <f t="shared" si="28"/>
        <v>1</v>
      </c>
      <c r="Y72">
        <f t="shared" si="29"/>
        <v>1</v>
      </c>
      <c r="Z72">
        <f t="shared" si="30"/>
        <v>0</v>
      </c>
    </row>
    <row r="73" spans="1:26" x14ac:dyDescent="0.25">
      <c r="A73" s="80">
        <v>43291</v>
      </c>
      <c r="B73" s="81">
        <v>2</v>
      </c>
      <c r="C73" s="8">
        <v>0.39513888888888887</v>
      </c>
      <c r="D73" s="2">
        <v>0.40208333333333335</v>
      </c>
      <c r="E73" s="40">
        <f t="shared" si="31"/>
        <v>6.9444444444444753E-3</v>
      </c>
      <c r="F73" s="38">
        <f t="shared" si="32"/>
        <v>6</v>
      </c>
      <c r="G73">
        <v>2</v>
      </c>
      <c r="H73">
        <v>2</v>
      </c>
      <c r="I73">
        <v>1</v>
      </c>
      <c r="J73">
        <v>1</v>
      </c>
      <c r="K73">
        <v>0</v>
      </c>
      <c r="L73">
        <v>0</v>
      </c>
      <c r="M73" s="38">
        <f t="shared" si="33"/>
        <v>1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 s="37">
        <f t="shared" si="24"/>
        <v>7</v>
      </c>
      <c r="U73">
        <f t="shared" si="25"/>
        <v>2</v>
      </c>
      <c r="V73">
        <f t="shared" si="26"/>
        <v>2</v>
      </c>
      <c r="W73">
        <f t="shared" si="27"/>
        <v>1</v>
      </c>
      <c r="X73">
        <f t="shared" si="28"/>
        <v>1</v>
      </c>
      <c r="Y73">
        <f t="shared" si="29"/>
        <v>1</v>
      </c>
      <c r="Z73">
        <f t="shared" si="30"/>
        <v>0</v>
      </c>
    </row>
    <row r="74" spans="1:26" x14ac:dyDescent="0.25">
      <c r="A74" s="80">
        <v>43290</v>
      </c>
      <c r="B74" s="81">
        <v>3</v>
      </c>
      <c r="C74" s="8">
        <v>0.51250000000000007</v>
      </c>
      <c r="D74" s="2">
        <v>0.5180555555555556</v>
      </c>
      <c r="E74" s="40">
        <f t="shared" si="31"/>
        <v>5.5555555555555358E-3</v>
      </c>
      <c r="F74" s="38">
        <f t="shared" si="32"/>
        <v>6</v>
      </c>
      <c r="G74">
        <v>4</v>
      </c>
      <c r="H74">
        <v>0</v>
      </c>
      <c r="I74">
        <v>1</v>
      </c>
      <c r="J74">
        <v>1</v>
      </c>
      <c r="K74">
        <v>0</v>
      </c>
      <c r="L74">
        <v>0</v>
      </c>
      <c r="M74" s="38">
        <f t="shared" si="33"/>
        <v>1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 s="37">
        <f t="shared" si="24"/>
        <v>7</v>
      </c>
      <c r="U74">
        <f t="shared" si="25"/>
        <v>5</v>
      </c>
      <c r="V74">
        <f t="shared" si="26"/>
        <v>0</v>
      </c>
      <c r="W74">
        <f t="shared" si="27"/>
        <v>1</v>
      </c>
      <c r="X74">
        <f t="shared" si="28"/>
        <v>1</v>
      </c>
      <c r="Y74">
        <f t="shared" si="29"/>
        <v>0</v>
      </c>
      <c r="Z74">
        <f t="shared" si="30"/>
        <v>0</v>
      </c>
    </row>
    <row r="75" spans="1:26" x14ac:dyDescent="0.25">
      <c r="A75" s="80">
        <v>43290</v>
      </c>
      <c r="B75" s="81">
        <v>4</v>
      </c>
      <c r="C75" s="8">
        <v>0.50277777777777777</v>
      </c>
      <c r="D75" s="2">
        <v>0.50624999999999998</v>
      </c>
      <c r="E75" s="40">
        <f t="shared" si="31"/>
        <v>3.4722222222222099E-3</v>
      </c>
      <c r="F75" s="38">
        <f t="shared" si="32"/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 s="38">
        <f t="shared" si="33"/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 s="37">
        <f t="shared" si="24"/>
        <v>0</v>
      </c>
      <c r="U75">
        <f t="shared" si="25"/>
        <v>0</v>
      </c>
      <c r="V75">
        <f t="shared" si="26"/>
        <v>0</v>
      </c>
      <c r="W75">
        <f t="shared" si="27"/>
        <v>0</v>
      </c>
      <c r="X75">
        <f t="shared" si="28"/>
        <v>0</v>
      </c>
      <c r="Y75">
        <f t="shared" si="29"/>
        <v>0</v>
      </c>
      <c r="Z75">
        <f t="shared" si="30"/>
        <v>0</v>
      </c>
    </row>
    <row r="76" spans="1:26" x14ac:dyDescent="0.25">
      <c r="A76" s="80">
        <v>43290</v>
      </c>
      <c r="B76" s="81">
        <v>5</v>
      </c>
      <c r="C76" s="8">
        <v>0.48749999999999999</v>
      </c>
      <c r="D76" s="2">
        <v>0.49513888888888885</v>
      </c>
      <c r="E76" s="40">
        <f t="shared" si="31"/>
        <v>7.6388888888888618E-3</v>
      </c>
      <c r="F76" s="38">
        <f t="shared" si="32"/>
        <v>5</v>
      </c>
      <c r="G76">
        <v>0</v>
      </c>
      <c r="H76">
        <v>3</v>
      </c>
      <c r="I76">
        <v>0</v>
      </c>
      <c r="J76">
        <v>1</v>
      </c>
      <c r="K76">
        <v>1</v>
      </c>
      <c r="L76">
        <v>0</v>
      </c>
      <c r="M76" s="38">
        <f t="shared" si="33"/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 s="37">
        <f t="shared" si="24"/>
        <v>5</v>
      </c>
      <c r="U76">
        <f t="shared" si="25"/>
        <v>0</v>
      </c>
      <c r="V76">
        <f t="shared" si="26"/>
        <v>3</v>
      </c>
      <c r="W76">
        <f t="shared" si="27"/>
        <v>0</v>
      </c>
      <c r="X76">
        <f t="shared" si="28"/>
        <v>1</v>
      </c>
      <c r="Y76">
        <f t="shared" si="29"/>
        <v>1</v>
      </c>
      <c r="Z76">
        <f t="shared" si="30"/>
        <v>0</v>
      </c>
    </row>
    <row r="77" spans="1:26" x14ac:dyDescent="0.25">
      <c r="A77" s="80">
        <v>43290</v>
      </c>
      <c r="B77" s="85">
        <v>6</v>
      </c>
      <c r="C77" s="8">
        <v>0.39861111111111108</v>
      </c>
      <c r="D77" s="2">
        <v>0.40277777777777773</v>
      </c>
      <c r="E77" s="58">
        <f t="shared" si="31"/>
        <v>4.1666666666666519E-3</v>
      </c>
      <c r="F77" s="59">
        <f t="shared" si="32"/>
        <v>4</v>
      </c>
      <c r="G77">
        <v>1</v>
      </c>
      <c r="H77">
        <v>1</v>
      </c>
      <c r="I77">
        <v>1</v>
      </c>
      <c r="J77">
        <v>1</v>
      </c>
      <c r="K77">
        <v>0</v>
      </c>
      <c r="L77">
        <v>0</v>
      </c>
      <c r="M77" s="59">
        <f t="shared" si="33"/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 s="37">
        <f t="shared" si="24"/>
        <v>4</v>
      </c>
      <c r="U77">
        <f t="shared" si="25"/>
        <v>1</v>
      </c>
      <c r="V77">
        <f t="shared" si="26"/>
        <v>1</v>
      </c>
      <c r="W77">
        <f t="shared" si="27"/>
        <v>1</v>
      </c>
      <c r="X77">
        <f t="shared" si="28"/>
        <v>1</v>
      </c>
      <c r="Y77">
        <f t="shared" si="29"/>
        <v>0</v>
      </c>
      <c r="Z77">
        <f t="shared" si="30"/>
        <v>0</v>
      </c>
    </row>
    <row r="78" spans="1:26" x14ac:dyDescent="0.25">
      <c r="A78" s="80">
        <v>43291</v>
      </c>
      <c r="B78" s="85">
        <v>7</v>
      </c>
      <c r="C78" s="8">
        <v>0.43402777777777773</v>
      </c>
      <c r="D78" s="2">
        <v>0.44166666666666665</v>
      </c>
      <c r="E78" s="58">
        <f t="shared" si="31"/>
        <v>7.6388888888889173E-3</v>
      </c>
      <c r="F78" s="59">
        <f t="shared" si="32"/>
        <v>13</v>
      </c>
      <c r="G78">
        <v>2</v>
      </c>
      <c r="H78">
        <v>3</v>
      </c>
      <c r="I78">
        <v>4</v>
      </c>
      <c r="J78">
        <v>2</v>
      </c>
      <c r="K78">
        <v>2</v>
      </c>
      <c r="L78">
        <v>0</v>
      </c>
      <c r="M78" s="59">
        <f t="shared" si="33"/>
        <v>6</v>
      </c>
      <c r="N78">
        <v>1</v>
      </c>
      <c r="O78">
        <v>1</v>
      </c>
      <c r="P78">
        <v>3</v>
      </c>
      <c r="Q78">
        <v>0</v>
      </c>
      <c r="R78">
        <v>1</v>
      </c>
      <c r="S78">
        <v>0</v>
      </c>
      <c r="T78" s="37">
        <f t="shared" si="24"/>
        <v>19</v>
      </c>
      <c r="U78">
        <f t="shared" si="25"/>
        <v>3</v>
      </c>
      <c r="V78">
        <f t="shared" si="26"/>
        <v>4</v>
      </c>
      <c r="W78">
        <f t="shared" si="27"/>
        <v>7</v>
      </c>
      <c r="X78">
        <f t="shared" si="28"/>
        <v>2</v>
      </c>
      <c r="Y78">
        <f t="shared" si="29"/>
        <v>3</v>
      </c>
      <c r="Z78">
        <f t="shared" si="30"/>
        <v>0</v>
      </c>
    </row>
    <row r="79" spans="1:26" x14ac:dyDescent="0.25">
      <c r="A79" s="80">
        <v>43291</v>
      </c>
      <c r="B79" s="85">
        <v>8</v>
      </c>
      <c r="C79" s="8">
        <v>0.42638888888888887</v>
      </c>
      <c r="D79" s="2">
        <v>0.42986111111111108</v>
      </c>
      <c r="E79" s="58">
        <f t="shared" si="31"/>
        <v>3.4722222222222099E-3</v>
      </c>
      <c r="F79" s="59">
        <f t="shared" si="32"/>
        <v>1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 s="59">
        <f t="shared" si="33"/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 s="37">
        <f t="shared" si="24"/>
        <v>1</v>
      </c>
      <c r="U79">
        <f t="shared" si="25"/>
        <v>0</v>
      </c>
      <c r="V79">
        <f t="shared" si="26"/>
        <v>0</v>
      </c>
      <c r="W79">
        <f t="shared" si="27"/>
        <v>0</v>
      </c>
      <c r="X79">
        <f t="shared" si="28"/>
        <v>1</v>
      </c>
      <c r="Y79">
        <f t="shared" si="29"/>
        <v>0</v>
      </c>
      <c r="Z79">
        <f t="shared" si="30"/>
        <v>0</v>
      </c>
    </row>
    <row r="80" spans="1:26" x14ac:dyDescent="0.25">
      <c r="A80" s="80">
        <v>43290</v>
      </c>
      <c r="B80" s="85">
        <v>9</v>
      </c>
      <c r="C80" s="8">
        <v>0.46666666666666662</v>
      </c>
      <c r="D80" s="2">
        <v>0.47638888888888892</v>
      </c>
      <c r="E80" s="58">
        <f t="shared" si="31"/>
        <v>9.7222222222222987E-3</v>
      </c>
      <c r="F80" s="59">
        <f t="shared" si="32"/>
        <v>23</v>
      </c>
      <c r="G80">
        <v>1</v>
      </c>
      <c r="H80">
        <v>8</v>
      </c>
      <c r="I80">
        <v>3</v>
      </c>
      <c r="J80">
        <v>6</v>
      </c>
      <c r="K80">
        <v>3</v>
      </c>
      <c r="L80">
        <v>2</v>
      </c>
      <c r="M80" s="59">
        <f t="shared" si="33"/>
        <v>1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  <c r="T80" s="37">
        <f t="shared" si="24"/>
        <v>24</v>
      </c>
      <c r="U80">
        <f t="shared" si="25"/>
        <v>1</v>
      </c>
      <c r="V80">
        <f t="shared" si="26"/>
        <v>9</v>
      </c>
      <c r="W80">
        <f t="shared" si="27"/>
        <v>3</v>
      </c>
      <c r="X80">
        <f t="shared" si="28"/>
        <v>6</v>
      </c>
      <c r="Y80">
        <f t="shared" si="29"/>
        <v>3</v>
      </c>
      <c r="Z80">
        <f t="shared" si="30"/>
        <v>2</v>
      </c>
    </row>
    <row r="81" spans="1:26" x14ac:dyDescent="0.25">
      <c r="A81" s="80">
        <v>43290</v>
      </c>
      <c r="B81" s="85">
        <v>10</v>
      </c>
      <c r="C81" s="8">
        <v>0.44444444444444442</v>
      </c>
      <c r="D81" s="2">
        <v>0.45</v>
      </c>
      <c r="E81" s="58">
        <f t="shared" si="31"/>
        <v>5.5555555555555913E-3</v>
      </c>
      <c r="F81" s="59">
        <f t="shared" si="32"/>
        <v>10</v>
      </c>
      <c r="G81">
        <v>3</v>
      </c>
      <c r="H81">
        <v>2</v>
      </c>
      <c r="I81">
        <v>2</v>
      </c>
      <c r="J81">
        <v>1</v>
      </c>
      <c r="K81">
        <v>1</v>
      </c>
      <c r="L81">
        <v>1</v>
      </c>
      <c r="M81" s="59">
        <f t="shared" si="33"/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 s="37">
        <f t="shared" si="24"/>
        <v>10</v>
      </c>
      <c r="U81">
        <f t="shared" si="25"/>
        <v>3</v>
      </c>
      <c r="V81">
        <f t="shared" si="26"/>
        <v>2</v>
      </c>
      <c r="W81">
        <f t="shared" si="27"/>
        <v>2</v>
      </c>
      <c r="X81">
        <f t="shared" si="28"/>
        <v>1</v>
      </c>
      <c r="Y81">
        <f t="shared" si="29"/>
        <v>1</v>
      </c>
      <c r="Z81">
        <f t="shared" si="30"/>
        <v>1</v>
      </c>
    </row>
    <row r="82" spans="1:26" x14ac:dyDescent="0.25">
      <c r="A82" s="80">
        <v>43291</v>
      </c>
      <c r="B82" s="81">
        <v>11</v>
      </c>
      <c r="C82" s="8">
        <v>0.37638888888888888</v>
      </c>
      <c r="D82" s="2">
        <v>0.37986111111111115</v>
      </c>
      <c r="E82" s="40">
        <f t="shared" si="31"/>
        <v>3.4722222222222654E-3</v>
      </c>
      <c r="F82" s="38">
        <f t="shared" si="32"/>
        <v>3</v>
      </c>
      <c r="G82">
        <v>1</v>
      </c>
      <c r="H82">
        <v>0</v>
      </c>
      <c r="I82">
        <v>0</v>
      </c>
      <c r="J82">
        <v>1</v>
      </c>
      <c r="K82">
        <v>1</v>
      </c>
      <c r="L82">
        <v>0</v>
      </c>
      <c r="M82" s="38">
        <f t="shared" si="33"/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 s="37">
        <f t="shared" si="24"/>
        <v>3</v>
      </c>
      <c r="U82">
        <f t="shared" si="25"/>
        <v>1</v>
      </c>
      <c r="V82">
        <f t="shared" si="26"/>
        <v>0</v>
      </c>
      <c r="W82">
        <f t="shared" si="27"/>
        <v>0</v>
      </c>
      <c r="X82">
        <f t="shared" si="28"/>
        <v>1</v>
      </c>
      <c r="Y82">
        <f t="shared" si="29"/>
        <v>1</v>
      </c>
      <c r="Z82">
        <f t="shared" si="30"/>
        <v>0</v>
      </c>
    </row>
    <row r="83" spans="1:26" x14ac:dyDescent="0.25">
      <c r="A83" s="80">
        <v>43291</v>
      </c>
      <c r="B83" s="81">
        <v>12</v>
      </c>
      <c r="C83" s="8">
        <v>0.41180555555555554</v>
      </c>
      <c r="D83" s="2">
        <v>0.41736111111111113</v>
      </c>
      <c r="E83" s="40">
        <f t="shared" si="31"/>
        <v>5.5555555555555913E-3</v>
      </c>
      <c r="F83" s="38">
        <f t="shared" si="32"/>
        <v>2</v>
      </c>
      <c r="G83">
        <v>1</v>
      </c>
      <c r="H83">
        <v>0</v>
      </c>
      <c r="I83">
        <v>1</v>
      </c>
      <c r="J83">
        <v>0</v>
      </c>
      <c r="K83">
        <v>0</v>
      </c>
      <c r="L83">
        <v>0</v>
      </c>
      <c r="M83" s="38">
        <f t="shared" si="33"/>
        <v>2</v>
      </c>
      <c r="N83">
        <v>1</v>
      </c>
      <c r="O83">
        <v>1</v>
      </c>
      <c r="P83">
        <v>0</v>
      </c>
      <c r="Q83">
        <v>0</v>
      </c>
      <c r="R83">
        <v>0</v>
      </c>
      <c r="S83">
        <v>0</v>
      </c>
      <c r="T83" s="37">
        <f t="shared" si="24"/>
        <v>4</v>
      </c>
      <c r="U83">
        <f t="shared" si="25"/>
        <v>2</v>
      </c>
      <c r="V83">
        <f t="shared" si="26"/>
        <v>1</v>
      </c>
      <c r="W83">
        <f t="shared" si="27"/>
        <v>1</v>
      </c>
      <c r="X83">
        <f t="shared" si="28"/>
        <v>0</v>
      </c>
      <c r="Y83">
        <f t="shared" si="29"/>
        <v>0</v>
      </c>
      <c r="Z83">
        <f t="shared" si="30"/>
        <v>0</v>
      </c>
    </row>
    <row r="84" spans="1:26" x14ac:dyDescent="0.25">
      <c r="A84" s="80">
        <v>43290</v>
      </c>
      <c r="B84" s="85">
        <v>13</v>
      </c>
      <c r="C84" s="8">
        <v>0.42083333333333334</v>
      </c>
      <c r="D84" s="2">
        <v>0.4236111111111111</v>
      </c>
      <c r="E84" s="58">
        <f t="shared" si="31"/>
        <v>2.7777777777777679E-3</v>
      </c>
      <c r="F84" s="59">
        <f t="shared" si="32"/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 s="59">
        <f t="shared" si="33"/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 s="37">
        <f t="shared" si="24"/>
        <v>0</v>
      </c>
      <c r="U84">
        <f t="shared" si="25"/>
        <v>0</v>
      </c>
      <c r="V84">
        <f t="shared" si="26"/>
        <v>0</v>
      </c>
      <c r="W84">
        <f t="shared" si="27"/>
        <v>0</v>
      </c>
      <c r="X84">
        <f t="shared" si="28"/>
        <v>0</v>
      </c>
      <c r="Y84">
        <f t="shared" si="29"/>
        <v>0</v>
      </c>
      <c r="Z84">
        <f t="shared" si="30"/>
        <v>0</v>
      </c>
    </row>
    <row r="85" spans="1:26" s="17" customFormat="1" x14ac:dyDescent="0.25">
      <c r="A85" s="80">
        <v>43290</v>
      </c>
      <c r="B85" s="87">
        <v>14</v>
      </c>
      <c r="C85" s="13">
        <v>0.43263888888888885</v>
      </c>
      <c r="D85" s="14">
        <v>0.43472222222222223</v>
      </c>
      <c r="E85" s="47">
        <f t="shared" si="31"/>
        <v>2.0833333333333814E-3</v>
      </c>
      <c r="F85" s="48">
        <f t="shared" si="32"/>
        <v>0</v>
      </c>
      <c r="G85" s="17">
        <v>0</v>
      </c>
      <c r="H85" s="17">
        <v>0</v>
      </c>
      <c r="I85" s="17">
        <v>0</v>
      </c>
      <c r="J85" s="17">
        <v>0</v>
      </c>
      <c r="K85" s="17">
        <v>0</v>
      </c>
      <c r="L85" s="17">
        <v>0</v>
      </c>
      <c r="M85" s="48">
        <f t="shared" si="33"/>
        <v>0</v>
      </c>
      <c r="N85" s="17">
        <v>0</v>
      </c>
      <c r="O85" s="17">
        <v>0</v>
      </c>
      <c r="P85" s="17">
        <v>0</v>
      </c>
      <c r="Q85" s="17">
        <v>0</v>
      </c>
      <c r="R85" s="17">
        <v>0</v>
      </c>
      <c r="S85" s="17">
        <v>0</v>
      </c>
      <c r="T85" s="44">
        <f t="shared" si="24"/>
        <v>0</v>
      </c>
      <c r="U85" s="17">
        <f t="shared" si="25"/>
        <v>0</v>
      </c>
      <c r="V85" s="17">
        <f t="shared" si="26"/>
        <v>0</v>
      </c>
      <c r="W85" s="17">
        <f t="shared" si="27"/>
        <v>0</v>
      </c>
      <c r="X85" s="17">
        <f t="shared" si="28"/>
        <v>0</v>
      </c>
      <c r="Y85" s="17">
        <f t="shared" si="29"/>
        <v>0</v>
      </c>
      <c r="Z85" s="17">
        <f t="shared" si="30"/>
        <v>0</v>
      </c>
    </row>
    <row r="86" spans="1:26" s="27" customFormat="1" x14ac:dyDescent="0.25">
      <c r="A86" s="88">
        <v>43314</v>
      </c>
      <c r="B86" s="89">
        <v>1</v>
      </c>
      <c r="C86" s="72">
        <v>0.3923611111111111</v>
      </c>
      <c r="D86" s="73">
        <v>0.39861111111111108</v>
      </c>
      <c r="E86" s="74">
        <f t="shared" si="31"/>
        <v>6.2499999999999778E-3</v>
      </c>
      <c r="F86" s="75">
        <f t="shared" si="32"/>
        <v>1</v>
      </c>
      <c r="G86" s="27">
        <v>0</v>
      </c>
      <c r="H86" s="27">
        <v>1</v>
      </c>
      <c r="I86" s="27">
        <v>0</v>
      </c>
      <c r="J86" s="27">
        <v>0</v>
      </c>
      <c r="K86" s="27">
        <v>0</v>
      </c>
      <c r="L86" s="27">
        <v>0</v>
      </c>
      <c r="M86" s="75">
        <f t="shared" si="33"/>
        <v>0</v>
      </c>
      <c r="N86" s="27">
        <v>0</v>
      </c>
      <c r="O86" s="27">
        <v>0</v>
      </c>
      <c r="P86" s="27">
        <v>0</v>
      </c>
      <c r="Q86" s="27">
        <v>0</v>
      </c>
      <c r="R86" s="27">
        <v>0</v>
      </c>
      <c r="S86" s="27">
        <v>0</v>
      </c>
      <c r="T86" s="37">
        <f t="shared" si="24"/>
        <v>1</v>
      </c>
      <c r="U86">
        <f t="shared" si="25"/>
        <v>0</v>
      </c>
      <c r="V86">
        <f t="shared" si="26"/>
        <v>1</v>
      </c>
      <c r="W86">
        <f t="shared" si="27"/>
        <v>0</v>
      </c>
      <c r="X86">
        <f t="shared" si="28"/>
        <v>0</v>
      </c>
      <c r="Y86">
        <f t="shared" si="29"/>
        <v>0</v>
      </c>
      <c r="Z86">
        <f t="shared" si="30"/>
        <v>0</v>
      </c>
    </row>
    <row r="87" spans="1:26" x14ac:dyDescent="0.25">
      <c r="A87" s="80">
        <v>43314</v>
      </c>
      <c r="B87" s="81">
        <v>2</v>
      </c>
      <c r="C87" s="8">
        <v>0.40625</v>
      </c>
      <c r="D87" s="2">
        <v>0.41666666666666669</v>
      </c>
      <c r="E87" s="40">
        <f t="shared" si="31"/>
        <v>1.0416666666666685E-2</v>
      </c>
      <c r="F87" s="38">
        <f t="shared" si="32"/>
        <v>4</v>
      </c>
      <c r="G87">
        <v>1</v>
      </c>
      <c r="H87">
        <v>0</v>
      </c>
      <c r="I87">
        <v>0</v>
      </c>
      <c r="J87">
        <v>1</v>
      </c>
      <c r="K87">
        <v>1</v>
      </c>
      <c r="L87">
        <v>1</v>
      </c>
      <c r="M87" s="38">
        <f t="shared" si="33"/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 s="37">
        <f t="shared" si="24"/>
        <v>4</v>
      </c>
      <c r="U87">
        <f t="shared" si="25"/>
        <v>1</v>
      </c>
      <c r="V87">
        <f t="shared" si="26"/>
        <v>0</v>
      </c>
      <c r="W87">
        <f t="shared" si="27"/>
        <v>0</v>
      </c>
      <c r="X87">
        <f t="shared" si="28"/>
        <v>1</v>
      </c>
      <c r="Y87">
        <f t="shared" si="29"/>
        <v>1</v>
      </c>
      <c r="Z87">
        <f t="shared" si="30"/>
        <v>1</v>
      </c>
    </row>
    <row r="88" spans="1:26" x14ac:dyDescent="0.25">
      <c r="A88" s="80">
        <v>43314</v>
      </c>
      <c r="B88" s="81">
        <v>3</v>
      </c>
      <c r="C88" s="8">
        <v>0.42499999999999999</v>
      </c>
      <c r="D88" s="2">
        <v>0.43541666666666662</v>
      </c>
      <c r="E88" s="40">
        <f t="shared" si="31"/>
        <v>1.041666666666663E-2</v>
      </c>
      <c r="F88" s="38">
        <f t="shared" si="32"/>
        <v>6</v>
      </c>
      <c r="G88">
        <v>1</v>
      </c>
      <c r="H88">
        <v>0</v>
      </c>
      <c r="I88">
        <v>4</v>
      </c>
      <c r="J88">
        <v>0</v>
      </c>
      <c r="K88">
        <v>0</v>
      </c>
      <c r="L88">
        <v>1</v>
      </c>
      <c r="M88" s="38">
        <f t="shared" si="33"/>
        <v>1</v>
      </c>
      <c r="N88">
        <v>0</v>
      </c>
      <c r="O88">
        <v>0</v>
      </c>
      <c r="P88">
        <v>1</v>
      </c>
      <c r="Q88">
        <v>0</v>
      </c>
      <c r="R88">
        <v>0</v>
      </c>
      <c r="S88">
        <v>0</v>
      </c>
      <c r="T88" s="37">
        <f t="shared" si="24"/>
        <v>7</v>
      </c>
      <c r="U88">
        <f t="shared" si="25"/>
        <v>1</v>
      </c>
      <c r="V88">
        <f t="shared" si="26"/>
        <v>0</v>
      </c>
      <c r="W88">
        <f t="shared" si="27"/>
        <v>5</v>
      </c>
      <c r="X88">
        <f t="shared" si="28"/>
        <v>0</v>
      </c>
      <c r="Y88">
        <f t="shared" si="29"/>
        <v>0</v>
      </c>
      <c r="Z88">
        <f t="shared" si="30"/>
        <v>1</v>
      </c>
    </row>
    <row r="89" spans="1:26" x14ac:dyDescent="0.25">
      <c r="A89" s="80">
        <v>43313</v>
      </c>
      <c r="B89" s="81">
        <v>4</v>
      </c>
      <c r="C89" s="8">
        <v>0.44444444444444442</v>
      </c>
      <c r="D89" s="2">
        <v>0.45</v>
      </c>
      <c r="E89" s="40">
        <f t="shared" si="31"/>
        <v>5.5555555555555913E-3</v>
      </c>
      <c r="F89" s="38">
        <f t="shared" si="32"/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 s="38">
        <f t="shared" si="33"/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 s="37">
        <f t="shared" si="24"/>
        <v>0</v>
      </c>
      <c r="U89">
        <f t="shared" si="25"/>
        <v>0</v>
      </c>
      <c r="V89">
        <f t="shared" si="26"/>
        <v>0</v>
      </c>
      <c r="W89">
        <f t="shared" si="27"/>
        <v>0</v>
      </c>
      <c r="X89">
        <f t="shared" si="28"/>
        <v>0</v>
      </c>
      <c r="Y89">
        <f t="shared" si="29"/>
        <v>0</v>
      </c>
      <c r="Z89">
        <f t="shared" si="30"/>
        <v>0</v>
      </c>
    </row>
    <row r="90" spans="1:26" x14ac:dyDescent="0.25">
      <c r="A90" s="80">
        <v>43313</v>
      </c>
      <c r="B90" s="81">
        <v>5</v>
      </c>
      <c r="C90" s="8">
        <v>0.46249999999999997</v>
      </c>
      <c r="D90" s="2">
        <v>0.4694444444444445</v>
      </c>
      <c r="E90" s="40">
        <f t="shared" si="31"/>
        <v>6.9444444444445308E-3</v>
      </c>
      <c r="F90" s="38">
        <f t="shared" si="32"/>
        <v>1</v>
      </c>
      <c r="G90">
        <v>0</v>
      </c>
      <c r="H90">
        <v>0</v>
      </c>
      <c r="I90">
        <v>0</v>
      </c>
      <c r="J90">
        <v>0</v>
      </c>
      <c r="K90">
        <v>1</v>
      </c>
      <c r="L90">
        <v>0</v>
      </c>
      <c r="M90" s="38">
        <f t="shared" si="33"/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s="37">
        <f t="shared" si="24"/>
        <v>1</v>
      </c>
      <c r="U90">
        <f t="shared" si="25"/>
        <v>0</v>
      </c>
      <c r="V90">
        <f t="shared" si="26"/>
        <v>0</v>
      </c>
      <c r="W90">
        <f t="shared" si="27"/>
        <v>0</v>
      </c>
      <c r="X90">
        <f t="shared" si="28"/>
        <v>0</v>
      </c>
      <c r="Y90">
        <f t="shared" si="29"/>
        <v>1</v>
      </c>
      <c r="Z90">
        <f t="shared" si="30"/>
        <v>0</v>
      </c>
    </row>
    <row r="91" spans="1:26" x14ac:dyDescent="0.25">
      <c r="A91" s="80">
        <v>43313</v>
      </c>
      <c r="B91" s="85">
        <v>6</v>
      </c>
      <c r="C91" s="8">
        <v>0.375</v>
      </c>
      <c r="D91" s="2">
        <v>0.38263888888888892</v>
      </c>
      <c r="E91" s="58">
        <f t="shared" si="31"/>
        <v>7.6388888888889173E-3</v>
      </c>
      <c r="F91" s="59">
        <f t="shared" si="32"/>
        <v>7</v>
      </c>
      <c r="G91">
        <v>4</v>
      </c>
      <c r="H91">
        <v>2</v>
      </c>
      <c r="I91">
        <v>0</v>
      </c>
      <c r="J91">
        <v>0</v>
      </c>
      <c r="K91">
        <v>0</v>
      </c>
      <c r="L91">
        <v>1</v>
      </c>
      <c r="M91" s="59">
        <f t="shared" si="33"/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 s="37">
        <f t="shared" si="24"/>
        <v>7</v>
      </c>
      <c r="U91">
        <f t="shared" si="25"/>
        <v>4</v>
      </c>
      <c r="V91">
        <f t="shared" si="26"/>
        <v>2</v>
      </c>
      <c r="W91">
        <f t="shared" si="27"/>
        <v>0</v>
      </c>
      <c r="X91">
        <f t="shared" si="28"/>
        <v>0</v>
      </c>
      <c r="Y91">
        <f t="shared" si="29"/>
        <v>0</v>
      </c>
      <c r="Z91">
        <f t="shared" si="30"/>
        <v>1</v>
      </c>
    </row>
    <row r="92" spans="1:26" x14ac:dyDescent="0.25">
      <c r="A92" s="80">
        <v>43314</v>
      </c>
      <c r="B92" s="85">
        <v>7</v>
      </c>
      <c r="C92" s="8">
        <v>0.40208333333333335</v>
      </c>
      <c r="D92" s="2">
        <v>0.40625</v>
      </c>
      <c r="E92" s="58">
        <f t="shared" si="31"/>
        <v>4.1666666666666519E-3</v>
      </c>
      <c r="F92" s="59">
        <f t="shared" si="32"/>
        <v>1</v>
      </c>
      <c r="G92">
        <v>1</v>
      </c>
      <c r="H92">
        <v>0</v>
      </c>
      <c r="I92">
        <v>0</v>
      </c>
      <c r="J92">
        <v>0</v>
      </c>
      <c r="K92">
        <v>0</v>
      </c>
      <c r="L92">
        <v>0</v>
      </c>
      <c r="M92" s="59">
        <f t="shared" si="33"/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 s="37">
        <f t="shared" si="24"/>
        <v>1</v>
      </c>
      <c r="U92">
        <f t="shared" si="25"/>
        <v>1</v>
      </c>
      <c r="V92">
        <f t="shared" si="26"/>
        <v>0</v>
      </c>
      <c r="W92">
        <f t="shared" si="27"/>
        <v>0</v>
      </c>
      <c r="X92">
        <f t="shared" si="28"/>
        <v>0</v>
      </c>
      <c r="Y92">
        <f t="shared" si="29"/>
        <v>0</v>
      </c>
      <c r="Z92">
        <f t="shared" si="30"/>
        <v>0</v>
      </c>
    </row>
    <row r="93" spans="1:26" x14ac:dyDescent="0.25">
      <c r="A93" s="80">
        <v>43313</v>
      </c>
      <c r="B93" s="85">
        <v>8</v>
      </c>
      <c r="C93" s="8">
        <v>0.39374999999999999</v>
      </c>
      <c r="D93" s="2">
        <v>0.39861111111111108</v>
      </c>
      <c r="E93" s="58">
        <f t="shared" si="31"/>
        <v>4.8611111111110938E-3</v>
      </c>
      <c r="F93" s="59">
        <f t="shared" si="32"/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 s="59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 s="37">
        <f t="shared" si="24"/>
        <v>0</v>
      </c>
      <c r="U93">
        <f t="shared" si="25"/>
        <v>0</v>
      </c>
      <c r="V93">
        <f t="shared" si="26"/>
        <v>0</v>
      </c>
      <c r="W93">
        <f t="shared" si="27"/>
        <v>0</v>
      </c>
      <c r="X93">
        <f t="shared" si="28"/>
        <v>0</v>
      </c>
      <c r="Y93">
        <f t="shared" si="29"/>
        <v>0</v>
      </c>
      <c r="Z93">
        <f t="shared" si="30"/>
        <v>0</v>
      </c>
    </row>
    <row r="94" spans="1:26" x14ac:dyDescent="0.25">
      <c r="A94" s="80">
        <v>43313</v>
      </c>
      <c r="B94" s="85">
        <v>9</v>
      </c>
      <c r="C94" s="8">
        <v>0.41875000000000001</v>
      </c>
      <c r="D94" s="2">
        <v>0.43194444444444446</v>
      </c>
      <c r="E94" s="58">
        <f t="shared" si="31"/>
        <v>1.3194444444444453E-2</v>
      </c>
      <c r="F94" s="59">
        <f t="shared" si="32"/>
        <v>13</v>
      </c>
      <c r="G94">
        <v>1</v>
      </c>
      <c r="H94">
        <v>1</v>
      </c>
      <c r="I94">
        <v>3</v>
      </c>
      <c r="J94">
        <v>5</v>
      </c>
      <c r="K94">
        <v>1</v>
      </c>
      <c r="L94">
        <v>2</v>
      </c>
      <c r="M94" s="59">
        <f t="shared" si="33"/>
        <v>1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 s="37">
        <f t="shared" si="24"/>
        <v>14</v>
      </c>
      <c r="U94">
        <f t="shared" si="25"/>
        <v>1</v>
      </c>
      <c r="V94">
        <f t="shared" si="26"/>
        <v>2</v>
      </c>
      <c r="W94">
        <f t="shared" si="27"/>
        <v>3</v>
      </c>
      <c r="X94">
        <f t="shared" si="28"/>
        <v>5</v>
      </c>
      <c r="Y94">
        <f t="shared" si="29"/>
        <v>1</v>
      </c>
      <c r="Z94">
        <f t="shared" si="30"/>
        <v>2</v>
      </c>
    </row>
    <row r="95" spans="1:26" x14ac:dyDescent="0.25">
      <c r="A95" s="80">
        <v>43313</v>
      </c>
      <c r="B95" s="85">
        <v>10</v>
      </c>
      <c r="C95" s="8">
        <v>0.43958333333333338</v>
      </c>
      <c r="D95" s="2">
        <v>0.44375000000000003</v>
      </c>
      <c r="E95" s="58">
        <f t="shared" si="31"/>
        <v>4.1666666666666519E-3</v>
      </c>
      <c r="F95" s="59">
        <f t="shared" si="32"/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1</v>
      </c>
      <c r="M95" s="59">
        <f t="shared" si="33"/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 s="37">
        <f t="shared" si="24"/>
        <v>1</v>
      </c>
      <c r="U95">
        <f t="shared" si="25"/>
        <v>0</v>
      </c>
      <c r="V95">
        <f t="shared" si="26"/>
        <v>0</v>
      </c>
      <c r="W95">
        <f t="shared" si="27"/>
        <v>0</v>
      </c>
      <c r="X95">
        <f t="shared" si="28"/>
        <v>0</v>
      </c>
      <c r="Y95">
        <f t="shared" si="29"/>
        <v>0</v>
      </c>
      <c r="Z95">
        <f t="shared" si="30"/>
        <v>1</v>
      </c>
    </row>
    <row r="96" spans="1:26" x14ac:dyDescent="0.25">
      <c r="A96" s="80">
        <v>43313</v>
      </c>
      <c r="B96" s="81">
        <v>11</v>
      </c>
      <c r="C96" s="8">
        <v>0.38472222222222219</v>
      </c>
      <c r="D96" s="2">
        <v>0.38750000000000001</v>
      </c>
      <c r="E96" s="40">
        <f t="shared" si="31"/>
        <v>2.7777777777778234E-3</v>
      </c>
      <c r="F96" s="38">
        <f t="shared" si="32"/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 s="38">
        <f t="shared" si="33"/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 s="37">
        <f t="shared" si="24"/>
        <v>0</v>
      </c>
      <c r="U96">
        <f t="shared" si="25"/>
        <v>0</v>
      </c>
      <c r="V96">
        <f t="shared" si="26"/>
        <v>0</v>
      </c>
      <c r="W96">
        <f t="shared" si="27"/>
        <v>0</v>
      </c>
      <c r="X96">
        <f t="shared" si="28"/>
        <v>0</v>
      </c>
      <c r="Y96">
        <f t="shared" si="29"/>
        <v>0</v>
      </c>
      <c r="Z96">
        <f t="shared" si="30"/>
        <v>0</v>
      </c>
    </row>
    <row r="97" spans="1:26" x14ac:dyDescent="0.25">
      <c r="A97" s="80">
        <v>43313</v>
      </c>
      <c r="B97" s="81">
        <v>12</v>
      </c>
      <c r="C97" s="8">
        <v>0.49374999999999997</v>
      </c>
      <c r="D97" s="2">
        <v>0.49652777777777773</v>
      </c>
      <c r="E97" s="40">
        <f t="shared" si="31"/>
        <v>2.7777777777777679E-3</v>
      </c>
      <c r="F97" s="38">
        <f t="shared" si="32"/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 s="38">
        <f t="shared" si="33"/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 s="37">
        <f t="shared" si="24"/>
        <v>0</v>
      </c>
      <c r="U97">
        <f t="shared" si="25"/>
        <v>0</v>
      </c>
      <c r="V97">
        <f t="shared" si="26"/>
        <v>0</v>
      </c>
      <c r="W97">
        <f t="shared" si="27"/>
        <v>0</v>
      </c>
      <c r="X97">
        <f t="shared" si="28"/>
        <v>0</v>
      </c>
      <c r="Y97">
        <f t="shared" si="29"/>
        <v>0</v>
      </c>
      <c r="Z97">
        <f t="shared" si="30"/>
        <v>0</v>
      </c>
    </row>
    <row r="98" spans="1:26" x14ac:dyDescent="0.25">
      <c r="A98" s="80">
        <v>43313</v>
      </c>
      <c r="B98" s="85">
        <v>13</v>
      </c>
      <c r="C98" s="8">
        <v>0.46458333333333335</v>
      </c>
      <c r="D98" s="2">
        <v>0.46736111111111112</v>
      </c>
      <c r="E98" s="58">
        <f t="shared" si="31"/>
        <v>2.7777777777777679E-3</v>
      </c>
      <c r="F98" s="59">
        <f t="shared" si="32"/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 s="59">
        <f t="shared" si="33"/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 s="37">
        <f t="shared" si="24"/>
        <v>0</v>
      </c>
      <c r="U98">
        <f t="shared" si="25"/>
        <v>0</v>
      </c>
      <c r="V98">
        <f t="shared" si="26"/>
        <v>0</v>
      </c>
      <c r="W98">
        <f t="shared" si="27"/>
        <v>0</v>
      </c>
      <c r="X98">
        <f t="shared" si="28"/>
        <v>0</v>
      </c>
      <c r="Y98">
        <f t="shared" si="29"/>
        <v>0</v>
      </c>
      <c r="Z98">
        <f t="shared" si="30"/>
        <v>0</v>
      </c>
    </row>
    <row r="99" spans="1:26" s="17" customFormat="1" x14ac:dyDescent="0.25">
      <c r="A99" s="82">
        <v>43313</v>
      </c>
      <c r="B99" s="87">
        <v>14</v>
      </c>
      <c r="C99" s="13">
        <v>0.4548611111111111</v>
      </c>
      <c r="D99" s="14">
        <v>0.45694444444444443</v>
      </c>
      <c r="E99" s="47">
        <f t="shared" si="31"/>
        <v>2.0833333333333259E-3</v>
      </c>
      <c r="F99" s="48">
        <f t="shared" si="32"/>
        <v>0</v>
      </c>
      <c r="G99" s="17">
        <v>0</v>
      </c>
      <c r="H99" s="17">
        <v>0</v>
      </c>
      <c r="I99" s="17">
        <v>0</v>
      </c>
      <c r="J99" s="17">
        <v>0</v>
      </c>
      <c r="K99" s="17">
        <v>0</v>
      </c>
      <c r="L99" s="17">
        <v>0</v>
      </c>
      <c r="M99" s="48">
        <f t="shared" si="33"/>
        <v>0</v>
      </c>
      <c r="N99" s="17">
        <v>0</v>
      </c>
      <c r="O99" s="17">
        <v>0</v>
      </c>
      <c r="P99" s="17">
        <v>0</v>
      </c>
      <c r="Q99" s="17">
        <v>0</v>
      </c>
      <c r="R99" s="17">
        <v>0</v>
      </c>
      <c r="S99" s="17">
        <v>0</v>
      </c>
      <c r="T99" s="44">
        <f t="shared" si="24"/>
        <v>0</v>
      </c>
      <c r="U99" s="17">
        <f t="shared" si="25"/>
        <v>0</v>
      </c>
      <c r="V99" s="17">
        <f t="shared" si="26"/>
        <v>0</v>
      </c>
      <c r="W99" s="17">
        <f t="shared" si="27"/>
        <v>0</v>
      </c>
      <c r="X99" s="17">
        <f t="shared" si="28"/>
        <v>0</v>
      </c>
      <c r="Y99" s="17">
        <f t="shared" si="29"/>
        <v>0</v>
      </c>
      <c r="Z99" s="17">
        <f t="shared" si="30"/>
        <v>0</v>
      </c>
    </row>
    <row r="100" spans="1:26" s="27" customFormat="1" x14ac:dyDescent="0.25">
      <c r="A100" s="88">
        <v>43333</v>
      </c>
      <c r="B100" s="89">
        <v>1</v>
      </c>
      <c r="C100" s="72">
        <v>0.39583333333333331</v>
      </c>
      <c r="D100" s="73">
        <v>0.40625</v>
      </c>
      <c r="E100" s="74">
        <f t="shared" si="31"/>
        <v>1.0416666666666685E-2</v>
      </c>
      <c r="F100" s="75">
        <f t="shared" si="32"/>
        <v>2</v>
      </c>
      <c r="G100" s="27">
        <v>0</v>
      </c>
      <c r="H100" s="27">
        <v>0</v>
      </c>
      <c r="I100" s="27">
        <v>0</v>
      </c>
      <c r="J100" s="27">
        <v>0</v>
      </c>
      <c r="K100" s="27">
        <v>2</v>
      </c>
      <c r="L100" s="27">
        <v>0</v>
      </c>
      <c r="M100" s="75">
        <f t="shared" si="33"/>
        <v>0</v>
      </c>
      <c r="N100" s="27">
        <v>0</v>
      </c>
      <c r="O100" s="27">
        <v>0</v>
      </c>
      <c r="P100" s="27">
        <v>0</v>
      </c>
      <c r="Q100" s="27">
        <v>0</v>
      </c>
      <c r="R100" s="27">
        <v>0</v>
      </c>
      <c r="S100" s="27">
        <v>0</v>
      </c>
      <c r="T100" s="37">
        <f t="shared" si="24"/>
        <v>2</v>
      </c>
      <c r="U100">
        <f t="shared" si="25"/>
        <v>0</v>
      </c>
      <c r="V100">
        <f t="shared" si="26"/>
        <v>0</v>
      </c>
      <c r="W100">
        <f t="shared" si="27"/>
        <v>0</v>
      </c>
      <c r="X100">
        <f t="shared" si="28"/>
        <v>0</v>
      </c>
      <c r="Y100">
        <f t="shared" si="29"/>
        <v>2</v>
      </c>
      <c r="Z100">
        <f t="shared" si="30"/>
        <v>0</v>
      </c>
    </row>
    <row r="101" spans="1:26" x14ac:dyDescent="0.25">
      <c r="A101" s="80">
        <v>43333</v>
      </c>
      <c r="B101" s="81">
        <v>2</v>
      </c>
      <c r="C101" s="8">
        <v>0.40972222222222227</v>
      </c>
      <c r="D101" s="2">
        <v>0.4152777777777778</v>
      </c>
      <c r="E101" s="40">
        <f t="shared" si="31"/>
        <v>5.5555555555555358E-3</v>
      </c>
      <c r="F101" s="38">
        <f t="shared" si="32"/>
        <v>4</v>
      </c>
      <c r="G101">
        <v>1</v>
      </c>
      <c r="H101">
        <v>2</v>
      </c>
      <c r="I101">
        <v>0</v>
      </c>
      <c r="J101">
        <v>1</v>
      </c>
      <c r="K101">
        <v>0</v>
      </c>
      <c r="L101">
        <v>0</v>
      </c>
      <c r="M101" s="38">
        <f t="shared" si="33"/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 s="37">
        <f t="shared" si="24"/>
        <v>4</v>
      </c>
      <c r="U101">
        <f t="shared" si="25"/>
        <v>1</v>
      </c>
      <c r="V101">
        <f t="shared" si="26"/>
        <v>2</v>
      </c>
      <c r="W101">
        <f t="shared" si="27"/>
        <v>0</v>
      </c>
      <c r="X101">
        <f t="shared" si="28"/>
        <v>1</v>
      </c>
      <c r="Y101">
        <f t="shared" si="29"/>
        <v>0</v>
      </c>
      <c r="Z101">
        <f t="shared" si="30"/>
        <v>0</v>
      </c>
    </row>
    <row r="102" spans="1:26" x14ac:dyDescent="0.25">
      <c r="A102" s="80">
        <v>43332</v>
      </c>
      <c r="B102" s="81">
        <v>3</v>
      </c>
      <c r="C102" s="8">
        <v>0.51250000000000007</v>
      </c>
      <c r="D102" s="2">
        <v>0.52152777777777781</v>
      </c>
      <c r="E102" s="40">
        <f t="shared" si="31"/>
        <v>9.0277777777777457E-3</v>
      </c>
      <c r="F102" s="38">
        <f t="shared" si="32"/>
        <v>4</v>
      </c>
      <c r="G102">
        <v>0</v>
      </c>
      <c r="H102">
        <v>1</v>
      </c>
      <c r="I102">
        <v>2</v>
      </c>
      <c r="J102">
        <v>1</v>
      </c>
      <c r="K102">
        <v>0</v>
      </c>
      <c r="L102">
        <v>0</v>
      </c>
      <c r="M102" s="38">
        <f t="shared" si="33"/>
        <v>1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 s="37">
        <f t="shared" si="24"/>
        <v>5</v>
      </c>
      <c r="U102">
        <f t="shared" si="25"/>
        <v>1</v>
      </c>
      <c r="V102">
        <f t="shared" si="26"/>
        <v>1</v>
      </c>
      <c r="W102">
        <f t="shared" si="27"/>
        <v>2</v>
      </c>
      <c r="X102">
        <f t="shared" si="28"/>
        <v>1</v>
      </c>
      <c r="Y102">
        <f t="shared" si="29"/>
        <v>0</v>
      </c>
      <c r="Z102">
        <f t="shared" si="30"/>
        <v>0</v>
      </c>
    </row>
    <row r="103" spans="1:26" x14ac:dyDescent="0.25">
      <c r="A103" s="80">
        <v>43332</v>
      </c>
      <c r="B103" s="81">
        <v>4</v>
      </c>
      <c r="C103" s="8">
        <v>0.47222222222222227</v>
      </c>
      <c r="D103" s="2">
        <v>0.4777777777777778</v>
      </c>
      <c r="E103" s="40">
        <f t="shared" si="31"/>
        <v>5.5555555555555358E-3</v>
      </c>
      <c r="F103" s="38">
        <f t="shared" si="32"/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 s="38">
        <f t="shared" si="33"/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 s="37">
        <f t="shared" si="24"/>
        <v>0</v>
      </c>
      <c r="U103">
        <f t="shared" si="25"/>
        <v>0</v>
      </c>
      <c r="V103">
        <f t="shared" si="26"/>
        <v>0</v>
      </c>
      <c r="W103">
        <f t="shared" si="27"/>
        <v>0</v>
      </c>
      <c r="X103">
        <f t="shared" si="28"/>
        <v>0</v>
      </c>
      <c r="Y103">
        <f t="shared" si="29"/>
        <v>0</v>
      </c>
      <c r="Z103">
        <f t="shared" si="30"/>
        <v>0</v>
      </c>
    </row>
    <row r="104" spans="1:26" x14ac:dyDescent="0.25">
      <c r="A104" s="80">
        <v>43332</v>
      </c>
      <c r="B104" s="81">
        <v>5</v>
      </c>
      <c r="C104" s="8">
        <v>0.49861111111111112</v>
      </c>
      <c r="D104" s="2">
        <v>0.50347222222222221</v>
      </c>
      <c r="E104" s="40">
        <f t="shared" si="31"/>
        <v>4.8611111111110938E-3</v>
      </c>
      <c r="F104" s="38">
        <f t="shared" si="32"/>
        <v>2</v>
      </c>
      <c r="G104">
        <v>1</v>
      </c>
      <c r="H104">
        <v>0</v>
      </c>
      <c r="I104">
        <v>1</v>
      </c>
      <c r="J104">
        <v>0</v>
      </c>
      <c r="K104">
        <v>0</v>
      </c>
      <c r="L104">
        <v>0</v>
      </c>
      <c r="M104" s="38">
        <f t="shared" si="33"/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 s="37">
        <f t="shared" si="24"/>
        <v>2</v>
      </c>
      <c r="U104">
        <f t="shared" si="25"/>
        <v>1</v>
      </c>
      <c r="V104">
        <f t="shared" si="26"/>
        <v>0</v>
      </c>
      <c r="W104">
        <f t="shared" si="27"/>
        <v>1</v>
      </c>
      <c r="X104">
        <f t="shared" si="28"/>
        <v>0</v>
      </c>
      <c r="Y104">
        <f t="shared" si="29"/>
        <v>0</v>
      </c>
      <c r="Z104">
        <f t="shared" si="30"/>
        <v>0</v>
      </c>
    </row>
    <row r="105" spans="1:26" x14ac:dyDescent="0.25">
      <c r="A105" s="80">
        <v>43333</v>
      </c>
      <c r="B105" s="85">
        <v>6</v>
      </c>
      <c r="C105" s="8">
        <v>0.44166666666666665</v>
      </c>
      <c r="D105" s="2">
        <v>0.44791666666666669</v>
      </c>
      <c r="E105" s="58">
        <f t="shared" si="31"/>
        <v>6.2500000000000333E-3</v>
      </c>
      <c r="F105" s="59">
        <f t="shared" si="32"/>
        <v>1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 s="59">
        <f t="shared" si="33"/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 s="37">
        <f t="shared" si="24"/>
        <v>1</v>
      </c>
      <c r="U105">
        <f t="shared" si="25"/>
        <v>1</v>
      </c>
      <c r="V105">
        <f t="shared" si="26"/>
        <v>0</v>
      </c>
      <c r="W105">
        <f t="shared" si="27"/>
        <v>0</v>
      </c>
      <c r="X105">
        <f t="shared" si="28"/>
        <v>0</v>
      </c>
      <c r="Y105">
        <f t="shared" si="29"/>
        <v>0</v>
      </c>
      <c r="Z105">
        <f t="shared" si="30"/>
        <v>0</v>
      </c>
    </row>
    <row r="106" spans="1:26" x14ac:dyDescent="0.25">
      <c r="A106" s="80">
        <v>43333</v>
      </c>
      <c r="B106" s="85">
        <v>7</v>
      </c>
      <c r="C106" s="8">
        <v>0.46458333333333335</v>
      </c>
      <c r="D106" s="2">
        <v>0.47222222222222227</v>
      </c>
      <c r="E106" s="58">
        <f t="shared" si="31"/>
        <v>7.6388888888889173E-3</v>
      </c>
      <c r="F106" s="59">
        <f t="shared" si="32"/>
        <v>3</v>
      </c>
      <c r="G106">
        <v>2</v>
      </c>
      <c r="H106">
        <v>0</v>
      </c>
      <c r="I106">
        <v>0</v>
      </c>
      <c r="J106">
        <v>1</v>
      </c>
      <c r="K106">
        <v>0</v>
      </c>
      <c r="L106">
        <v>0</v>
      </c>
      <c r="M106" s="59">
        <f t="shared" si="33"/>
        <v>1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 s="37">
        <f t="shared" si="24"/>
        <v>4</v>
      </c>
      <c r="U106">
        <f t="shared" si="25"/>
        <v>2</v>
      </c>
      <c r="V106">
        <f t="shared" si="26"/>
        <v>0</v>
      </c>
      <c r="W106">
        <f t="shared" si="27"/>
        <v>1</v>
      </c>
      <c r="X106">
        <f t="shared" si="28"/>
        <v>1</v>
      </c>
      <c r="Y106">
        <f t="shared" si="29"/>
        <v>0</v>
      </c>
      <c r="Z106">
        <f t="shared" si="30"/>
        <v>0</v>
      </c>
    </row>
    <row r="107" spans="1:26" x14ac:dyDescent="0.25">
      <c r="A107" s="80">
        <v>43333</v>
      </c>
      <c r="B107" s="85">
        <v>8</v>
      </c>
      <c r="C107" s="8">
        <v>0.45833333333333331</v>
      </c>
      <c r="D107" s="2">
        <v>0.46249999999999997</v>
      </c>
      <c r="E107" s="58">
        <f t="shared" si="31"/>
        <v>4.1666666666666519E-3</v>
      </c>
      <c r="F107" s="59">
        <f t="shared" si="32"/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  <c r="M107" s="59">
        <f t="shared" si="33"/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 s="37">
        <f t="shared" si="24"/>
        <v>1</v>
      </c>
      <c r="U107">
        <f t="shared" si="25"/>
        <v>0</v>
      </c>
      <c r="V107">
        <f t="shared" si="26"/>
        <v>0</v>
      </c>
      <c r="W107">
        <f t="shared" si="27"/>
        <v>0</v>
      </c>
      <c r="X107">
        <f t="shared" si="28"/>
        <v>0</v>
      </c>
      <c r="Y107">
        <f t="shared" si="29"/>
        <v>0</v>
      </c>
      <c r="Z107">
        <f t="shared" si="30"/>
        <v>1</v>
      </c>
    </row>
    <row r="108" spans="1:26" x14ac:dyDescent="0.25">
      <c r="A108" s="80">
        <v>43332</v>
      </c>
      <c r="B108" s="85">
        <v>9</v>
      </c>
      <c r="C108" s="8">
        <v>0.4548611111111111</v>
      </c>
      <c r="D108" s="2">
        <v>0.46666666666666662</v>
      </c>
      <c r="E108" s="58">
        <f t="shared" si="31"/>
        <v>1.1805555555555514E-2</v>
      </c>
      <c r="F108" s="59">
        <f t="shared" si="32"/>
        <v>15</v>
      </c>
      <c r="G108">
        <v>4</v>
      </c>
      <c r="H108">
        <v>4</v>
      </c>
      <c r="I108">
        <v>3</v>
      </c>
      <c r="J108">
        <v>2</v>
      </c>
      <c r="K108">
        <v>2</v>
      </c>
      <c r="L108">
        <v>0</v>
      </c>
      <c r="M108" s="59">
        <f t="shared" si="33"/>
        <v>1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 s="37">
        <f t="shared" si="24"/>
        <v>16</v>
      </c>
      <c r="U108">
        <f t="shared" si="25"/>
        <v>5</v>
      </c>
      <c r="V108">
        <f t="shared" si="26"/>
        <v>4</v>
      </c>
      <c r="W108">
        <f t="shared" si="27"/>
        <v>3</v>
      </c>
      <c r="X108">
        <f t="shared" si="28"/>
        <v>2</v>
      </c>
      <c r="Y108">
        <f t="shared" si="29"/>
        <v>2</v>
      </c>
      <c r="Z108">
        <f t="shared" si="30"/>
        <v>0</v>
      </c>
    </row>
    <row r="109" spans="1:26" x14ac:dyDescent="0.25">
      <c r="A109" s="80">
        <v>43332</v>
      </c>
      <c r="B109" s="85">
        <v>10</v>
      </c>
      <c r="C109" s="8">
        <v>0.43541666666666662</v>
      </c>
      <c r="D109" s="2">
        <v>0.44722222222222219</v>
      </c>
      <c r="E109" s="58">
        <f t="shared" si="31"/>
        <v>1.1805555555555569E-2</v>
      </c>
      <c r="F109" s="59">
        <f t="shared" si="32"/>
        <v>5</v>
      </c>
      <c r="G109">
        <v>4</v>
      </c>
      <c r="H109">
        <v>1</v>
      </c>
      <c r="I109">
        <v>0</v>
      </c>
      <c r="J109">
        <v>0</v>
      </c>
      <c r="K109">
        <v>0</v>
      </c>
      <c r="L109">
        <v>0</v>
      </c>
      <c r="M109" s="59">
        <f t="shared" si="33"/>
        <v>1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 s="37">
        <f t="shared" si="24"/>
        <v>6</v>
      </c>
      <c r="U109">
        <f t="shared" si="25"/>
        <v>5</v>
      </c>
      <c r="V109">
        <f t="shared" si="26"/>
        <v>1</v>
      </c>
      <c r="W109">
        <f t="shared" si="27"/>
        <v>0</v>
      </c>
      <c r="X109">
        <f t="shared" si="28"/>
        <v>0</v>
      </c>
      <c r="Y109">
        <f t="shared" si="29"/>
        <v>0</v>
      </c>
      <c r="Z109">
        <f t="shared" si="30"/>
        <v>0</v>
      </c>
    </row>
    <row r="110" spans="1:26" x14ac:dyDescent="0.25">
      <c r="A110" s="80">
        <v>43333</v>
      </c>
      <c r="B110" s="81">
        <v>11</v>
      </c>
      <c r="C110" s="8">
        <v>0.39583333333333331</v>
      </c>
      <c r="D110" s="2">
        <v>0.39861111111111108</v>
      </c>
      <c r="E110" s="40">
        <f t="shared" si="31"/>
        <v>2.7777777777777679E-3</v>
      </c>
      <c r="F110" s="38">
        <f t="shared" si="32"/>
        <v>1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 s="38">
        <f t="shared" si="33"/>
        <v>1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 s="37">
        <f t="shared" si="24"/>
        <v>2</v>
      </c>
      <c r="U110">
        <f t="shared" si="25"/>
        <v>2</v>
      </c>
      <c r="V110">
        <f t="shared" si="26"/>
        <v>0</v>
      </c>
      <c r="W110">
        <f t="shared" si="27"/>
        <v>0</v>
      </c>
      <c r="X110">
        <f t="shared" si="28"/>
        <v>0</v>
      </c>
      <c r="Y110">
        <f t="shared" si="29"/>
        <v>0</v>
      </c>
      <c r="Z110">
        <f t="shared" si="30"/>
        <v>0</v>
      </c>
    </row>
    <row r="111" spans="1:26" x14ac:dyDescent="0.25">
      <c r="A111" s="80">
        <v>43333</v>
      </c>
      <c r="B111" s="81">
        <v>12</v>
      </c>
      <c r="C111" s="8">
        <v>0.42569444444444443</v>
      </c>
      <c r="D111" s="2">
        <v>0.4284722222222222</v>
      </c>
      <c r="E111" s="40">
        <f t="shared" si="31"/>
        <v>2.7777777777777679E-3</v>
      </c>
      <c r="F111" s="38">
        <f t="shared" si="32"/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 s="38">
        <f t="shared" si="33"/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 s="37">
        <f t="shared" si="24"/>
        <v>0</v>
      </c>
      <c r="U111">
        <f t="shared" si="25"/>
        <v>0</v>
      </c>
      <c r="V111">
        <f t="shared" si="26"/>
        <v>0</v>
      </c>
      <c r="W111">
        <f t="shared" si="27"/>
        <v>0</v>
      </c>
      <c r="X111">
        <f t="shared" si="28"/>
        <v>0</v>
      </c>
      <c r="Y111">
        <f t="shared" si="29"/>
        <v>0</v>
      </c>
      <c r="Z111">
        <f t="shared" si="30"/>
        <v>0</v>
      </c>
    </row>
    <row r="112" spans="1:26" x14ac:dyDescent="0.25">
      <c r="A112" s="80">
        <v>43332</v>
      </c>
      <c r="B112" s="85">
        <v>13</v>
      </c>
      <c r="C112" s="8">
        <v>0.39999999999999997</v>
      </c>
      <c r="D112" s="2">
        <v>0.40416666666666662</v>
      </c>
      <c r="E112" s="58">
        <f t="shared" si="31"/>
        <v>4.1666666666666519E-3</v>
      </c>
      <c r="F112" s="59">
        <f t="shared" si="32"/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 s="59">
        <f t="shared" si="33"/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 s="37">
        <f t="shared" si="24"/>
        <v>0</v>
      </c>
      <c r="U112">
        <f t="shared" si="25"/>
        <v>0</v>
      </c>
      <c r="V112">
        <f t="shared" si="26"/>
        <v>0</v>
      </c>
      <c r="W112">
        <f t="shared" si="27"/>
        <v>0</v>
      </c>
      <c r="X112">
        <f t="shared" si="28"/>
        <v>0</v>
      </c>
      <c r="Y112">
        <f t="shared" si="29"/>
        <v>0</v>
      </c>
      <c r="Z112">
        <f t="shared" si="30"/>
        <v>0</v>
      </c>
    </row>
    <row r="113" spans="1:26" s="17" customFormat="1" x14ac:dyDescent="0.25">
      <c r="A113" s="80">
        <v>43332</v>
      </c>
      <c r="B113" s="87">
        <v>14</v>
      </c>
      <c r="C113" s="13">
        <v>0.4152777777777778</v>
      </c>
      <c r="D113" s="14">
        <v>0.41944444444444445</v>
      </c>
      <c r="E113" s="47">
        <f t="shared" si="31"/>
        <v>4.1666666666666519E-3</v>
      </c>
      <c r="F113" s="48">
        <f t="shared" si="32"/>
        <v>0</v>
      </c>
      <c r="G113" s="17">
        <v>0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48">
        <f t="shared" si="33"/>
        <v>0</v>
      </c>
      <c r="N113" s="17">
        <v>0</v>
      </c>
      <c r="O113" s="17">
        <v>0</v>
      </c>
      <c r="P113" s="17">
        <v>0</v>
      </c>
      <c r="Q113" s="17">
        <v>0</v>
      </c>
      <c r="R113" s="17">
        <v>0</v>
      </c>
      <c r="S113" s="17">
        <v>0</v>
      </c>
      <c r="T113" s="44">
        <f t="shared" si="24"/>
        <v>0</v>
      </c>
      <c r="U113" s="17">
        <f t="shared" si="25"/>
        <v>0</v>
      </c>
      <c r="V113" s="17">
        <f t="shared" si="26"/>
        <v>0</v>
      </c>
      <c r="W113" s="17">
        <f t="shared" si="27"/>
        <v>0</v>
      </c>
      <c r="X113" s="17">
        <f t="shared" si="28"/>
        <v>0</v>
      </c>
      <c r="Y113" s="17">
        <f t="shared" si="29"/>
        <v>0</v>
      </c>
      <c r="Z113" s="17">
        <f t="shared" si="30"/>
        <v>0</v>
      </c>
    </row>
    <row r="114" spans="1:26" s="27" customFormat="1" x14ac:dyDescent="0.25">
      <c r="A114" s="80">
        <v>43353</v>
      </c>
      <c r="B114" s="89">
        <v>1</v>
      </c>
      <c r="C114" s="72">
        <v>0.39652777777777781</v>
      </c>
      <c r="D114" s="73">
        <v>0.4055555555555555</v>
      </c>
      <c r="E114" s="74">
        <f t="shared" ref="E114:E141" si="34">D114-C114</f>
        <v>9.0277777777776902E-3</v>
      </c>
      <c r="F114" s="75">
        <f t="shared" ref="F114:F141" si="35">SUM(G114:L114)</f>
        <v>1</v>
      </c>
      <c r="G114" s="27">
        <v>1</v>
      </c>
      <c r="H114" s="27">
        <v>0</v>
      </c>
      <c r="I114" s="27">
        <v>0</v>
      </c>
      <c r="J114" s="27">
        <v>0</v>
      </c>
      <c r="K114" s="27">
        <v>0</v>
      </c>
      <c r="L114" s="27">
        <v>0</v>
      </c>
      <c r="M114" s="75">
        <f t="shared" ref="M114:M141" si="36">SUM(N114:S114)</f>
        <v>0</v>
      </c>
      <c r="N114" s="27">
        <v>0</v>
      </c>
      <c r="O114" s="27">
        <v>0</v>
      </c>
      <c r="P114" s="27">
        <v>0</v>
      </c>
      <c r="Q114" s="27">
        <v>0</v>
      </c>
      <c r="R114" s="27">
        <v>0</v>
      </c>
      <c r="S114" s="27">
        <v>0</v>
      </c>
      <c r="T114" s="37">
        <f t="shared" si="24"/>
        <v>1</v>
      </c>
      <c r="U114">
        <f t="shared" si="25"/>
        <v>1</v>
      </c>
      <c r="V114">
        <f t="shared" si="26"/>
        <v>0</v>
      </c>
      <c r="W114">
        <f t="shared" si="27"/>
        <v>0</v>
      </c>
      <c r="X114">
        <f t="shared" si="28"/>
        <v>0</v>
      </c>
      <c r="Y114">
        <f t="shared" si="29"/>
        <v>0</v>
      </c>
      <c r="Z114">
        <f t="shared" si="30"/>
        <v>0</v>
      </c>
    </row>
    <row r="115" spans="1:26" x14ac:dyDescent="0.25">
      <c r="A115" s="80">
        <v>43353</v>
      </c>
      <c r="B115" s="81">
        <v>2</v>
      </c>
      <c r="C115" s="8">
        <v>0.41180555555555554</v>
      </c>
      <c r="D115" s="2">
        <v>0.42291666666666666</v>
      </c>
      <c r="E115" s="40">
        <f t="shared" si="34"/>
        <v>1.1111111111111127E-2</v>
      </c>
      <c r="F115" s="38">
        <f t="shared" si="35"/>
        <v>5</v>
      </c>
      <c r="G115">
        <v>2</v>
      </c>
      <c r="H115">
        <v>1</v>
      </c>
      <c r="I115">
        <v>0</v>
      </c>
      <c r="J115">
        <v>1</v>
      </c>
      <c r="K115">
        <v>1</v>
      </c>
      <c r="L115">
        <v>0</v>
      </c>
      <c r="M115" s="38">
        <f t="shared" si="36"/>
        <v>1</v>
      </c>
      <c r="N115">
        <v>0</v>
      </c>
      <c r="O115">
        <v>1</v>
      </c>
      <c r="P115">
        <v>0</v>
      </c>
      <c r="Q115">
        <v>0</v>
      </c>
      <c r="R115">
        <v>0</v>
      </c>
      <c r="S115">
        <v>0</v>
      </c>
      <c r="T115" s="37">
        <f t="shared" si="24"/>
        <v>6</v>
      </c>
      <c r="U115">
        <f t="shared" si="25"/>
        <v>2</v>
      </c>
      <c r="V115">
        <f t="shared" si="26"/>
        <v>2</v>
      </c>
      <c r="W115">
        <f t="shared" si="27"/>
        <v>0</v>
      </c>
      <c r="X115">
        <f t="shared" si="28"/>
        <v>1</v>
      </c>
      <c r="Y115">
        <f t="shared" si="29"/>
        <v>1</v>
      </c>
      <c r="Z115">
        <f t="shared" si="30"/>
        <v>0</v>
      </c>
    </row>
    <row r="116" spans="1:26" x14ac:dyDescent="0.25">
      <c r="A116" s="80">
        <v>43353</v>
      </c>
      <c r="B116" s="81">
        <v>3</v>
      </c>
      <c r="C116" s="8">
        <v>0.4368055555555555</v>
      </c>
      <c r="D116" s="2">
        <v>0.44791666666666669</v>
      </c>
      <c r="E116" s="40">
        <f t="shared" si="34"/>
        <v>1.1111111111111183E-2</v>
      </c>
      <c r="F116" s="38">
        <f t="shared" si="35"/>
        <v>8</v>
      </c>
      <c r="G116">
        <v>7</v>
      </c>
      <c r="H116">
        <v>0</v>
      </c>
      <c r="I116">
        <v>1</v>
      </c>
      <c r="J116">
        <v>0</v>
      </c>
      <c r="K116">
        <v>0</v>
      </c>
      <c r="L116">
        <v>0</v>
      </c>
      <c r="M116" s="38">
        <f t="shared" si="36"/>
        <v>1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 s="37">
        <f t="shared" si="24"/>
        <v>9</v>
      </c>
      <c r="U116">
        <f t="shared" si="25"/>
        <v>8</v>
      </c>
      <c r="V116">
        <f t="shared" si="26"/>
        <v>0</v>
      </c>
      <c r="W116">
        <f t="shared" si="27"/>
        <v>1</v>
      </c>
      <c r="X116">
        <f t="shared" si="28"/>
        <v>0</v>
      </c>
      <c r="Y116">
        <f t="shared" si="29"/>
        <v>0</v>
      </c>
      <c r="Z116">
        <f t="shared" si="30"/>
        <v>0</v>
      </c>
    </row>
    <row r="117" spans="1:26" x14ac:dyDescent="0.25">
      <c r="A117" s="80">
        <v>43354</v>
      </c>
      <c r="B117" s="81">
        <v>4</v>
      </c>
      <c r="C117" s="8">
        <v>0.39166666666666666</v>
      </c>
      <c r="D117" s="2">
        <v>0.39652777777777781</v>
      </c>
      <c r="E117" s="40">
        <f t="shared" si="34"/>
        <v>4.8611111111111494E-3</v>
      </c>
      <c r="F117" s="38">
        <f t="shared" si="35"/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 s="38">
        <f t="shared" si="36"/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 s="37">
        <f t="shared" si="24"/>
        <v>0</v>
      </c>
      <c r="U117">
        <f t="shared" si="25"/>
        <v>0</v>
      </c>
      <c r="V117">
        <f t="shared" si="26"/>
        <v>0</v>
      </c>
      <c r="W117">
        <f t="shared" si="27"/>
        <v>0</v>
      </c>
      <c r="X117">
        <f t="shared" si="28"/>
        <v>0</v>
      </c>
      <c r="Y117">
        <f t="shared" si="29"/>
        <v>0</v>
      </c>
      <c r="Z117">
        <f t="shared" si="30"/>
        <v>0</v>
      </c>
    </row>
    <row r="118" spans="1:26" x14ac:dyDescent="0.25">
      <c r="A118" s="80">
        <v>43354</v>
      </c>
      <c r="B118" s="81">
        <v>5</v>
      </c>
      <c r="C118" s="8">
        <v>0.37986111111111115</v>
      </c>
      <c r="D118" s="2">
        <v>0.38472222222222219</v>
      </c>
      <c r="E118" s="40">
        <f t="shared" si="34"/>
        <v>4.8611111111110383E-3</v>
      </c>
      <c r="F118" s="38">
        <f t="shared" si="35"/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 s="38">
        <f t="shared" si="36"/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 s="37">
        <f t="shared" si="24"/>
        <v>0</v>
      </c>
      <c r="U118">
        <f t="shared" si="25"/>
        <v>0</v>
      </c>
      <c r="V118">
        <f t="shared" si="26"/>
        <v>0</v>
      </c>
      <c r="W118">
        <f t="shared" si="27"/>
        <v>0</v>
      </c>
      <c r="X118">
        <f t="shared" si="28"/>
        <v>0</v>
      </c>
      <c r="Y118">
        <f t="shared" si="29"/>
        <v>0</v>
      </c>
      <c r="Z118">
        <f t="shared" si="30"/>
        <v>0</v>
      </c>
    </row>
    <row r="119" spans="1:26" x14ac:dyDescent="0.25">
      <c r="A119" s="80">
        <v>43353</v>
      </c>
      <c r="B119" s="85">
        <v>6</v>
      </c>
      <c r="C119" s="8">
        <v>0.47916666666666669</v>
      </c>
      <c r="D119" s="2">
        <v>0.48749999999999999</v>
      </c>
      <c r="E119" s="58">
        <f t="shared" si="34"/>
        <v>8.3333333333333037E-3</v>
      </c>
      <c r="F119" s="59">
        <f t="shared" si="35"/>
        <v>4</v>
      </c>
      <c r="G119">
        <v>0</v>
      </c>
      <c r="H119">
        <v>0</v>
      </c>
      <c r="I119">
        <v>3</v>
      </c>
      <c r="J119">
        <v>0</v>
      </c>
      <c r="K119">
        <v>0</v>
      </c>
      <c r="L119">
        <v>1</v>
      </c>
      <c r="M119" s="59">
        <f t="shared" si="36"/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 s="37">
        <f t="shared" si="24"/>
        <v>4</v>
      </c>
      <c r="U119">
        <f t="shared" si="25"/>
        <v>0</v>
      </c>
      <c r="V119">
        <f t="shared" si="26"/>
        <v>0</v>
      </c>
      <c r="W119">
        <f t="shared" si="27"/>
        <v>3</v>
      </c>
      <c r="X119">
        <f t="shared" si="28"/>
        <v>0</v>
      </c>
      <c r="Y119">
        <f t="shared" si="29"/>
        <v>0</v>
      </c>
      <c r="Z119">
        <f t="shared" si="30"/>
        <v>1</v>
      </c>
    </row>
    <row r="120" spans="1:26" x14ac:dyDescent="0.25">
      <c r="A120" s="80">
        <v>43353</v>
      </c>
      <c r="B120" s="85">
        <v>7</v>
      </c>
      <c r="C120" s="8">
        <v>0.50486111111111109</v>
      </c>
      <c r="D120" s="2">
        <v>0.51250000000000007</v>
      </c>
      <c r="E120" s="58">
        <f t="shared" si="34"/>
        <v>7.6388888888889728E-3</v>
      </c>
      <c r="F120" s="59">
        <f t="shared" si="35"/>
        <v>4</v>
      </c>
      <c r="G120">
        <v>0</v>
      </c>
      <c r="H120">
        <v>0</v>
      </c>
      <c r="I120">
        <v>2</v>
      </c>
      <c r="J120">
        <v>0</v>
      </c>
      <c r="K120">
        <v>2</v>
      </c>
      <c r="L120">
        <v>0</v>
      </c>
      <c r="M120" s="59">
        <f t="shared" si="36"/>
        <v>2</v>
      </c>
      <c r="N120">
        <v>0</v>
      </c>
      <c r="O120">
        <v>0</v>
      </c>
      <c r="P120">
        <v>1</v>
      </c>
      <c r="Q120">
        <v>0</v>
      </c>
      <c r="R120">
        <v>0</v>
      </c>
      <c r="S120">
        <v>1</v>
      </c>
      <c r="T120" s="37">
        <f t="shared" si="24"/>
        <v>6</v>
      </c>
      <c r="U120">
        <f t="shared" si="25"/>
        <v>0</v>
      </c>
      <c r="V120">
        <f t="shared" si="26"/>
        <v>0</v>
      </c>
      <c r="W120">
        <f t="shared" si="27"/>
        <v>3</v>
      </c>
      <c r="X120">
        <f t="shared" si="28"/>
        <v>0</v>
      </c>
      <c r="Y120">
        <f t="shared" si="29"/>
        <v>2</v>
      </c>
      <c r="Z120">
        <f t="shared" si="30"/>
        <v>1</v>
      </c>
    </row>
    <row r="121" spans="1:26" x14ac:dyDescent="0.25">
      <c r="A121" s="80">
        <v>43353</v>
      </c>
      <c r="B121" s="85">
        <v>8</v>
      </c>
      <c r="C121" s="8">
        <v>0.46180555555555558</v>
      </c>
      <c r="D121" s="2">
        <v>0.46875</v>
      </c>
      <c r="E121" s="58">
        <f t="shared" si="34"/>
        <v>6.9444444444444198E-3</v>
      </c>
      <c r="F121" s="59">
        <f t="shared" si="35"/>
        <v>1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0</v>
      </c>
      <c r="M121" s="59">
        <f t="shared" si="36"/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 s="37">
        <f t="shared" si="24"/>
        <v>1</v>
      </c>
      <c r="U121">
        <f t="shared" si="25"/>
        <v>0</v>
      </c>
      <c r="V121">
        <f t="shared" si="26"/>
        <v>1</v>
      </c>
      <c r="W121">
        <f t="shared" si="27"/>
        <v>0</v>
      </c>
      <c r="X121">
        <f t="shared" si="28"/>
        <v>0</v>
      </c>
      <c r="Y121">
        <f t="shared" si="29"/>
        <v>0</v>
      </c>
      <c r="Z121">
        <f t="shared" si="30"/>
        <v>0</v>
      </c>
    </row>
    <row r="122" spans="1:26" x14ac:dyDescent="0.25">
      <c r="A122" s="80">
        <v>43354</v>
      </c>
      <c r="B122" s="85">
        <v>9</v>
      </c>
      <c r="C122" s="8">
        <v>0.4069444444444445</v>
      </c>
      <c r="D122" s="2">
        <v>0.41875000000000001</v>
      </c>
      <c r="E122" s="58">
        <f t="shared" si="34"/>
        <v>1.1805555555555514E-2</v>
      </c>
      <c r="F122" s="59">
        <f t="shared" si="35"/>
        <v>2</v>
      </c>
      <c r="G122">
        <v>1</v>
      </c>
      <c r="H122">
        <v>0</v>
      </c>
      <c r="I122">
        <v>1</v>
      </c>
      <c r="J122">
        <v>0</v>
      </c>
      <c r="K122">
        <v>0</v>
      </c>
      <c r="L122">
        <v>0</v>
      </c>
      <c r="M122" s="59">
        <f t="shared" si="36"/>
        <v>1</v>
      </c>
      <c r="N122">
        <v>0</v>
      </c>
      <c r="O122">
        <v>1</v>
      </c>
      <c r="P122">
        <v>0</v>
      </c>
      <c r="Q122">
        <v>0</v>
      </c>
      <c r="R122">
        <v>0</v>
      </c>
      <c r="S122">
        <v>0</v>
      </c>
      <c r="T122" s="37">
        <f t="shared" si="24"/>
        <v>3</v>
      </c>
      <c r="U122">
        <f t="shared" si="25"/>
        <v>1</v>
      </c>
      <c r="V122">
        <f t="shared" si="26"/>
        <v>1</v>
      </c>
      <c r="W122">
        <f t="shared" si="27"/>
        <v>1</v>
      </c>
      <c r="X122">
        <f t="shared" si="28"/>
        <v>0</v>
      </c>
      <c r="Y122">
        <f t="shared" si="29"/>
        <v>0</v>
      </c>
      <c r="Z122">
        <f t="shared" si="30"/>
        <v>0</v>
      </c>
    </row>
    <row r="123" spans="1:26" x14ac:dyDescent="0.25">
      <c r="A123" s="80">
        <v>43354</v>
      </c>
      <c r="B123" s="85">
        <v>10</v>
      </c>
      <c r="C123" s="8">
        <v>0.43958333333333338</v>
      </c>
      <c r="D123" s="2">
        <v>0.4548611111111111</v>
      </c>
      <c r="E123" s="58">
        <f t="shared" si="34"/>
        <v>1.5277777777777724E-2</v>
      </c>
      <c r="F123" s="59">
        <f t="shared" si="35"/>
        <v>3</v>
      </c>
      <c r="G123">
        <v>1</v>
      </c>
      <c r="H123">
        <v>2</v>
      </c>
      <c r="I123">
        <v>0</v>
      </c>
      <c r="J123">
        <v>0</v>
      </c>
      <c r="K123">
        <v>0</v>
      </c>
      <c r="L123">
        <v>0</v>
      </c>
      <c r="M123" s="59">
        <f t="shared" si="36"/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 s="37">
        <f t="shared" si="24"/>
        <v>3</v>
      </c>
      <c r="U123">
        <f t="shared" si="25"/>
        <v>1</v>
      </c>
      <c r="V123">
        <f t="shared" si="26"/>
        <v>2</v>
      </c>
      <c r="W123">
        <f t="shared" si="27"/>
        <v>0</v>
      </c>
      <c r="X123">
        <f t="shared" si="28"/>
        <v>0</v>
      </c>
      <c r="Y123">
        <f t="shared" si="29"/>
        <v>0</v>
      </c>
      <c r="Z123">
        <f t="shared" si="30"/>
        <v>0</v>
      </c>
    </row>
    <row r="124" spans="1:26" x14ac:dyDescent="0.25">
      <c r="A124" s="80">
        <v>43353</v>
      </c>
      <c r="B124" s="81">
        <v>11</v>
      </c>
      <c r="C124" s="8">
        <v>0.38194444444444442</v>
      </c>
      <c r="D124" s="2">
        <v>0.38958333333333334</v>
      </c>
      <c r="E124" s="40">
        <f t="shared" si="34"/>
        <v>7.6388888888889173E-3</v>
      </c>
      <c r="F124" s="38">
        <f t="shared" si="35"/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 s="38">
        <f t="shared" si="36"/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 s="37">
        <f t="shared" si="24"/>
        <v>0</v>
      </c>
      <c r="U124">
        <f t="shared" si="25"/>
        <v>0</v>
      </c>
      <c r="V124">
        <f t="shared" si="26"/>
        <v>0</v>
      </c>
      <c r="W124">
        <f t="shared" si="27"/>
        <v>0</v>
      </c>
      <c r="X124">
        <f t="shared" si="28"/>
        <v>0</v>
      </c>
      <c r="Y124">
        <f t="shared" si="29"/>
        <v>0</v>
      </c>
      <c r="Z124">
        <f t="shared" si="30"/>
        <v>0</v>
      </c>
    </row>
    <row r="125" spans="1:26" x14ac:dyDescent="0.25">
      <c r="A125" s="80">
        <v>43353</v>
      </c>
      <c r="B125" s="81">
        <v>12</v>
      </c>
      <c r="C125" s="8">
        <v>0.52013888888888882</v>
      </c>
      <c r="D125" s="2">
        <v>0.52500000000000002</v>
      </c>
      <c r="E125" s="40">
        <f t="shared" si="34"/>
        <v>4.8611111111112049E-3</v>
      </c>
      <c r="F125" s="38">
        <f t="shared" si="35"/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 s="38">
        <f t="shared" si="36"/>
        <v>1</v>
      </c>
      <c r="N125">
        <v>1</v>
      </c>
      <c r="O125">
        <v>0</v>
      </c>
      <c r="P125">
        <v>0</v>
      </c>
      <c r="Q125">
        <v>0</v>
      </c>
      <c r="R125">
        <v>0</v>
      </c>
      <c r="S125">
        <v>0</v>
      </c>
      <c r="T125" s="37">
        <f t="shared" si="24"/>
        <v>1</v>
      </c>
      <c r="U125">
        <f t="shared" si="25"/>
        <v>1</v>
      </c>
      <c r="V125">
        <f t="shared" si="26"/>
        <v>0</v>
      </c>
      <c r="W125">
        <f t="shared" si="27"/>
        <v>0</v>
      </c>
      <c r="X125">
        <f t="shared" si="28"/>
        <v>0</v>
      </c>
      <c r="Y125">
        <f t="shared" si="29"/>
        <v>0</v>
      </c>
      <c r="Z125">
        <f t="shared" si="30"/>
        <v>0</v>
      </c>
    </row>
    <row r="126" spans="1:26" x14ac:dyDescent="0.25">
      <c r="A126" s="80">
        <v>43354</v>
      </c>
      <c r="B126" s="85">
        <v>13</v>
      </c>
      <c r="C126" s="8">
        <v>0.48402777777777778</v>
      </c>
      <c r="D126" s="2">
        <v>0.4909722222222222</v>
      </c>
      <c r="E126" s="58">
        <f t="shared" si="34"/>
        <v>6.9444444444444198E-3</v>
      </c>
      <c r="F126" s="59">
        <f t="shared" si="35"/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 s="59">
        <f t="shared" si="36"/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 s="37">
        <f t="shared" si="24"/>
        <v>0</v>
      </c>
      <c r="U126">
        <f t="shared" si="25"/>
        <v>0</v>
      </c>
      <c r="V126">
        <f t="shared" si="26"/>
        <v>0</v>
      </c>
      <c r="W126">
        <f t="shared" si="27"/>
        <v>0</v>
      </c>
      <c r="X126">
        <f t="shared" si="28"/>
        <v>0</v>
      </c>
      <c r="Y126">
        <f t="shared" si="29"/>
        <v>0</v>
      </c>
      <c r="Z126">
        <f t="shared" si="30"/>
        <v>0</v>
      </c>
    </row>
    <row r="127" spans="1:26" s="17" customFormat="1" x14ac:dyDescent="0.25">
      <c r="A127" s="82">
        <v>43354</v>
      </c>
      <c r="B127" s="87">
        <v>14</v>
      </c>
      <c r="C127" s="13">
        <v>0.46736111111111112</v>
      </c>
      <c r="D127" s="14">
        <v>0.47500000000000003</v>
      </c>
      <c r="E127" s="47">
        <f t="shared" si="34"/>
        <v>7.6388888888889173E-3</v>
      </c>
      <c r="F127" s="48">
        <f t="shared" si="35"/>
        <v>0</v>
      </c>
      <c r="G127" s="17">
        <v>0</v>
      </c>
      <c r="H127" s="17">
        <v>0</v>
      </c>
      <c r="I127" s="17">
        <v>0</v>
      </c>
      <c r="J127" s="17">
        <v>0</v>
      </c>
      <c r="K127" s="17">
        <v>0</v>
      </c>
      <c r="L127" s="17">
        <v>0</v>
      </c>
      <c r="M127" s="48">
        <f t="shared" si="36"/>
        <v>0</v>
      </c>
      <c r="N127" s="17">
        <v>0</v>
      </c>
      <c r="O127" s="17">
        <v>0</v>
      </c>
      <c r="P127" s="17">
        <v>0</v>
      </c>
      <c r="Q127" s="17">
        <v>0</v>
      </c>
      <c r="R127" s="17">
        <v>0</v>
      </c>
      <c r="S127" s="17">
        <v>0</v>
      </c>
      <c r="T127" s="44">
        <f t="shared" si="24"/>
        <v>0</v>
      </c>
      <c r="U127" s="17">
        <f t="shared" si="25"/>
        <v>0</v>
      </c>
      <c r="V127" s="17">
        <f t="shared" si="26"/>
        <v>0</v>
      </c>
      <c r="W127" s="17">
        <f t="shared" si="27"/>
        <v>0</v>
      </c>
      <c r="X127" s="17">
        <f t="shared" si="28"/>
        <v>0</v>
      </c>
      <c r="Y127" s="17">
        <f t="shared" si="29"/>
        <v>0</v>
      </c>
      <c r="Z127" s="17">
        <f t="shared" si="30"/>
        <v>0</v>
      </c>
    </row>
    <row r="128" spans="1:26" s="27" customFormat="1" x14ac:dyDescent="0.25">
      <c r="A128" s="88">
        <v>43377</v>
      </c>
      <c r="B128" s="89">
        <v>1</v>
      </c>
      <c r="C128" s="72">
        <v>0.375</v>
      </c>
      <c r="D128" s="73">
        <v>0.37916666666666665</v>
      </c>
      <c r="E128" s="74">
        <f t="shared" si="34"/>
        <v>4.1666666666666519E-3</v>
      </c>
      <c r="F128" s="75">
        <f t="shared" si="35"/>
        <v>0</v>
      </c>
      <c r="G128" s="27">
        <v>0</v>
      </c>
      <c r="H128" s="27">
        <v>0</v>
      </c>
      <c r="I128" s="27">
        <v>0</v>
      </c>
      <c r="J128" s="27">
        <v>0</v>
      </c>
      <c r="K128" s="27">
        <v>0</v>
      </c>
      <c r="L128" s="27">
        <v>0</v>
      </c>
      <c r="M128" s="75">
        <f t="shared" si="36"/>
        <v>0</v>
      </c>
      <c r="N128" s="27">
        <v>0</v>
      </c>
      <c r="O128" s="27">
        <v>0</v>
      </c>
      <c r="P128" s="27">
        <v>0</v>
      </c>
      <c r="Q128" s="27">
        <v>0</v>
      </c>
      <c r="R128" s="27">
        <v>0</v>
      </c>
      <c r="S128" s="27">
        <v>0</v>
      </c>
      <c r="T128" s="37">
        <f t="shared" si="24"/>
        <v>0</v>
      </c>
      <c r="U128">
        <f t="shared" si="25"/>
        <v>0</v>
      </c>
      <c r="V128">
        <f t="shared" si="26"/>
        <v>0</v>
      </c>
      <c r="W128">
        <f t="shared" si="27"/>
        <v>0</v>
      </c>
      <c r="X128">
        <f t="shared" si="28"/>
        <v>0</v>
      </c>
      <c r="Y128">
        <f t="shared" si="29"/>
        <v>0</v>
      </c>
      <c r="Z128">
        <f t="shared" si="30"/>
        <v>0</v>
      </c>
    </row>
    <row r="129" spans="1:26" x14ac:dyDescent="0.25">
      <c r="A129" s="80">
        <v>43377</v>
      </c>
      <c r="B129" s="81">
        <v>2</v>
      </c>
      <c r="C129" s="8">
        <v>0.38611111111111113</v>
      </c>
      <c r="D129" s="2">
        <v>0.39027777777777778</v>
      </c>
      <c r="E129" s="40">
        <f t="shared" si="34"/>
        <v>4.1666666666666519E-3</v>
      </c>
      <c r="F129" s="38">
        <f t="shared" si="35"/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 s="38">
        <f t="shared" si="36"/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 s="37">
        <f t="shared" si="24"/>
        <v>0</v>
      </c>
      <c r="U129">
        <f t="shared" si="25"/>
        <v>0</v>
      </c>
      <c r="V129">
        <f t="shared" si="26"/>
        <v>0</v>
      </c>
      <c r="W129">
        <f t="shared" si="27"/>
        <v>0</v>
      </c>
      <c r="X129">
        <f t="shared" si="28"/>
        <v>0</v>
      </c>
      <c r="Y129">
        <f t="shared" si="29"/>
        <v>0</v>
      </c>
      <c r="Z129">
        <f t="shared" si="30"/>
        <v>0</v>
      </c>
    </row>
    <row r="130" spans="1:26" x14ac:dyDescent="0.25">
      <c r="A130" s="80">
        <v>43377</v>
      </c>
      <c r="B130" s="81">
        <v>3</v>
      </c>
      <c r="C130" s="8">
        <v>0.39930555555555558</v>
      </c>
      <c r="D130" s="2">
        <v>0.40416666666666662</v>
      </c>
      <c r="E130" s="40">
        <f t="shared" si="34"/>
        <v>4.8611111111110383E-3</v>
      </c>
      <c r="F130" s="38">
        <f t="shared" si="35"/>
        <v>1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 s="38">
        <f t="shared" si="36"/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 s="37">
        <f t="shared" si="24"/>
        <v>1</v>
      </c>
      <c r="U130">
        <f t="shared" si="25"/>
        <v>1</v>
      </c>
      <c r="V130">
        <f t="shared" si="26"/>
        <v>0</v>
      </c>
      <c r="W130">
        <f t="shared" si="27"/>
        <v>0</v>
      </c>
      <c r="X130">
        <f t="shared" si="28"/>
        <v>0</v>
      </c>
      <c r="Y130">
        <f t="shared" si="29"/>
        <v>0</v>
      </c>
      <c r="Z130">
        <f t="shared" si="30"/>
        <v>0</v>
      </c>
    </row>
    <row r="131" spans="1:26" x14ac:dyDescent="0.25">
      <c r="A131" s="80">
        <v>43378</v>
      </c>
      <c r="B131" s="81">
        <v>4</v>
      </c>
      <c r="C131" s="8">
        <v>0.43263888888888885</v>
      </c>
      <c r="D131" s="2">
        <v>0.4368055555555555</v>
      </c>
      <c r="E131" s="40">
        <f t="shared" si="34"/>
        <v>4.1666666666666519E-3</v>
      </c>
      <c r="F131" s="38">
        <f t="shared" si="35"/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 s="38">
        <f t="shared" si="36"/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 s="37">
        <f t="shared" si="24"/>
        <v>0</v>
      </c>
      <c r="U131">
        <f t="shared" si="25"/>
        <v>0</v>
      </c>
      <c r="V131">
        <f t="shared" si="26"/>
        <v>0</v>
      </c>
      <c r="W131">
        <f t="shared" si="27"/>
        <v>0</v>
      </c>
      <c r="X131">
        <f t="shared" si="28"/>
        <v>0</v>
      </c>
      <c r="Y131">
        <f t="shared" si="29"/>
        <v>0</v>
      </c>
      <c r="Z131">
        <f t="shared" si="30"/>
        <v>0</v>
      </c>
    </row>
    <row r="132" spans="1:26" x14ac:dyDescent="0.25">
      <c r="A132" s="80">
        <v>43378</v>
      </c>
      <c r="B132" s="81">
        <v>5</v>
      </c>
      <c r="C132" s="8">
        <v>0.43402777777777773</v>
      </c>
      <c r="D132" s="2">
        <v>0.4458333333333333</v>
      </c>
      <c r="E132" s="40">
        <f t="shared" si="34"/>
        <v>1.1805555555555569E-2</v>
      </c>
      <c r="F132" s="38">
        <f t="shared" si="35"/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 s="38">
        <f t="shared" si="36"/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 s="37">
        <f t="shared" ref="T132:T155" si="37">M132+F132</f>
        <v>0</v>
      </c>
      <c r="U132">
        <f t="shared" ref="U132:U154" si="38">N132+G132</f>
        <v>0</v>
      </c>
      <c r="V132">
        <f t="shared" ref="V132:V155" si="39">O132+H132</f>
        <v>0</v>
      </c>
      <c r="W132">
        <f t="shared" ref="W132:W155" si="40">P132+I132</f>
        <v>0</v>
      </c>
      <c r="X132">
        <f t="shared" ref="X132:X155" si="41">Q132+J132</f>
        <v>0</v>
      </c>
      <c r="Y132">
        <f t="shared" ref="Y132:Y155" si="42">R132+K132</f>
        <v>0</v>
      </c>
      <c r="Z132">
        <f t="shared" ref="Z132:Z155" si="43">S132+L132</f>
        <v>0</v>
      </c>
    </row>
    <row r="133" spans="1:26" x14ac:dyDescent="0.25">
      <c r="A133" s="80">
        <v>43377</v>
      </c>
      <c r="B133" s="85">
        <v>6</v>
      </c>
      <c r="C133" s="8">
        <v>0.44027777777777777</v>
      </c>
      <c r="D133" s="2">
        <v>0.44513888888888892</v>
      </c>
      <c r="E133" s="58">
        <f t="shared" si="34"/>
        <v>4.8611111111111494E-3</v>
      </c>
      <c r="F133" s="59">
        <f t="shared" si="35"/>
        <v>1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0</v>
      </c>
      <c r="M133" s="59">
        <f t="shared" si="36"/>
        <v>1</v>
      </c>
      <c r="N133">
        <v>0</v>
      </c>
      <c r="O133">
        <v>0</v>
      </c>
      <c r="P133">
        <v>0</v>
      </c>
      <c r="Q133">
        <v>1</v>
      </c>
      <c r="R133">
        <v>0</v>
      </c>
      <c r="S133">
        <v>0</v>
      </c>
      <c r="T133" s="37">
        <f t="shared" si="37"/>
        <v>2</v>
      </c>
      <c r="U133">
        <f t="shared" si="38"/>
        <v>0</v>
      </c>
      <c r="V133">
        <f t="shared" si="39"/>
        <v>0</v>
      </c>
      <c r="W133">
        <f t="shared" si="40"/>
        <v>0</v>
      </c>
      <c r="X133">
        <f t="shared" si="41"/>
        <v>1</v>
      </c>
      <c r="Y133">
        <f t="shared" si="42"/>
        <v>1</v>
      </c>
      <c r="Z133">
        <f t="shared" si="43"/>
        <v>0</v>
      </c>
    </row>
    <row r="134" spans="1:26" x14ac:dyDescent="0.25">
      <c r="A134" s="80">
        <v>43377</v>
      </c>
      <c r="B134" s="85">
        <v>7</v>
      </c>
      <c r="C134" s="8">
        <v>0.45763888888888887</v>
      </c>
      <c r="D134" s="2">
        <v>0.46388888888888885</v>
      </c>
      <c r="E134" s="58">
        <f t="shared" si="34"/>
        <v>6.2499999999999778E-3</v>
      </c>
      <c r="F134" s="59">
        <f t="shared" si="35"/>
        <v>4</v>
      </c>
      <c r="G134">
        <v>1</v>
      </c>
      <c r="H134">
        <v>1</v>
      </c>
      <c r="I134">
        <v>1</v>
      </c>
      <c r="J134">
        <v>0</v>
      </c>
      <c r="K134">
        <v>1</v>
      </c>
      <c r="L134">
        <v>0</v>
      </c>
      <c r="M134" s="59">
        <f t="shared" si="36"/>
        <v>3</v>
      </c>
      <c r="N134">
        <v>1</v>
      </c>
      <c r="O134">
        <v>2</v>
      </c>
      <c r="P134">
        <v>0</v>
      </c>
      <c r="Q134">
        <v>0</v>
      </c>
      <c r="R134">
        <v>0</v>
      </c>
      <c r="S134">
        <v>0</v>
      </c>
      <c r="T134" s="37">
        <f t="shared" si="37"/>
        <v>7</v>
      </c>
      <c r="U134">
        <f t="shared" si="38"/>
        <v>2</v>
      </c>
      <c r="V134">
        <f t="shared" si="39"/>
        <v>3</v>
      </c>
      <c r="W134">
        <f t="shared" si="40"/>
        <v>1</v>
      </c>
      <c r="X134">
        <f t="shared" si="41"/>
        <v>0</v>
      </c>
      <c r="Y134">
        <f t="shared" si="42"/>
        <v>1</v>
      </c>
      <c r="Z134">
        <f t="shared" si="43"/>
        <v>0</v>
      </c>
    </row>
    <row r="135" spans="1:26" x14ac:dyDescent="0.25">
      <c r="A135" s="80">
        <v>43377</v>
      </c>
      <c r="B135" s="85">
        <v>8</v>
      </c>
      <c r="C135" s="8">
        <v>0.45277777777777778</v>
      </c>
      <c r="D135" s="2">
        <v>0.45555555555555555</v>
      </c>
      <c r="E135" s="58">
        <f t="shared" si="34"/>
        <v>2.7777777777777679E-3</v>
      </c>
      <c r="F135" s="59">
        <f t="shared" si="35"/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 s="59">
        <f t="shared" si="36"/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 s="37">
        <f t="shared" si="37"/>
        <v>0</v>
      </c>
      <c r="U135">
        <f t="shared" si="38"/>
        <v>0</v>
      </c>
      <c r="V135">
        <f t="shared" si="39"/>
        <v>0</v>
      </c>
      <c r="W135">
        <f t="shared" si="40"/>
        <v>0</v>
      </c>
      <c r="X135">
        <f t="shared" si="41"/>
        <v>0</v>
      </c>
      <c r="Y135">
        <f t="shared" si="42"/>
        <v>0</v>
      </c>
      <c r="Z135">
        <f t="shared" si="43"/>
        <v>0</v>
      </c>
    </row>
    <row r="136" spans="1:26" x14ac:dyDescent="0.25">
      <c r="A136" s="80">
        <v>43378</v>
      </c>
      <c r="B136" s="85">
        <v>9</v>
      </c>
      <c r="C136" s="8">
        <v>0.41944444444444445</v>
      </c>
      <c r="D136" s="2">
        <v>0.4284722222222222</v>
      </c>
      <c r="E136" s="58">
        <f t="shared" si="34"/>
        <v>9.0277777777777457E-3</v>
      </c>
      <c r="F136" s="59">
        <f t="shared" si="35"/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 s="59">
        <f t="shared" si="36"/>
        <v>7</v>
      </c>
      <c r="N136">
        <v>5</v>
      </c>
      <c r="O136">
        <v>1</v>
      </c>
      <c r="P136">
        <v>0</v>
      </c>
      <c r="Q136">
        <v>0</v>
      </c>
      <c r="R136">
        <v>0</v>
      </c>
      <c r="S136">
        <v>1</v>
      </c>
      <c r="T136" s="37">
        <f t="shared" si="37"/>
        <v>7</v>
      </c>
      <c r="U136">
        <f t="shared" si="38"/>
        <v>5</v>
      </c>
      <c r="V136">
        <f t="shared" si="39"/>
        <v>1</v>
      </c>
      <c r="W136">
        <f t="shared" si="40"/>
        <v>0</v>
      </c>
      <c r="X136">
        <f t="shared" si="41"/>
        <v>0</v>
      </c>
      <c r="Y136">
        <f t="shared" si="42"/>
        <v>0</v>
      </c>
      <c r="Z136">
        <f t="shared" si="43"/>
        <v>1</v>
      </c>
    </row>
    <row r="137" spans="1:26" x14ac:dyDescent="0.25">
      <c r="A137" s="80">
        <v>43378</v>
      </c>
      <c r="B137" s="85">
        <v>10</v>
      </c>
      <c r="C137" s="8">
        <v>0.40625</v>
      </c>
      <c r="D137" s="2">
        <v>0.4152777777777778</v>
      </c>
      <c r="E137" s="58">
        <f t="shared" si="34"/>
        <v>9.0277777777778012E-3</v>
      </c>
      <c r="F137" s="59">
        <f t="shared" si="35"/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 s="59">
        <f t="shared" si="36"/>
        <v>2</v>
      </c>
      <c r="N137">
        <v>1</v>
      </c>
      <c r="O137">
        <v>0</v>
      </c>
      <c r="P137">
        <v>0</v>
      </c>
      <c r="Q137">
        <v>0</v>
      </c>
      <c r="R137">
        <v>0</v>
      </c>
      <c r="S137">
        <v>1</v>
      </c>
      <c r="T137" s="37">
        <f t="shared" si="37"/>
        <v>2</v>
      </c>
      <c r="U137">
        <f t="shared" si="38"/>
        <v>1</v>
      </c>
      <c r="V137">
        <f t="shared" si="39"/>
        <v>0</v>
      </c>
      <c r="W137">
        <f t="shared" si="40"/>
        <v>0</v>
      </c>
      <c r="X137">
        <f t="shared" si="41"/>
        <v>0</v>
      </c>
      <c r="Y137">
        <f t="shared" si="42"/>
        <v>0</v>
      </c>
      <c r="Z137">
        <f t="shared" si="43"/>
        <v>1</v>
      </c>
    </row>
    <row r="138" spans="1:26" x14ac:dyDescent="0.25">
      <c r="A138" s="80">
        <v>43377</v>
      </c>
      <c r="B138" s="81">
        <v>11</v>
      </c>
      <c r="C138" s="8">
        <v>0.36805555555555558</v>
      </c>
      <c r="D138" s="2">
        <v>0.37152777777777773</v>
      </c>
      <c r="E138" s="40">
        <f t="shared" si="34"/>
        <v>3.4722222222221544E-3</v>
      </c>
      <c r="F138" s="38">
        <f t="shared" si="35"/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 s="38">
        <f t="shared" si="36"/>
        <v>1</v>
      </c>
      <c r="N138">
        <v>0</v>
      </c>
      <c r="O138">
        <v>1</v>
      </c>
      <c r="P138">
        <v>0</v>
      </c>
      <c r="Q138">
        <v>0</v>
      </c>
      <c r="R138">
        <v>0</v>
      </c>
      <c r="S138">
        <v>0</v>
      </c>
      <c r="T138" s="37">
        <f t="shared" si="37"/>
        <v>1</v>
      </c>
      <c r="U138">
        <f t="shared" si="38"/>
        <v>0</v>
      </c>
      <c r="V138">
        <f t="shared" si="39"/>
        <v>1</v>
      </c>
      <c r="W138">
        <f t="shared" si="40"/>
        <v>0</v>
      </c>
      <c r="X138">
        <f t="shared" si="41"/>
        <v>0</v>
      </c>
      <c r="Y138">
        <f t="shared" si="42"/>
        <v>0</v>
      </c>
      <c r="Z138">
        <f t="shared" si="43"/>
        <v>0</v>
      </c>
    </row>
    <row r="139" spans="1:26" x14ac:dyDescent="0.25">
      <c r="A139" s="80">
        <v>43377</v>
      </c>
      <c r="B139" s="81">
        <v>12</v>
      </c>
      <c r="C139" s="8">
        <v>0.4201388888888889</v>
      </c>
      <c r="D139" s="2">
        <v>0.42430555555555555</v>
      </c>
      <c r="E139" s="40">
        <f t="shared" si="34"/>
        <v>4.1666666666666519E-3</v>
      </c>
      <c r="F139" s="38">
        <f t="shared" si="35"/>
        <v>1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0</v>
      </c>
      <c r="M139" s="38">
        <f t="shared" si="36"/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 s="37">
        <f t="shared" si="37"/>
        <v>1</v>
      </c>
      <c r="U139">
        <f t="shared" si="38"/>
        <v>0</v>
      </c>
      <c r="V139">
        <f t="shared" si="39"/>
        <v>0</v>
      </c>
      <c r="W139">
        <f t="shared" si="40"/>
        <v>0</v>
      </c>
      <c r="X139">
        <f t="shared" si="41"/>
        <v>0</v>
      </c>
      <c r="Y139">
        <f t="shared" si="42"/>
        <v>1</v>
      </c>
      <c r="Z139">
        <f t="shared" si="43"/>
        <v>0</v>
      </c>
    </row>
    <row r="140" spans="1:26" x14ac:dyDescent="0.25">
      <c r="A140" s="80">
        <v>43378</v>
      </c>
      <c r="B140" s="85">
        <v>13</v>
      </c>
      <c r="C140" s="8">
        <v>0.37847222222222227</v>
      </c>
      <c r="D140" s="2">
        <v>0.38819444444444445</v>
      </c>
      <c r="E140" s="58">
        <f t="shared" si="34"/>
        <v>9.7222222222221877E-3</v>
      </c>
      <c r="F140" s="59">
        <f t="shared" si="35"/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 s="59">
        <f t="shared" si="36"/>
        <v>1</v>
      </c>
      <c r="N140">
        <v>1</v>
      </c>
      <c r="O140">
        <v>0</v>
      </c>
      <c r="P140">
        <v>0</v>
      </c>
      <c r="Q140">
        <v>0</v>
      </c>
      <c r="R140">
        <v>0</v>
      </c>
      <c r="S140">
        <v>0</v>
      </c>
      <c r="T140" s="37">
        <f t="shared" si="37"/>
        <v>1</v>
      </c>
      <c r="U140">
        <f t="shared" si="38"/>
        <v>1</v>
      </c>
      <c r="V140">
        <f t="shared" si="39"/>
        <v>0</v>
      </c>
      <c r="W140">
        <f t="shared" si="40"/>
        <v>0</v>
      </c>
      <c r="X140">
        <f t="shared" si="41"/>
        <v>0</v>
      </c>
      <c r="Y140">
        <f t="shared" si="42"/>
        <v>0</v>
      </c>
      <c r="Z140">
        <f t="shared" si="43"/>
        <v>0</v>
      </c>
    </row>
    <row r="141" spans="1:26" s="17" customFormat="1" x14ac:dyDescent="0.25">
      <c r="A141" s="82">
        <v>43378</v>
      </c>
      <c r="B141" s="87">
        <v>14</v>
      </c>
      <c r="C141" s="13">
        <v>0.39166666666666666</v>
      </c>
      <c r="D141" s="14">
        <v>0.39930555555555558</v>
      </c>
      <c r="E141" s="47">
        <f t="shared" si="34"/>
        <v>7.6388888888889173E-3</v>
      </c>
      <c r="F141" s="48">
        <f t="shared" si="35"/>
        <v>0</v>
      </c>
      <c r="G141" s="17">
        <v>0</v>
      </c>
      <c r="H141" s="17">
        <v>0</v>
      </c>
      <c r="I141" s="17">
        <v>0</v>
      </c>
      <c r="J141" s="17">
        <v>0</v>
      </c>
      <c r="K141" s="17">
        <v>0</v>
      </c>
      <c r="L141" s="17">
        <v>0</v>
      </c>
      <c r="M141" s="48">
        <f t="shared" si="36"/>
        <v>0</v>
      </c>
      <c r="N141" s="17">
        <v>0</v>
      </c>
      <c r="O141" s="17">
        <v>0</v>
      </c>
      <c r="P141" s="17">
        <v>0</v>
      </c>
      <c r="Q141" s="17">
        <v>0</v>
      </c>
      <c r="R141" s="17">
        <v>0</v>
      </c>
      <c r="S141" s="17">
        <v>0</v>
      </c>
      <c r="T141" s="44">
        <f t="shared" si="37"/>
        <v>0</v>
      </c>
      <c r="U141" s="17">
        <f t="shared" si="38"/>
        <v>0</v>
      </c>
      <c r="V141" s="17">
        <f t="shared" si="39"/>
        <v>0</v>
      </c>
      <c r="W141" s="17">
        <f t="shared" si="40"/>
        <v>0</v>
      </c>
      <c r="X141" s="17">
        <f t="shared" si="41"/>
        <v>0</v>
      </c>
      <c r="Y141" s="17">
        <f t="shared" si="42"/>
        <v>0</v>
      </c>
      <c r="Z141" s="17">
        <f t="shared" si="43"/>
        <v>0</v>
      </c>
    </row>
    <row r="142" spans="1:26" s="27" customFormat="1" x14ac:dyDescent="0.25">
      <c r="A142" s="88">
        <v>43396</v>
      </c>
      <c r="B142" s="89">
        <v>1</v>
      </c>
      <c r="C142" s="72">
        <v>0.3756944444444445</v>
      </c>
      <c r="D142" s="73">
        <v>0.38125000000000003</v>
      </c>
      <c r="E142" s="74">
        <f t="shared" ref="E142:E155" si="44">D142-C142</f>
        <v>5.5555555555555358E-3</v>
      </c>
      <c r="F142" s="75">
        <f t="shared" ref="F142:F155" si="45">SUM(G142:L142)</f>
        <v>0</v>
      </c>
      <c r="G142" s="27">
        <v>0</v>
      </c>
      <c r="H142" s="27">
        <v>0</v>
      </c>
      <c r="I142" s="27">
        <v>0</v>
      </c>
      <c r="J142" s="27">
        <v>0</v>
      </c>
      <c r="K142" s="27">
        <v>0</v>
      </c>
      <c r="L142" s="27">
        <v>0</v>
      </c>
      <c r="M142" s="75">
        <f t="shared" ref="M142:M155" si="46">SUM(N142:S142)</f>
        <v>0</v>
      </c>
      <c r="N142" s="27">
        <v>0</v>
      </c>
      <c r="O142" s="27">
        <v>0</v>
      </c>
      <c r="P142" s="27">
        <v>0</v>
      </c>
      <c r="Q142" s="27">
        <v>0</v>
      </c>
      <c r="R142" s="27">
        <v>0</v>
      </c>
      <c r="S142" s="27">
        <v>0</v>
      </c>
      <c r="T142" s="37">
        <f t="shared" si="37"/>
        <v>0</v>
      </c>
      <c r="U142">
        <f t="shared" si="38"/>
        <v>0</v>
      </c>
      <c r="V142">
        <f t="shared" si="39"/>
        <v>0</v>
      </c>
      <c r="W142">
        <f t="shared" si="40"/>
        <v>0</v>
      </c>
      <c r="X142">
        <f t="shared" si="41"/>
        <v>0</v>
      </c>
      <c r="Y142">
        <f t="shared" si="42"/>
        <v>0</v>
      </c>
      <c r="Z142">
        <f t="shared" si="43"/>
        <v>0</v>
      </c>
    </row>
    <row r="143" spans="1:26" x14ac:dyDescent="0.25">
      <c r="A143" s="88">
        <v>43396</v>
      </c>
      <c r="B143" s="81">
        <v>2</v>
      </c>
      <c r="C143" s="8">
        <v>0.39374999999999999</v>
      </c>
      <c r="D143" s="2">
        <v>0.39861111111111108</v>
      </c>
      <c r="E143" s="40">
        <f t="shared" si="44"/>
        <v>4.8611111111110938E-3</v>
      </c>
      <c r="F143" s="38">
        <f t="shared" si="45"/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 s="38">
        <f t="shared" si="46"/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 s="37">
        <f t="shared" si="37"/>
        <v>0</v>
      </c>
      <c r="U143">
        <f t="shared" si="38"/>
        <v>0</v>
      </c>
      <c r="V143">
        <f t="shared" si="39"/>
        <v>0</v>
      </c>
      <c r="W143">
        <f t="shared" si="40"/>
        <v>0</v>
      </c>
      <c r="X143">
        <f t="shared" si="41"/>
        <v>0</v>
      </c>
      <c r="Y143">
        <f t="shared" si="42"/>
        <v>0</v>
      </c>
      <c r="Z143">
        <f t="shared" si="43"/>
        <v>0</v>
      </c>
    </row>
    <row r="144" spans="1:26" x14ac:dyDescent="0.25">
      <c r="A144" s="88">
        <v>43396</v>
      </c>
      <c r="B144" s="81">
        <v>3</v>
      </c>
      <c r="C144" s="8">
        <v>0.40625</v>
      </c>
      <c r="D144" s="2">
        <v>0.4201388888888889</v>
      </c>
      <c r="E144" s="40">
        <f t="shared" si="44"/>
        <v>1.3888888888888895E-2</v>
      </c>
      <c r="F144" s="38">
        <f t="shared" si="45"/>
        <v>4</v>
      </c>
      <c r="G144">
        <v>2</v>
      </c>
      <c r="H144">
        <v>0</v>
      </c>
      <c r="I144">
        <v>0</v>
      </c>
      <c r="J144">
        <v>1</v>
      </c>
      <c r="K144">
        <v>0</v>
      </c>
      <c r="L144">
        <v>1</v>
      </c>
      <c r="M144" s="38">
        <f t="shared" si="46"/>
        <v>1</v>
      </c>
      <c r="N144">
        <v>1</v>
      </c>
      <c r="O144">
        <v>0</v>
      </c>
      <c r="P144">
        <v>0</v>
      </c>
      <c r="Q144">
        <v>0</v>
      </c>
      <c r="R144">
        <v>0</v>
      </c>
      <c r="S144">
        <v>0</v>
      </c>
      <c r="T144" s="37">
        <f t="shared" si="37"/>
        <v>5</v>
      </c>
      <c r="U144">
        <f t="shared" si="38"/>
        <v>3</v>
      </c>
      <c r="V144">
        <f t="shared" si="39"/>
        <v>0</v>
      </c>
      <c r="W144">
        <f t="shared" si="40"/>
        <v>0</v>
      </c>
      <c r="X144">
        <f t="shared" si="41"/>
        <v>1</v>
      </c>
      <c r="Y144">
        <f t="shared" si="42"/>
        <v>0</v>
      </c>
      <c r="Z144">
        <f t="shared" si="43"/>
        <v>1</v>
      </c>
    </row>
    <row r="145" spans="1:26" x14ac:dyDescent="0.25">
      <c r="A145" s="80">
        <v>43398</v>
      </c>
      <c r="B145" s="81">
        <v>4</v>
      </c>
      <c r="C145" s="8">
        <v>0.45555555555555555</v>
      </c>
      <c r="D145" s="2">
        <v>0.46111111111111108</v>
      </c>
      <c r="E145" s="40">
        <f t="shared" si="44"/>
        <v>5.5555555555555358E-3</v>
      </c>
      <c r="F145" s="38">
        <f t="shared" si="45"/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 s="38">
        <f t="shared" si="46"/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 s="37">
        <f t="shared" si="37"/>
        <v>0</v>
      </c>
      <c r="U145">
        <f t="shared" si="38"/>
        <v>0</v>
      </c>
      <c r="V145">
        <f t="shared" si="39"/>
        <v>0</v>
      </c>
      <c r="W145">
        <f t="shared" si="40"/>
        <v>0</v>
      </c>
      <c r="X145">
        <f t="shared" si="41"/>
        <v>0</v>
      </c>
      <c r="Y145">
        <f t="shared" si="42"/>
        <v>0</v>
      </c>
      <c r="Z145">
        <f t="shared" si="43"/>
        <v>0</v>
      </c>
    </row>
    <row r="146" spans="1:26" x14ac:dyDescent="0.25">
      <c r="A146" s="80">
        <v>43398</v>
      </c>
      <c r="B146" s="81">
        <v>5</v>
      </c>
      <c r="C146" s="8">
        <v>0.46527777777777773</v>
      </c>
      <c r="D146" s="2">
        <v>0.47222222222222227</v>
      </c>
      <c r="E146" s="40">
        <f t="shared" si="44"/>
        <v>6.9444444444445308E-3</v>
      </c>
      <c r="F146" s="38">
        <f t="shared" si="45"/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 s="38">
        <f t="shared" si="46"/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 s="37">
        <f t="shared" si="37"/>
        <v>0</v>
      </c>
      <c r="U146">
        <f t="shared" si="38"/>
        <v>0</v>
      </c>
      <c r="V146">
        <f t="shared" si="39"/>
        <v>0</v>
      </c>
      <c r="W146">
        <f t="shared" si="40"/>
        <v>0</v>
      </c>
      <c r="X146">
        <f t="shared" si="41"/>
        <v>0</v>
      </c>
      <c r="Y146">
        <f t="shared" si="42"/>
        <v>0</v>
      </c>
      <c r="Z146">
        <f t="shared" si="43"/>
        <v>0</v>
      </c>
    </row>
    <row r="147" spans="1:26" x14ac:dyDescent="0.25">
      <c r="A147" s="80">
        <v>43396</v>
      </c>
      <c r="B147" s="85">
        <v>6</v>
      </c>
      <c r="C147" s="8">
        <v>0.48888888888888887</v>
      </c>
      <c r="D147" s="2">
        <v>0.50138888888888888</v>
      </c>
      <c r="E147" s="58">
        <f t="shared" si="44"/>
        <v>1.2500000000000011E-2</v>
      </c>
      <c r="F147" s="59">
        <f t="shared" si="45"/>
        <v>1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0</v>
      </c>
      <c r="M147" s="59">
        <f t="shared" si="46"/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 s="37">
        <f t="shared" si="37"/>
        <v>1</v>
      </c>
      <c r="U147">
        <f t="shared" si="38"/>
        <v>0</v>
      </c>
      <c r="V147">
        <f t="shared" si="39"/>
        <v>1</v>
      </c>
      <c r="W147">
        <f t="shared" si="40"/>
        <v>0</v>
      </c>
      <c r="X147">
        <f t="shared" si="41"/>
        <v>0</v>
      </c>
      <c r="Y147">
        <f t="shared" si="42"/>
        <v>0</v>
      </c>
      <c r="Z147">
        <f t="shared" si="43"/>
        <v>0</v>
      </c>
    </row>
    <row r="148" spans="1:26" x14ac:dyDescent="0.25">
      <c r="A148" s="80">
        <v>43396</v>
      </c>
      <c r="B148" s="85">
        <v>7</v>
      </c>
      <c r="C148" s="8">
        <v>0.4465277777777778</v>
      </c>
      <c r="D148" s="2">
        <v>0.4597222222222222</v>
      </c>
      <c r="E148" s="58">
        <f t="shared" si="44"/>
        <v>1.3194444444444398E-2</v>
      </c>
      <c r="F148" s="59">
        <f t="shared" si="45"/>
        <v>1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 s="59">
        <f t="shared" si="46"/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 s="37">
        <f t="shared" si="37"/>
        <v>1</v>
      </c>
      <c r="U148">
        <f t="shared" si="38"/>
        <v>0</v>
      </c>
      <c r="V148">
        <f t="shared" si="39"/>
        <v>1</v>
      </c>
      <c r="W148">
        <f t="shared" si="40"/>
        <v>0</v>
      </c>
      <c r="X148">
        <f t="shared" si="41"/>
        <v>0</v>
      </c>
      <c r="Y148">
        <f t="shared" si="42"/>
        <v>0</v>
      </c>
      <c r="Z148">
        <f t="shared" si="43"/>
        <v>0</v>
      </c>
    </row>
    <row r="149" spans="1:26" x14ac:dyDescent="0.25">
      <c r="A149" s="80">
        <v>43396</v>
      </c>
      <c r="B149" s="85">
        <v>8</v>
      </c>
      <c r="C149" s="8">
        <v>0.46388888888888885</v>
      </c>
      <c r="D149" s="2">
        <v>0.47083333333333338</v>
      </c>
      <c r="E149" s="58">
        <f t="shared" si="44"/>
        <v>6.9444444444445308E-3</v>
      </c>
      <c r="F149" s="59">
        <f t="shared" si="45"/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 s="59">
        <f t="shared" si="46"/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 s="37">
        <f t="shared" si="37"/>
        <v>0</v>
      </c>
      <c r="U149">
        <f t="shared" si="38"/>
        <v>0</v>
      </c>
      <c r="V149">
        <f t="shared" si="39"/>
        <v>0</v>
      </c>
      <c r="W149">
        <f t="shared" si="40"/>
        <v>0</v>
      </c>
      <c r="X149">
        <f t="shared" si="41"/>
        <v>0</v>
      </c>
      <c r="Y149">
        <f t="shared" si="42"/>
        <v>0</v>
      </c>
      <c r="Z149">
        <f t="shared" si="43"/>
        <v>0</v>
      </c>
    </row>
    <row r="150" spans="1:26" x14ac:dyDescent="0.25">
      <c r="A150" s="80">
        <v>43398</v>
      </c>
      <c r="B150" s="85">
        <v>9</v>
      </c>
      <c r="C150" s="8">
        <v>0.44236111111111115</v>
      </c>
      <c r="D150" s="2">
        <v>0.4513888888888889</v>
      </c>
      <c r="E150" s="58">
        <f t="shared" si="44"/>
        <v>9.0277777777777457E-3</v>
      </c>
      <c r="F150" s="59">
        <f t="shared" si="45"/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 s="59">
        <f t="shared" si="46"/>
        <v>1</v>
      </c>
      <c r="N150">
        <v>1</v>
      </c>
      <c r="O150">
        <v>0</v>
      </c>
      <c r="P150">
        <v>0</v>
      </c>
      <c r="Q150">
        <v>0</v>
      </c>
      <c r="R150">
        <v>0</v>
      </c>
      <c r="S150">
        <v>0</v>
      </c>
      <c r="T150" s="37">
        <f t="shared" si="37"/>
        <v>1</v>
      </c>
      <c r="U150">
        <f t="shared" si="38"/>
        <v>1</v>
      </c>
      <c r="V150">
        <f t="shared" si="39"/>
        <v>0</v>
      </c>
      <c r="W150">
        <f t="shared" si="40"/>
        <v>0</v>
      </c>
      <c r="X150">
        <f t="shared" si="41"/>
        <v>0</v>
      </c>
      <c r="Y150">
        <f t="shared" si="42"/>
        <v>0</v>
      </c>
      <c r="Z150">
        <f t="shared" si="43"/>
        <v>0</v>
      </c>
    </row>
    <row r="151" spans="1:26" x14ac:dyDescent="0.25">
      <c r="A151" s="80">
        <v>43398</v>
      </c>
      <c r="B151" s="85">
        <v>10</v>
      </c>
      <c r="C151" s="8">
        <v>0.42708333333333331</v>
      </c>
      <c r="D151" s="2">
        <v>0.4375</v>
      </c>
      <c r="E151" s="58">
        <f t="shared" si="44"/>
        <v>1.0416666666666685E-2</v>
      </c>
      <c r="F151" s="59">
        <f t="shared" si="45"/>
        <v>0</v>
      </c>
      <c r="G151">
        <v>0</v>
      </c>
      <c r="H151">
        <v>0</v>
      </c>
      <c r="J151">
        <v>0</v>
      </c>
      <c r="K151">
        <v>0</v>
      </c>
      <c r="L151">
        <v>0</v>
      </c>
      <c r="M151" s="59">
        <f t="shared" si="46"/>
        <v>2</v>
      </c>
      <c r="N151">
        <v>1</v>
      </c>
      <c r="O151">
        <v>1</v>
      </c>
      <c r="P151">
        <v>0</v>
      </c>
      <c r="Q151">
        <v>0</v>
      </c>
      <c r="R151">
        <v>0</v>
      </c>
      <c r="S151">
        <v>0</v>
      </c>
      <c r="T151" s="37">
        <f t="shared" si="37"/>
        <v>2</v>
      </c>
      <c r="U151">
        <f t="shared" si="38"/>
        <v>1</v>
      </c>
      <c r="V151">
        <f t="shared" si="39"/>
        <v>1</v>
      </c>
      <c r="W151">
        <f t="shared" si="40"/>
        <v>0</v>
      </c>
      <c r="X151">
        <f t="shared" si="41"/>
        <v>0</v>
      </c>
      <c r="Y151">
        <f t="shared" si="42"/>
        <v>0</v>
      </c>
      <c r="Z151">
        <f t="shared" si="43"/>
        <v>0</v>
      </c>
    </row>
    <row r="152" spans="1:26" x14ac:dyDescent="0.25">
      <c r="A152" s="80">
        <v>43396</v>
      </c>
      <c r="B152" s="81">
        <v>11</v>
      </c>
      <c r="C152" s="8">
        <v>0.3833333333333333</v>
      </c>
      <c r="D152" s="2">
        <v>0.38819444444444445</v>
      </c>
      <c r="E152" s="40">
        <f t="shared" si="44"/>
        <v>4.8611111111111494E-3</v>
      </c>
      <c r="F152" s="38">
        <f t="shared" si="45"/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 s="38">
        <f t="shared" si="46"/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 s="37">
        <f t="shared" si="37"/>
        <v>0</v>
      </c>
      <c r="U152">
        <f t="shared" si="38"/>
        <v>0</v>
      </c>
      <c r="V152">
        <f t="shared" si="39"/>
        <v>0</v>
      </c>
      <c r="W152">
        <f t="shared" si="40"/>
        <v>0</v>
      </c>
      <c r="X152">
        <f t="shared" si="41"/>
        <v>0</v>
      </c>
      <c r="Y152">
        <f t="shared" si="42"/>
        <v>0</v>
      </c>
      <c r="Z152">
        <f t="shared" si="43"/>
        <v>0</v>
      </c>
    </row>
    <row r="153" spans="1:26" x14ac:dyDescent="0.25">
      <c r="A153" s="80">
        <v>43396</v>
      </c>
      <c r="B153" s="81">
        <v>12</v>
      </c>
      <c r="C153" s="8">
        <v>0.43055555555555558</v>
      </c>
      <c r="D153" s="2">
        <v>0.44027777777777777</v>
      </c>
      <c r="E153" s="40">
        <f t="shared" si="44"/>
        <v>9.7222222222221877E-3</v>
      </c>
      <c r="F153" s="38">
        <f t="shared" si="45"/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 s="38">
        <f t="shared" si="46"/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 s="37">
        <f t="shared" si="37"/>
        <v>0</v>
      </c>
      <c r="U153">
        <f t="shared" si="38"/>
        <v>0</v>
      </c>
      <c r="V153">
        <f t="shared" si="39"/>
        <v>0</v>
      </c>
      <c r="W153">
        <f t="shared" si="40"/>
        <v>0</v>
      </c>
      <c r="X153">
        <f t="shared" si="41"/>
        <v>0</v>
      </c>
      <c r="Y153">
        <f t="shared" si="42"/>
        <v>0</v>
      </c>
      <c r="Z153">
        <f t="shared" si="43"/>
        <v>0</v>
      </c>
    </row>
    <row r="154" spans="1:26" x14ac:dyDescent="0.25">
      <c r="A154" s="80">
        <v>43398</v>
      </c>
      <c r="B154" s="85">
        <v>13</v>
      </c>
      <c r="C154" s="8">
        <v>0.38819444444444445</v>
      </c>
      <c r="D154" s="2">
        <v>0.40277777777777773</v>
      </c>
      <c r="E154" s="58">
        <f t="shared" si="44"/>
        <v>1.4583333333333282E-2</v>
      </c>
      <c r="F154" s="59">
        <f t="shared" si="45"/>
        <v>1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 s="59">
        <f t="shared" si="46"/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 s="37">
        <f t="shared" si="37"/>
        <v>1</v>
      </c>
      <c r="U154">
        <f t="shared" si="38"/>
        <v>1</v>
      </c>
      <c r="V154">
        <f t="shared" si="39"/>
        <v>0</v>
      </c>
      <c r="W154">
        <f t="shared" si="40"/>
        <v>0</v>
      </c>
      <c r="X154">
        <f t="shared" si="41"/>
        <v>0</v>
      </c>
      <c r="Y154">
        <f t="shared" si="42"/>
        <v>0</v>
      </c>
      <c r="Z154">
        <f t="shared" si="43"/>
        <v>0</v>
      </c>
    </row>
    <row r="155" spans="1:26" s="17" customFormat="1" x14ac:dyDescent="0.25">
      <c r="A155" s="82">
        <v>43398</v>
      </c>
      <c r="B155" s="87">
        <v>14</v>
      </c>
      <c r="C155" s="13">
        <v>0.40763888888888888</v>
      </c>
      <c r="D155" s="14">
        <v>0.4201388888888889</v>
      </c>
      <c r="E155" s="47">
        <f t="shared" si="44"/>
        <v>1.2500000000000011E-2</v>
      </c>
      <c r="F155" s="48">
        <f t="shared" si="45"/>
        <v>0</v>
      </c>
      <c r="G155" s="17">
        <v>0</v>
      </c>
      <c r="H155" s="17">
        <v>0</v>
      </c>
      <c r="I155" s="17">
        <v>0</v>
      </c>
      <c r="J155" s="17">
        <v>0</v>
      </c>
      <c r="K155" s="17">
        <v>0</v>
      </c>
      <c r="L155" s="17">
        <v>0</v>
      </c>
      <c r="M155" s="48">
        <f t="shared" si="46"/>
        <v>0</v>
      </c>
      <c r="N155" s="17">
        <v>0</v>
      </c>
      <c r="O155" s="17">
        <v>0</v>
      </c>
      <c r="P155" s="17">
        <v>0</v>
      </c>
      <c r="Q155" s="17">
        <v>0</v>
      </c>
      <c r="R155" s="17">
        <v>0</v>
      </c>
      <c r="S155" s="17">
        <v>0</v>
      </c>
      <c r="T155" s="44">
        <f t="shared" si="37"/>
        <v>0</v>
      </c>
      <c r="U155" s="17">
        <f>N155+G155</f>
        <v>0</v>
      </c>
      <c r="V155" s="17">
        <f t="shared" si="39"/>
        <v>0</v>
      </c>
      <c r="W155" s="17">
        <f t="shared" si="40"/>
        <v>0</v>
      </c>
      <c r="X155" s="17">
        <f t="shared" si="41"/>
        <v>0</v>
      </c>
      <c r="Y155" s="17">
        <f t="shared" si="42"/>
        <v>0</v>
      </c>
      <c r="Z155" s="17">
        <f t="shared" si="43"/>
        <v>0</v>
      </c>
    </row>
    <row r="156" spans="1:26" s="189" customFormat="1" x14ac:dyDescent="0.25">
      <c r="B156" s="190"/>
      <c r="C156" s="191"/>
      <c r="F156" s="191"/>
      <c r="M156" s="191"/>
      <c r="T156" s="191"/>
    </row>
    <row r="158" spans="1:26" x14ac:dyDescent="0.25">
      <c r="C158"/>
    </row>
    <row r="159" spans="1:26" x14ac:dyDescent="0.25">
      <c r="C159"/>
    </row>
    <row r="160" spans="1:26" x14ac:dyDescent="0.25">
      <c r="C160"/>
    </row>
    <row r="161" spans="3:3" x14ac:dyDescent="0.25">
      <c r="C161"/>
    </row>
    <row r="162" spans="3:3" x14ac:dyDescent="0.25">
      <c r="C162"/>
    </row>
    <row r="163" spans="3:3" x14ac:dyDescent="0.25">
      <c r="C163"/>
    </row>
    <row r="164" spans="3:3" x14ac:dyDescent="0.25">
      <c r="C164"/>
    </row>
    <row r="165" spans="3:3" x14ac:dyDescent="0.25">
      <c r="C165"/>
    </row>
    <row r="166" spans="3:3" x14ac:dyDescent="0.25">
      <c r="C166"/>
    </row>
    <row r="167" spans="3:3" x14ac:dyDescent="0.25">
      <c r="C167"/>
    </row>
    <row r="168" spans="3:3" x14ac:dyDescent="0.25">
      <c r="C168"/>
    </row>
    <row r="169" spans="3:3" x14ac:dyDescent="0.25">
      <c r="C169"/>
    </row>
    <row r="170" spans="3:3" x14ac:dyDescent="0.25">
      <c r="C170"/>
    </row>
    <row r="171" spans="3:3" x14ac:dyDescent="0.25">
      <c r="C171"/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E21"/>
  <sheetViews>
    <sheetView workbookViewId="0">
      <selection activeCell="V20" sqref="V20:V21"/>
    </sheetView>
  </sheetViews>
  <sheetFormatPr baseColWidth="10" defaultRowHeight="15" x14ac:dyDescent="0.25"/>
  <sheetData>
    <row r="1" spans="1:57" s="11" customFormat="1" x14ac:dyDescent="0.25">
      <c r="A1" s="20" t="s">
        <v>1</v>
      </c>
      <c r="B1" s="21" t="s">
        <v>0</v>
      </c>
      <c r="C1" s="12" t="s">
        <v>2</v>
      </c>
      <c r="D1" s="11" t="s">
        <v>3</v>
      </c>
      <c r="E1" s="39" t="s">
        <v>15</v>
      </c>
      <c r="F1" s="19" t="s">
        <v>10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8</v>
      </c>
      <c r="L1" s="11" t="s">
        <v>9</v>
      </c>
      <c r="M1" s="19" t="s">
        <v>11</v>
      </c>
      <c r="N1" s="11" t="s">
        <v>4</v>
      </c>
      <c r="O1" s="11" t="s">
        <v>5</v>
      </c>
      <c r="P1" s="11" t="s">
        <v>6</v>
      </c>
      <c r="Q1" s="11" t="s">
        <v>7</v>
      </c>
      <c r="R1" s="11" t="s">
        <v>8</v>
      </c>
      <c r="S1" s="11" t="s">
        <v>9</v>
      </c>
      <c r="T1" s="19" t="s">
        <v>37</v>
      </c>
      <c r="U1" s="11" t="s">
        <v>4</v>
      </c>
      <c r="V1" s="11" t="s">
        <v>5</v>
      </c>
      <c r="W1" s="11" t="s">
        <v>6</v>
      </c>
      <c r="X1" s="11" t="s">
        <v>7</v>
      </c>
      <c r="Y1" s="11" t="s">
        <v>8</v>
      </c>
      <c r="Z1" s="11" t="s">
        <v>9</v>
      </c>
      <c r="AA1" s="19" t="s">
        <v>13</v>
      </c>
      <c r="AB1" s="11" t="s">
        <v>44</v>
      </c>
      <c r="AC1" s="11" t="s">
        <v>45</v>
      </c>
      <c r="AD1" s="11" t="s">
        <v>46</v>
      </c>
      <c r="AE1" s="11" t="s">
        <v>47</v>
      </c>
      <c r="AF1" s="11" t="s">
        <v>43</v>
      </c>
      <c r="AG1" s="39"/>
      <c r="AH1" s="11" t="s">
        <v>48</v>
      </c>
      <c r="AI1" s="11" t="s">
        <v>49</v>
      </c>
      <c r="AJ1" s="11" t="s">
        <v>50</v>
      </c>
      <c r="AK1" s="11" t="s">
        <v>51</v>
      </c>
      <c r="AL1" s="11" t="s">
        <v>53</v>
      </c>
      <c r="AM1" s="11" t="s">
        <v>18</v>
      </c>
      <c r="AN1" s="12" t="s">
        <v>57</v>
      </c>
      <c r="AO1" s="11" t="s">
        <v>58</v>
      </c>
      <c r="AP1" s="11" t="s">
        <v>21</v>
      </c>
      <c r="AQ1" s="12" t="s">
        <v>14</v>
      </c>
      <c r="AR1" s="19" t="s">
        <v>36</v>
      </c>
      <c r="AS1" s="11" t="s">
        <v>4</v>
      </c>
      <c r="AT1" s="11" t="s">
        <v>5</v>
      </c>
      <c r="AU1" s="11" t="s">
        <v>6</v>
      </c>
      <c r="AV1" s="11" t="s">
        <v>7</v>
      </c>
      <c r="AW1" s="11" t="s">
        <v>8</v>
      </c>
      <c r="AX1" s="11" t="s">
        <v>9</v>
      </c>
      <c r="AY1" s="19" t="s">
        <v>38</v>
      </c>
      <c r="AZ1" s="11" t="s">
        <v>4</v>
      </c>
      <c r="BA1" s="11" t="s">
        <v>5</v>
      </c>
      <c r="BB1" s="11" t="s">
        <v>6</v>
      </c>
      <c r="BC1" s="11" t="s">
        <v>7</v>
      </c>
      <c r="BD1" s="11" t="s">
        <v>8</v>
      </c>
      <c r="BE1" s="11" t="s">
        <v>9</v>
      </c>
    </row>
    <row r="2" spans="1:57" s="27" customFormat="1" x14ac:dyDescent="0.25">
      <c r="A2" s="88">
        <v>43228</v>
      </c>
      <c r="B2" s="89">
        <v>1</v>
      </c>
      <c r="C2" s="72">
        <v>0.3923611111111111</v>
      </c>
      <c r="D2" s="73">
        <v>0.40138888888888885</v>
      </c>
      <c r="E2" s="74">
        <f t="shared" ref="E2:E15" si="0">D2-C2</f>
        <v>9.0277777777777457E-3</v>
      </c>
      <c r="F2" s="75">
        <f t="shared" ref="F2:F15" si="1">SUM(G2:L2)</f>
        <v>16</v>
      </c>
      <c r="G2" s="27">
        <v>12</v>
      </c>
      <c r="H2" s="27">
        <v>0</v>
      </c>
      <c r="I2" s="27">
        <v>2</v>
      </c>
      <c r="J2" s="27">
        <v>1</v>
      </c>
      <c r="K2" s="27">
        <v>1</v>
      </c>
      <c r="L2" s="27">
        <v>0</v>
      </c>
      <c r="M2" s="75">
        <f t="shared" ref="M2:M15" si="2">SUM(N2:S2)</f>
        <v>4</v>
      </c>
      <c r="N2" s="27">
        <v>2</v>
      </c>
      <c r="O2" s="27">
        <v>1</v>
      </c>
      <c r="P2" s="27">
        <v>1</v>
      </c>
      <c r="Q2" s="27">
        <v>0</v>
      </c>
      <c r="R2" s="27">
        <v>0</v>
      </c>
      <c r="S2" s="27">
        <v>0</v>
      </c>
      <c r="T2" s="75">
        <f>F2+M2</f>
        <v>20</v>
      </c>
      <c r="U2" s="76">
        <f>N2+G2</f>
        <v>14</v>
      </c>
      <c r="V2" s="76">
        <f t="shared" ref="V2:Z15" si="3">O2+H2</f>
        <v>1</v>
      </c>
      <c r="W2" s="76">
        <f t="shared" si="3"/>
        <v>3</v>
      </c>
      <c r="X2" s="76">
        <f t="shared" si="3"/>
        <v>1</v>
      </c>
      <c r="Y2" s="76">
        <f t="shared" si="3"/>
        <v>1</v>
      </c>
      <c r="Z2" s="76">
        <f t="shared" si="3"/>
        <v>0</v>
      </c>
      <c r="AA2" s="110">
        <v>1</v>
      </c>
      <c r="AB2" s="77">
        <v>1</v>
      </c>
      <c r="AC2" s="27">
        <v>0</v>
      </c>
      <c r="AD2" s="27">
        <v>1</v>
      </c>
      <c r="AE2" s="27">
        <v>0</v>
      </c>
      <c r="AF2" s="27">
        <v>0</v>
      </c>
      <c r="AG2" s="27">
        <v>0</v>
      </c>
      <c r="AH2" s="78">
        <v>1</v>
      </c>
      <c r="AI2" s="27">
        <v>1</v>
      </c>
      <c r="AJ2" s="27">
        <v>0</v>
      </c>
      <c r="AK2" s="27">
        <v>1</v>
      </c>
      <c r="AL2" s="27">
        <v>0</v>
      </c>
      <c r="AM2" s="27">
        <v>0</v>
      </c>
      <c r="AN2" s="27">
        <v>5</v>
      </c>
      <c r="AO2" s="27">
        <v>1</v>
      </c>
      <c r="AP2" s="27">
        <v>2</v>
      </c>
      <c r="AQ2" s="27">
        <v>0</v>
      </c>
      <c r="AR2" s="27">
        <v>0</v>
      </c>
      <c r="AS2" s="26">
        <v>0</v>
      </c>
      <c r="AT2" s="27">
        <v>0</v>
      </c>
      <c r="AV2"/>
      <c r="AW2" s="7" t="s">
        <v>69</v>
      </c>
      <c r="AX2" s="29" t="s">
        <v>70</v>
      </c>
      <c r="AY2" s="110">
        <v>1</v>
      </c>
      <c r="AZ2" t="s">
        <v>87</v>
      </c>
      <c r="BA2" s="26" t="s">
        <v>20</v>
      </c>
    </row>
    <row r="3" spans="1:57" x14ac:dyDescent="0.25">
      <c r="A3" s="80">
        <v>43228</v>
      </c>
      <c r="B3" s="81">
        <v>2</v>
      </c>
      <c r="C3" s="8">
        <v>0.40763888888888888</v>
      </c>
      <c r="D3" s="2">
        <v>0.41250000000000003</v>
      </c>
      <c r="E3" s="40">
        <f t="shared" si="0"/>
        <v>4.8611111111111494E-3</v>
      </c>
      <c r="F3" s="38">
        <f t="shared" si="1"/>
        <v>2</v>
      </c>
      <c r="G3">
        <v>1</v>
      </c>
      <c r="H3">
        <v>1</v>
      </c>
      <c r="I3">
        <v>0</v>
      </c>
      <c r="J3">
        <v>0</v>
      </c>
      <c r="K3">
        <v>0</v>
      </c>
      <c r="L3">
        <v>0</v>
      </c>
      <c r="M3" s="38">
        <f t="shared" si="2"/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s="38">
        <f t="shared" ref="T3:T7" si="4">F3+M3</f>
        <v>2</v>
      </c>
      <c r="U3" s="3">
        <f>N3+G3</f>
        <v>1</v>
      </c>
      <c r="V3" s="3">
        <f t="shared" si="3"/>
        <v>1</v>
      </c>
      <c r="W3" s="3">
        <f t="shared" si="3"/>
        <v>0</v>
      </c>
      <c r="X3" s="3">
        <f t="shared" si="3"/>
        <v>0</v>
      </c>
      <c r="Y3" s="3">
        <f t="shared" si="3"/>
        <v>0</v>
      </c>
      <c r="Z3" s="3">
        <f t="shared" si="3"/>
        <v>0</v>
      </c>
      <c r="AA3" s="61">
        <v>2</v>
      </c>
      <c r="AB3" s="31">
        <v>1</v>
      </c>
      <c r="AC3" s="60">
        <v>1</v>
      </c>
      <c r="AD3" s="60">
        <v>1</v>
      </c>
      <c r="AE3" s="60">
        <v>0</v>
      </c>
      <c r="AF3" s="60">
        <v>0</v>
      </c>
      <c r="AG3" s="60">
        <v>0</v>
      </c>
      <c r="AH3" s="37">
        <v>1</v>
      </c>
      <c r="AI3" s="60">
        <v>0</v>
      </c>
      <c r="AJ3" s="60">
        <v>0</v>
      </c>
      <c r="AK3" s="60">
        <v>0</v>
      </c>
      <c r="AL3" s="60">
        <v>1</v>
      </c>
      <c r="AM3" s="60">
        <v>0</v>
      </c>
      <c r="AN3">
        <v>5</v>
      </c>
      <c r="AO3">
        <v>2</v>
      </c>
      <c r="AP3">
        <v>0</v>
      </c>
      <c r="AQ3" s="106">
        <v>0</v>
      </c>
      <c r="AR3">
        <v>0</v>
      </c>
      <c r="AS3" s="7">
        <v>0</v>
      </c>
      <c r="AT3" s="60">
        <v>0</v>
      </c>
      <c r="AW3" s="10" t="s">
        <v>71</v>
      </c>
      <c r="AX3" s="91" t="s">
        <v>12</v>
      </c>
      <c r="AY3" s="61">
        <v>2</v>
      </c>
      <c r="AZ3" s="3" t="s">
        <v>87</v>
      </c>
      <c r="BA3" s="7" t="s">
        <v>74</v>
      </c>
    </row>
    <row r="4" spans="1:57" x14ac:dyDescent="0.25">
      <c r="A4" s="80">
        <v>43229</v>
      </c>
      <c r="B4" s="81">
        <v>3</v>
      </c>
      <c r="C4" s="8">
        <v>0.39583333333333331</v>
      </c>
      <c r="D4" s="2">
        <v>0.40347222222222223</v>
      </c>
      <c r="E4" s="40">
        <f t="shared" si="0"/>
        <v>7.6388888888889173E-3</v>
      </c>
      <c r="F4" s="38">
        <f t="shared" si="1"/>
        <v>5</v>
      </c>
      <c r="G4">
        <v>1</v>
      </c>
      <c r="H4">
        <v>0</v>
      </c>
      <c r="I4">
        <v>2</v>
      </c>
      <c r="J4">
        <v>0</v>
      </c>
      <c r="K4">
        <v>2</v>
      </c>
      <c r="L4">
        <v>0</v>
      </c>
      <c r="M4" s="38">
        <f t="shared" si="2"/>
        <v>2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 s="38">
        <f t="shared" si="4"/>
        <v>7</v>
      </c>
      <c r="U4" s="3">
        <f t="shared" ref="U4:U15" si="5">N4+G4</f>
        <v>2</v>
      </c>
      <c r="V4" s="3">
        <f t="shared" si="3"/>
        <v>0</v>
      </c>
      <c r="W4" s="3">
        <f t="shared" si="3"/>
        <v>2</v>
      </c>
      <c r="X4" s="3">
        <f t="shared" si="3"/>
        <v>1</v>
      </c>
      <c r="Y4" s="3">
        <f t="shared" si="3"/>
        <v>2</v>
      </c>
      <c r="Z4" s="3">
        <f t="shared" si="3"/>
        <v>0</v>
      </c>
      <c r="AA4" s="61">
        <v>3</v>
      </c>
      <c r="AB4" s="31">
        <v>1</v>
      </c>
      <c r="AC4" s="60">
        <v>0</v>
      </c>
      <c r="AD4" s="60">
        <v>0</v>
      </c>
      <c r="AE4" s="60">
        <v>1</v>
      </c>
      <c r="AF4" s="60">
        <v>0</v>
      </c>
      <c r="AG4" s="60">
        <v>0</v>
      </c>
      <c r="AH4" s="37">
        <v>1</v>
      </c>
      <c r="AI4" s="60">
        <v>0</v>
      </c>
      <c r="AJ4" s="60">
        <v>0</v>
      </c>
      <c r="AK4" s="60">
        <v>0</v>
      </c>
      <c r="AL4" s="60">
        <v>1</v>
      </c>
      <c r="AM4" s="60">
        <v>0</v>
      </c>
      <c r="AN4">
        <v>0</v>
      </c>
      <c r="AO4">
        <v>0</v>
      </c>
      <c r="AP4">
        <v>2</v>
      </c>
      <c r="AQ4">
        <v>4</v>
      </c>
      <c r="AR4">
        <v>0</v>
      </c>
      <c r="AS4" s="7">
        <v>0</v>
      </c>
      <c r="AT4" s="60">
        <v>0</v>
      </c>
      <c r="AW4" s="7" t="s">
        <v>71</v>
      </c>
      <c r="AX4" s="29" t="s">
        <v>72</v>
      </c>
      <c r="AY4" s="61">
        <v>3</v>
      </c>
      <c r="AZ4" t="s">
        <v>88</v>
      </c>
      <c r="BA4" s="7" t="s">
        <v>83</v>
      </c>
    </row>
    <row r="5" spans="1:57" x14ac:dyDescent="0.25">
      <c r="A5" s="99">
        <v>43229</v>
      </c>
      <c r="B5" s="98">
        <v>4</v>
      </c>
      <c r="C5" s="8">
        <v>0.41111111111111115</v>
      </c>
      <c r="D5" s="2">
        <v>0.41736111111111113</v>
      </c>
      <c r="E5" s="40">
        <f t="shared" si="0"/>
        <v>6.2499999999999778E-3</v>
      </c>
      <c r="F5" s="38">
        <f t="shared" si="1"/>
        <v>6</v>
      </c>
      <c r="G5">
        <v>2</v>
      </c>
      <c r="H5">
        <v>1</v>
      </c>
      <c r="I5">
        <v>0</v>
      </c>
      <c r="J5">
        <v>3</v>
      </c>
      <c r="K5">
        <v>0</v>
      </c>
      <c r="L5">
        <v>0</v>
      </c>
      <c r="M5" s="38">
        <f t="shared" si="2"/>
        <v>3</v>
      </c>
      <c r="N5">
        <v>2</v>
      </c>
      <c r="O5">
        <v>0</v>
      </c>
      <c r="P5">
        <v>1</v>
      </c>
      <c r="Q5">
        <v>0</v>
      </c>
      <c r="R5">
        <v>0</v>
      </c>
      <c r="S5">
        <v>0</v>
      </c>
      <c r="T5" s="38">
        <f t="shared" si="4"/>
        <v>9</v>
      </c>
      <c r="U5" s="3">
        <f t="shared" si="5"/>
        <v>4</v>
      </c>
      <c r="V5" s="3">
        <f t="shared" si="3"/>
        <v>1</v>
      </c>
      <c r="W5" s="3">
        <f t="shared" si="3"/>
        <v>1</v>
      </c>
      <c r="X5" s="3">
        <f t="shared" si="3"/>
        <v>3</v>
      </c>
      <c r="Y5" s="3">
        <f t="shared" si="3"/>
        <v>0</v>
      </c>
      <c r="Z5" s="3">
        <f t="shared" si="3"/>
        <v>0</v>
      </c>
      <c r="AA5" s="61">
        <v>4</v>
      </c>
      <c r="AB5" s="31">
        <v>1</v>
      </c>
      <c r="AC5" s="60">
        <v>0</v>
      </c>
      <c r="AD5" s="60">
        <v>0</v>
      </c>
      <c r="AE5" s="60">
        <v>1</v>
      </c>
      <c r="AF5" s="60">
        <v>0</v>
      </c>
      <c r="AG5" s="60">
        <v>0</v>
      </c>
      <c r="AH5" s="37">
        <v>0</v>
      </c>
      <c r="AI5" s="60">
        <v>0</v>
      </c>
      <c r="AJ5" s="60">
        <v>0</v>
      </c>
      <c r="AK5" s="60">
        <v>0</v>
      </c>
      <c r="AL5" s="60">
        <v>0</v>
      </c>
      <c r="AM5" s="60">
        <v>0</v>
      </c>
      <c r="AN5">
        <v>0</v>
      </c>
      <c r="AO5">
        <v>0</v>
      </c>
      <c r="AP5">
        <v>1</v>
      </c>
      <c r="AQ5">
        <v>0</v>
      </c>
      <c r="AR5">
        <v>0</v>
      </c>
      <c r="AS5" s="7">
        <v>0</v>
      </c>
      <c r="AT5" s="60">
        <v>0</v>
      </c>
      <c r="AW5" s="7" t="s">
        <v>78</v>
      </c>
      <c r="AX5" s="29" t="s">
        <v>72</v>
      </c>
      <c r="AY5" s="61">
        <v>4</v>
      </c>
      <c r="AZ5" t="s">
        <v>88</v>
      </c>
      <c r="BA5" s="7" t="s">
        <v>85</v>
      </c>
    </row>
    <row r="6" spans="1:57" x14ac:dyDescent="0.25">
      <c r="A6" s="99">
        <v>43229</v>
      </c>
      <c r="B6" s="98">
        <v>5</v>
      </c>
      <c r="C6" s="8">
        <v>0.42569444444444443</v>
      </c>
      <c r="D6" s="2">
        <v>0.4284722222222222</v>
      </c>
      <c r="E6" s="40">
        <f t="shared" si="0"/>
        <v>2.7777777777777679E-3</v>
      </c>
      <c r="F6" s="38">
        <f t="shared" si="1"/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38">
        <f t="shared" si="2"/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38">
        <f t="shared" si="4"/>
        <v>0</v>
      </c>
      <c r="U6" s="3">
        <f t="shared" si="5"/>
        <v>0</v>
      </c>
      <c r="V6" s="3">
        <f t="shared" si="3"/>
        <v>0</v>
      </c>
      <c r="W6" s="3">
        <f t="shared" si="3"/>
        <v>0</v>
      </c>
      <c r="X6" s="3">
        <f t="shared" si="3"/>
        <v>0</v>
      </c>
      <c r="Y6" s="3">
        <f t="shared" si="3"/>
        <v>0</v>
      </c>
      <c r="Z6" s="3">
        <f t="shared" si="3"/>
        <v>0</v>
      </c>
      <c r="AA6" s="61">
        <v>5</v>
      </c>
      <c r="AB6" s="31">
        <v>1</v>
      </c>
      <c r="AC6">
        <v>0</v>
      </c>
      <c r="AD6">
        <v>0</v>
      </c>
      <c r="AE6">
        <v>0</v>
      </c>
      <c r="AF6">
        <v>0</v>
      </c>
      <c r="AG6">
        <v>1</v>
      </c>
      <c r="AH6" s="37">
        <v>1</v>
      </c>
      <c r="AI6">
        <v>0</v>
      </c>
      <c r="AJ6">
        <v>1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 s="7">
        <v>0</v>
      </c>
      <c r="AT6" s="60">
        <v>0</v>
      </c>
      <c r="AW6" s="7" t="s">
        <v>72</v>
      </c>
      <c r="AX6" s="29" t="s">
        <v>12</v>
      </c>
      <c r="AY6" s="61">
        <v>5</v>
      </c>
      <c r="AZ6" t="s">
        <v>88</v>
      </c>
      <c r="BA6" s="7" t="s">
        <v>81</v>
      </c>
    </row>
    <row r="7" spans="1:57" x14ac:dyDescent="0.25">
      <c r="A7" s="99">
        <v>43231</v>
      </c>
      <c r="B7" s="100">
        <v>6</v>
      </c>
      <c r="C7" s="8">
        <v>0.42291666666666666</v>
      </c>
      <c r="D7" s="2">
        <v>0.43194444444444446</v>
      </c>
      <c r="E7" s="58">
        <f t="shared" si="0"/>
        <v>9.0277777777778012E-3</v>
      </c>
      <c r="F7" s="59">
        <f t="shared" si="1"/>
        <v>29</v>
      </c>
      <c r="G7">
        <v>5</v>
      </c>
      <c r="H7">
        <v>6</v>
      </c>
      <c r="I7">
        <v>4</v>
      </c>
      <c r="J7">
        <v>4</v>
      </c>
      <c r="K7">
        <v>5</v>
      </c>
      <c r="L7">
        <v>5</v>
      </c>
      <c r="M7" s="59">
        <f t="shared" si="2"/>
        <v>4</v>
      </c>
      <c r="N7">
        <v>1</v>
      </c>
      <c r="O7">
        <v>0</v>
      </c>
      <c r="P7">
        <v>0</v>
      </c>
      <c r="Q7">
        <v>0</v>
      </c>
      <c r="R7">
        <v>2</v>
      </c>
      <c r="S7">
        <v>1</v>
      </c>
      <c r="T7" s="59">
        <f t="shared" si="4"/>
        <v>33</v>
      </c>
      <c r="U7" s="61">
        <f t="shared" si="5"/>
        <v>6</v>
      </c>
      <c r="V7" s="61">
        <f t="shared" si="3"/>
        <v>6</v>
      </c>
      <c r="W7" s="61">
        <f t="shared" si="3"/>
        <v>4</v>
      </c>
      <c r="X7" s="61">
        <f t="shared" si="3"/>
        <v>4</v>
      </c>
      <c r="Y7" s="61">
        <f t="shared" si="3"/>
        <v>7</v>
      </c>
      <c r="Z7" s="61">
        <f t="shared" si="3"/>
        <v>6</v>
      </c>
      <c r="AA7" s="61">
        <v>6</v>
      </c>
      <c r="AB7" s="31">
        <v>1</v>
      </c>
      <c r="AC7">
        <v>1</v>
      </c>
      <c r="AD7">
        <v>1</v>
      </c>
      <c r="AE7">
        <v>0</v>
      </c>
      <c r="AF7">
        <v>0</v>
      </c>
      <c r="AG7">
        <v>0</v>
      </c>
      <c r="AH7" s="37">
        <v>1</v>
      </c>
      <c r="AI7">
        <v>0</v>
      </c>
      <c r="AJ7">
        <v>0</v>
      </c>
      <c r="AK7">
        <v>0</v>
      </c>
      <c r="AL7">
        <v>1</v>
      </c>
      <c r="AM7">
        <v>0</v>
      </c>
      <c r="AN7">
        <v>5</v>
      </c>
      <c r="AO7">
        <v>1</v>
      </c>
      <c r="AP7">
        <v>0</v>
      </c>
      <c r="AQ7">
        <v>6</v>
      </c>
      <c r="AR7">
        <v>0</v>
      </c>
      <c r="AS7" s="7">
        <v>0</v>
      </c>
      <c r="AT7">
        <v>0</v>
      </c>
      <c r="AW7" s="7" t="s">
        <v>97</v>
      </c>
      <c r="AX7" s="29" t="s">
        <v>12</v>
      </c>
      <c r="AY7" s="61">
        <v>6</v>
      </c>
      <c r="AZ7" t="s">
        <v>86</v>
      </c>
      <c r="BA7" s="7" t="s">
        <v>93</v>
      </c>
    </row>
    <row r="8" spans="1:57" x14ac:dyDescent="0.25">
      <c r="A8" s="99">
        <v>43231</v>
      </c>
      <c r="B8" s="100">
        <v>7</v>
      </c>
      <c r="C8" s="8">
        <v>0.39652777777777781</v>
      </c>
      <c r="D8" s="2">
        <v>0.40277777777777773</v>
      </c>
      <c r="E8" s="58">
        <f t="shared" si="0"/>
        <v>6.2499999999999223E-3</v>
      </c>
      <c r="F8" s="59">
        <f t="shared" si="1"/>
        <v>9</v>
      </c>
      <c r="G8">
        <v>2</v>
      </c>
      <c r="H8">
        <v>0</v>
      </c>
      <c r="I8">
        <v>2</v>
      </c>
      <c r="J8">
        <v>1</v>
      </c>
      <c r="K8">
        <v>0</v>
      </c>
      <c r="L8">
        <v>4</v>
      </c>
      <c r="M8" s="59">
        <f t="shared" si="2"/>
        <v>5</v>
      </c>
      <c r="N8">
        <v>3</v>
      </c>
      <c r="O8">
        <v>1</v>
      </c>
      <c r="P8">
        <v>0</v>
      </c>
      <c r="Q8">
        <v>1</v>
      </c>
      <c r="R8">
        <v>0</v>
      </c>
      <c r="S8">
        <v>0</v>
      </c>
      <c r="T8" s="59">
        <f>F8+M8</f>
        <v>14</v>
      </c>
      <c r="U8" s="61">
        <f t="shared" si="5"/>
        <v>5</v>
      </c>
      <c r="V8" s="61">
        <f t="shared" si="3"/>
        <v>1</v>
      </c>
      <c r="W8" s="61">
        <f t="shared" si="3"/>
        <v>2</v>
      </c>
      <c r="X8" s="61">
        <f t="shared" si="3"/>
        <v>2</v>
      </c>
      <c r="Y8" s="61">
        <f t="shared" si="3"/>
        <v>0</v>
      </c>
      <c r="Z8" s="61">
        <f t="shared" si="3"/>
        <v>4</v>
      </c>
      <c r="AA8" s="61">
        <v>7</v>
      </c>
      <c r="AB8" s="31">
        <v>1</v>
      </c>
      <c r="AC8">
        <v>1</v>
      </c>
      <c r="AD8">
        <v>1</v>
      </c>
      <c r="AE8">
        <v>0</v>
      </c>
      <c r="AF8">
        <v>0</v>
      </c>
      <c r="AG8">
        <v>0</v>
      </c>
      <c r="AH8" s="37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5</v>
      </c>
      <c r="AO8">
        <v>1</v>
      </c>
      <c r="AP8">
        <v>0</v>
      </c>
      <c r="AQ8">
        <v>6</v>
      </c>
      <c r="AR8">
        <v>0</v>
      </c>
      <c r="AS8" s="7">
        <v>2</v>
      </c>
      <c r="AT8">
        <v>2</v>
      </c>
      <c r="AW8" s="7" t="s">
        <v>72</v>
      </c>
      <c r="AX8" s="29" t="s">
        <v>12</v>
      </c>
      <c r="AY8" s="61">
        <v>7</v>
      </c>
      <c r="AZ8" t="s">
        <v>86</v>
      </c>
      <c r="BA8" s="7" t="s">
        <v>76</v>
      </c>
    </row>
    <row r="9" spans="1:57" x14ac:dyDescent="0.25">
      <c r="A9" s="99">
        <v>43231</v>
      </c>
      <c r="B9" s="100">
        <v>8</v>
      </c>
      <c r="C9" s="8">
        <v>0.40833333333333338</v>
      </c>
      <c r="D9" s="2">
        <v>0.41319444444444442</v>
      </c>
      <c r="E9" s="58">
        <f t="shared" si="0"/>
        <v>4.8611111111110383E-3</v>
      </c>
      <c r="F9" s="59">
        <f t="shared" si="1"/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 s="59">
        <f t="shared" si="2"/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59">
        <f t="shared" ref="T9:T15" si="6">F9+M9</f>
        <v>1</v>
      </c>
      <c r="U9" s="61">
        <f t="shared" si="5"/>
        <v>1</v>
      </c>
      <c r="V9" s="61">
        <f t="shared" si="3"/>
        <v>0</v>
      </c>
      <c r="W9" s="61">
        <f t="shared" si="3"/>
        <v>0</v>
      </c>
      <c r="X9" s="61">
        <f t="shared" si="3"/>
        <v>0</v>
      </c>
      <c r="Y9" s="61">
        <f t="shared" si="3"/>
        <v>0</v>
      </c>
      <c r="Z9" s="61">
        <f t="shared" si="3"/>
        <v>0</v>
      </c>
      <c r="AA9" s="61">
        <v>8</v>
      </c>
      <c r="AB9" s="31">
        <v>1</v>
      </c>
      <c r="AC9">
        <v>0</v>
      </c>
      <c r="AD9">
        <v>1</v>
      </c>
      <c r="AE9">
        <v>1</v>
      </c>
      <c r="AF9">
        <v>0</v>
      </c>
      <c r="AG9">
        <v>0</v>
      </c>
      <c r="AH9" s="37">
        <v>1</v>
      </c>
      <c r="AI9">
        <v>0</v>
      </c>
      <c r="AJ9">
        <v>0</v>
      </c>
      <c r="AK9">
        <v>0</v>
      </c>
      <c r="AL9">
        <v>0</v>
      </c>
      <c r="AM9">
        <v>1</v>
      </c>
      <c r="AN9">
        <v>0</v>
      </c>
      <c r="AO9">
        <v>1</v>
      </c>
      <c r="AP9">
        <v>2</v>
      </c>
      <c r="AQ9">
        <v>0</v>
      </c>
      <c r="AR9">
        <v>6</v>
      </c>
      <c r="AS9" s="7">
        <v>2</v>
      </c>
      <c r="AT9">
        <v>2</v>
      </c>
      <c r="AW9" s="7" t="s">
        <v>96</v>
      </c>
      <c r="AX9" s="29" t="s">
        <v>12</v>
      </c>
      <c r="AY9" s="61">
        <v>8</v>
      </c>
      <c r="AZ9" t="s">
        <v>86</v>
      </c>
      <c r="BA9" s="7" t="s">
        <v>98</v>
      </c>
    </row>
    <row r="10" spans="1:57" x14ac:dyDescent="0.25">
      <c r="A10" s="99">
        <v>43229</v>
      </c>
      <c r="B10" s="100">
        <v>9</v>
      </c>
      <c r="C10" s="8">
        <v>0.4548611111111111</v>
      </c>
      <c r="D10" s="2">
        <v>0.46180555555555558</v>
      </c>
      <c r="E10" s="58">
        <f t="shared" si="0"/>
        <v>6.9444444444444753E-3</v>
      </c>
      <c r="F10" s="59">
        <f t="shared" si="1"/>
        <v>23</v>
      </c>
      <c r="G10">
        <v>4</v>
      </c>
      <c r="H10">
        <v>6</v>
      </c>
      <c r="I10">
        <v>4</v>
      </c>
      <c r="J10">
        <v>7</v>
      </c>
      <c r="K10">
        <v>2</v>
      </c>
      <c r="L10">
        <v>0</v>
      </c>
      <c r="M10" s="59">
        <f t="shared" si="2"/>
        <v>2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T10" s="59">
        <f t="shared" si="6"/>
        <v>25</v>
      </c>
      <c r="U10" s="61">
        <f t="shared" si="5"/>
        <v>5</v>
      </c>
      <c r="V10" s="61">
        <f t="shared" si="3"/>
        <v>7</v>
      </c>
      <c r="W10" s="61">
        <f t="shared" si="3"/>
        <v>4</v>
      </c>
      <c r="X10" s="61">
        <f t="shared" si="3"/>
        <v>7</v>
      </c>
      <c r="Y10" s="61">
        <f t="shared" si="3"/>
        <v>2</v>
      </c>
      <c r="Z10" s="61">
        <f t="shared" si="3"/>
        <v>0</v>
      </c>
      <c r="AA10" s="94">
        <v>9</v>
      </c>
      <c r="AB10" s="31">
        <v>1</v>
      </c>
      <c r="AC10">
        <v>1</v>
      </c>
      <c r="AD10">
        <v>0</v>
      </c>
      <c r="AE10">
        <v>0</v>
      </c>
      <c r="AF10">
        <v>0</v>
      </c>
      <c r="AG10">
        <v>0</v>
      </c>
      <c r="AH10" s="37">
        <v>1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6</v>
      </c>
      <c r="AO10">
        <v>1</v>
      </c>
      <c r="AP10">
        <v>0</v>
      </c>
      <c r="AQ10">
        <v>0</v>
      </c>
      <c r="AR10">
        <v>0</v>
      </c>
      <c r="AS10" s="7">
        <v>0</v>
      </c>
      <c r="AT10">
        <v>0</v>
      </c>
      <c r="AW10" s="7" t="s">
        <v>79</v>
      </c>
      <c r="AX10" s="29" t="s">
        <v>80</v>
      </c>
      <c r="AY10" s="61">
        <v>9</v>
      </c>
      <c r="AZ10" t="s">
        <v>88</v>
      </c>
      <c r="BA10" s="7" t="s">
        <v>84</v>
      </c>
    </row>
    <row r="11" spans="1:57" x14ac:dyDescent="0.25">
      <c r="A11" s="99">
        <v>43229</v>
      </c>
      <c r="B11" s="100">
        <v>10</v>
      </c>
      <c r="C11" s="8">
        <v>0.44097222222222227</v>
      </c>
      <c r="D11" s="2">
        <v>0.4465277777777778</v>
      </c>
      <c r="E11" s="58">
        <f t="shared" si="0"/>
        <v>5.5555555555555358E-3</v>
      </c>
      <c r="F11" s="59">
        <f t="shared" si="1"/>
        <v>11</v>
      </c>
      <c r="G11">
        <v>2</v>
      </c>
      <c r="H11">
        <v>2</v>
      </c>
      <c r="I11">
        <v>1</v>
      </c>
      <c r="J11">
        <v>3</v>
      </c>
      <c r="K11">
        <v>3</v>
      </c>
      <c r="L11">
        <v>0</v>
      </c>
      <c r="M11" s="59">
        <f t="shared" si="2"/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s="59">
        <f t="shared" si="6"/>
        <v>11</v>
      </c>
      <c r="U11" s="61">
        <f t="shared" si="5"/>
        <v>2</v>
      </c>
      <c r="V11" s="61">
        <f t="shared" si="3"/>
        <v>2</v>
      </c>
      <c r="W11" s="61">
        <f t="shared" si="3"/>
        <v>1</v>
      </c>
      <c r="X11" s="61">
        <f t="shared" si="3"/>
        <v>3</v>
      </c>
      <c r="Y11" s="61">
        <f t="shared" si="3"/>
        <v>3</v>
      </c>
      <c r="Z11" s="61">
        <f t="shared" si="3"/>
        <v>0</v>
      </c>
      <c r="AA11" s="94">
        <v>10</v>
      </c>
      <c r="AB11" s="31">
        <v>1</v>
      </c>
      <c r="AC11">
        <v>1</v>
      </c>
      <c r="AD11">
        <v>0</v>
      </c>
      <c r="AE11">
        <v>0</v>
      </c>
      <c r="AF11">
        <v>1</v>
      </c>
      <c r="AG11">
        <v>0</v>
      </c>
      <c r="AH11" s="37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5</v>
      </c>
      <c r="AO11">
        <v>0</v>
      </c>
      <c r="AP11">
        <v>0</v>
      </c>
      <c r="AQ11">
        <v>6</v>
      </c>
      <c r="AR11">
        <v>0</v>
      </c>
      <c r="AS11" s="7">
        <v>0</v>
      </c>
      <c r="AT11">
        <v>0</v>
      </c>
      <c r="AW11" s="7" t="s">
        <v>77</v>
      </c>
      <c r="AX11" s="29" t="s">
        <v>12</v>
      </c>
      <c r="AY11" s="61">
        <v>10</v>
      </c>
      <c r="AZ11" t="s">
        <v>88</v>
      </c>
      <c r="BA11" s="7"/>
    </row>
    <row r="12" spans="1:57" x14ac:dyDescent="0.25">
      <c r="A12" s="99">
        <v>43228</v>
      </c>
      <c r="B12" s="98">
        <v>11</v>
      </c>
      <c r="C12" s="8">
        <v>0.41944444444444445</v>
      </c>
      <c r="D12" s="2">
        <v>0.42291666666666666</v>
      </c>
      <c r="E12" s="40">
        <f t="shared" si="0"/>
        <v>3.4722222222222099E-3</v>
      </c>
      <c r="F12" s="38">
        <f t="shared" si="1"/>
        <v>6</v>
      </c>
      <c r="G12">
        <v>0</v>
      </c>
      <c r="H12">
        <v>0</v>
      </c>
      <c r="I12">
        <v>0</v>
      </c>
      <c r="J12">
        <v>0</v>
      </c>
      <c r="K12">
        <v>0</v>
      </c>
      <c r="L12">
        <v>6</v>
      </c>
      <c r="M12" s="38">
        <f t="shared" si="2"/>
        <v>7</v>
      </c>
      <c r="N12">
        <v>4</v>
      </c>
      <c r="O12">
        <v>1</v>
      </c>
      <c r="P12">
        <v>1</v>
      </c>
      <c r="Q12">
        <v>1</v>
      </c>
      <c r="R12">
        <v>0</v>
      </c>
      <c r="S12">
        <v>0</v>
      </c>
      <c r="T12" s="38">
        <f t="shared" si="6"/>
        <v>13</v>
      </c>
      <c r="U12" s="3">
        <f t="shared" si="5"/>
        <v>4</v>
      </c>
      <c r="V12" s="3">
        <f t="shared" si="3"/>
        <v>1</v>
      </c>
      <c r="W12" s="3">
        <f t="shared" si="3"/>
        <v>1</v>
      </c>
      <c r="X12" s="3">
        <f t="shared" si="3"/>
        <v>1</v>
      </c>
      <c r="Y12" s="3">
        <f t="shared" si="3"/>
        <v>0</v>
      </c>
      <c r="Z12" s="3">
        <f t="shared" si="3"/>
        <v>6</v>
      </c>
      <c r="AA12" s="94">
        <v>11</v>
      </c>
      <c r="AB12" s="31">
        <v>1</v>
      </c>
      <c r="AC12">
        <v>0</v>
      </c>
      <c r="AD12" s="3">
        <v>0</v>
      </c>
      <c r="AE12" s="3">
        <v>1</v>
      </c>
      <c r="AF12" s="3">
        <v>0</v>
      </c>
      <c r="AG12" s="3">
        <v>0</v>
      </c>
      <c r="AH12" s="37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>
        <v>0</v>
      </c>
      <c r="AO12">
        <v>0</v>
      </c>
      <c r="AP12">
        <v>4</v>
      </c>
      <c r="AQ12">
        <v>0</v>
      </c>
      <c r="AR12">
        <v>0</v>
      </c>
      <c r="AS12" s="7">
        <v>0</v>
      </c>
      <c r="AT12">
        <v>0</v>
      </c>
      <c r="AW12" s="7" t="s">
        <v>72</v>
      </c>
      <c r="AX12" s="29" t="s">
        <v>12</v>
      </c>
      <c r="AY12" s="61">
        <v>11</v>
      </c>
      <c r="AZ12" t="s">
        <v>87</v>
      </c>
      <c r="BA12" s="7"/>
    </row>
    <row r="13" spans="1:57" x14ac:dyDescent="0.25">
      <c r="A13" s="99">
        <v>43229</v>
      </c>
      <c r="B13" s="98">
        <v>12</v>
      </c>
      <c r="C13" s="8">
        <v>0.37986111111111115</v>
      </c>
      <c r="D13" s="2">
        <v>0.38472222222222219</v>
      </c>
      <c r="E13" s="40">
        <f t="shared" si="0"/>
        <v>4.8611111111110383E-3</v>
      </c>
      <c r="F13" s="38">
        <f t="shared" si="1"/>
        <v>4</v>
      </c>
      <c r="G13">
        <v>1</v>
      </c>
      <c r="H13">
        <v>1</v>
      </c>
      <c r="I13">
        <v>0</v>
      </c>
      <c r="J13">
        <v>0</v>
      </c>
      <c r="K13">
        <v>2</v>
      </c>
      <c r="L13">
        <v>0</v>
      </c>
      <c r="M13" s="38">
        <f t="shared" si="2"/>
        <v>5</v>
      </c>
      <c r="N13">
        <v>3</v>
      </c>
      <c r="O13">
        <v>0</v>
      </c>
      <c r="P13">
        <v>2</v>
      </c>
      <c r="Q13">
        <v>0</v>
      </c>
      <c r="R13">
        <v>0</v>
      </c>
      <c r="S13">
        <v>0</v>
      </c>
      <c r="T13" s="38">
        <f t="shared" si="6"/>
        <v>9</v>
      </c>
      <c r="U13" s="3">
        <f t="shared" si="5"/>
        <v>4</v>
      </c>
      <c r="V13" s="3">
        <f t="shared" si="3"/>
        <v>1</v>
      </c>
      <c r="W13" s="3">
        <f t="shared" si="3"/>
        <v>2</v>
      </c>
      <c r="X13" s="3">
        <f t="shared" si="3"/>
        <v>0</v>
      </c>
      <c r="Y13" s="3">
        <f t="shared" si="3"/>
        <v>2</v>
      </c>
      <c r="Z13" s="3">
        <f t="shared" si="3"/>
        <v>0</v>
      </c>
      <c r="AA13" s="94">
        <v>12</v>
      </c>
      <c r="AB13" s="31">
        <v>1</v>
      </c>
      <c r="AC13">
        <v>0</v>
      </c>
      <c r="AD13">
        <v>0</v>
      </c>
      <c r="AE13">
        <v>1</v>
      </c>
      <c r="AF13">
        <v>0</v>
      </c>
      <c r="AG13">
        <v>0</v>
      </c>
      <c r="AH13" s="37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4</v>
      </c>
      <c r="AQ13">
        <v>0</v>
      </c>
      <c r="AR13">
        <v>0</v>
      </c>
      <c r="AS13" s="7">
        <v>0</v>
      </c>
      <c r="AT13">
        <v>0</v>
      </c>
      <c r="AW13" s="7" t="s">
        <v>70</v>
      </c>
      <c r="AX13" s="29" t="s">
        <v>12</v>
      </c>
      <c r="AY13" s="61">
        <v>12</v>
      </c>
      <c r="AZ13" t="s">
        <v>88</v>
      </c>
      <c r="BA13" s="7" t="s">
        <v>76</v>
      </c>
    </row>
    <row r="14" spans="1:57" x14ac:dyDescent="0.25">
      <c r="A14" s="99">
        <v>43231</v>
      </c>
      <c r="B14" s="100">
        <v>13</v>
      </c>
      <c r="C14" s="8">
        <v>0.45347222222222222</v>
      </c>
      <c r="D14" s="2">
        <v>0.45833333333333331</v>
      </c>
      <c r="E14" s="58">
        <f t="shared" si="0"/>
        <v>4.8611111111110938E-3</v>
      </c>
      <c r="F14" s="59">
        <f t="shared" si="1"/>
        <v>1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 s="59">
        <f t="shared" si="2"/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 s="59">
        <f t="shared" si="6"/>
        <v>2</v>
      </c>
      <c r="U14" s="61">
        <f t="shared" si="5"/>
        <v>1</v>
      </c>
      <c r="V14" s="61">
        <f t="shared" si="3"/>
        <v>0</v>
      </c>
      <c r="W14" s="61">
        <f t="shared" si="3"/>
        <v>1</v>
      </c>
      <c r="X14" s="61">
        <f t="shared" si="3"/>
        <v>0</v>
      </c>
      <c r="Y14" s="61">
        <f t="shared" si="3"/>
        <v>0</v>
      </c>
      <c r="Z14" s="61">
        <f t="shared" si="3"/>
        <v>0</v>
      </c>
      <c r="AA14" s="61">
        <v>13</v>
      </c>
      <c r="AB14" s="31">
        <v>1</v>
      </c>
      <c r="AC14">
        <v>0</v>
      </c>
      <c r="AD14">
        <v>0</v>
      </c>
      <c r="AE14">
        <v>1</v>
      </c>
      <c r="AF14">
        <v>0</v>
      </c>
      <c r="AG14">
        <v>0</v>
      </c>
      <c r="AH14" s="37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5</v>
      </c>
      <c r="AQ14">
        <v>0</v>
      </c>
      <c r="AR14">
        <v>0</v>
      </c>
      <c r="AS14" s="7">
        <v>1</v>
      </c>
      <c r="AT14">
        <v>1</v>
      </c>
      <c r="AW14" s="7" t="s">
        <v>94</v>
      </c>
      <c r="AX14" s="29" t="s">
        <v>95</v>
      </c>
      <c r="AY14" s="61">
        <v>13</v>
      </c>
      <c r="AZ14" t="s">
        <v>86</v>
      </c>
      <c r="BA14" s="7"/>
    </row>
    <row r="15" spans="1:57" s="17" customFormat="1" x14ac:dyDescent="0.25">
      <c r="A15" s="82">
        <v>43231</v>
      </c>
      <c r="B15" s="87">
        <v>14</v>
      </c>
      <c r="C15" s="13">
        <v>0.46666666666666662</v>
      </c>
      <c r="D15" s="14">
        <v>0.4694444444444445</v>
      </c>
      <c r="E15" s="47">
        <f t="shared" si="0"/>
        <v>2.7777777777778789E-3</v>
      </c>
      <c r="F15" s="48">
        <f t="shared" si="1"/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48">
        <f t="shared" si="2"/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48">
        <f t="shared" si="6"/>
        <v>0</v>
      </c>
      <c r="U15" s="51">
        <f t="shared" si="5"/>
        <v>0</v>
      </c>
      <c r="V15" s="51">
        <f t="shared" si="3"/>
        <v>0</v>
      </c>
      <c r="W15" s="51">
        <f t="shared" si="3"/>
        <v>0</v>
      </c>
      <c r="X15" s="51">
        <f t="shared" si="3"/>
        <v>0</v>
      </c>
      <c r="Y15" s="51">
        <f t="shared" si="3"/>
        <v>0</v>
      </c>
      <c r="Z15" s="52">
        <f t="shared" si="3"/>
        <v>0</v>
      </c>
      <c r="AA15" s="97">
        <v>14</v>
      </c>
      <c r="AB15" s="32">
        <v>1</v>
      </c>
      <c r="AC15" s="17">
        <v>0</v>
      </c>
      <c r="AD15" s="17">
        <v>0</v>
      </c>
      <c r="AE15" s="17">
        <v>1</v>
      </c>
      <c r="AF15" s="17">
        <v>0</v>
      </c>
      <c r="AG15" s="17">
        <v>0</v>
      </c>
      <c r="AH15" s="44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6</v>
      </c>
      <c r="AQ15" s="17">
        <v>0</v>
      </c>
      <c r="AR15" s="17">
        <v>0</v>
      </c>
      <c r="AS15" s="16">
        <v>1</v>
      </c>
      <c r="AT15" s="17">
        <v>1</v>
      </c>
      <c r="AW15" s="16" t="s">
        <v>94</v>
      </c>
      <c r="AX15" s="30" t="s">
        <v>95</v>
      </c>
      <c r="AY15" s="97">
        <v>14</v>
      </c>
      <c r="AZ15" t="s">
        <v>86</v>
      </c>
      <c r="BA15" s="16"/>
    </row>
    <row r="16" spans="1:57" s="1" customFormat="1" x14ac:dyDescent="0.25">
      <c r="A16" s="1" t="s">
        <v>41</v>
      </c>
      <c r="B16" s="9"/>
      <c r="C16" s="6"/>
      <c r="D16" s="1" t="s">
        <v>40</v>
      </c>
      <c r="E16" s="42">
        <f>SUM(E2:E15)</f>
        <v>7.9166666666666552E-2</v>
      </c>
      <c r="F16" s="38">
        <f>SUM(F2:F15)</f>
        <v>113</v>
      </c>
      <c r="G16" s="4">
        <f>SUM(G2:G15)</f>
        <v>31</v>
      </c>
      <c r="H16" s="4">
        <f t="shared" ref="H16:L16" si="7">SUM(H2:H15)</f>
        <v>17</v>
      </c>
      <c r="I16" s="4">
        <f t="shared" si="7"/>
        <v>16</v>
      </c>
      <c r="J16" s="4">
        <f t="shared" si="7"/>
        <v>19</v>
      </c>
      <c r="K16" s="4">
        <f t="shared" si="7"/>
        <v>15</v>
      </c>
      <c r="L16" s="4">
        <f t="shared" si="7"/>
        <v>15</v>
      </c>
      <c r="M16" s="38">
        <f>SUM(M2:M15)</f>
        <v>33</v>
      </c>
      <c r="N16" s="4">
        <f>SUM(N2:N15)</f>
        <v>18</v>
      </c>
      <c r="O16" s="4">
        <f t="shared" ref="O16:S16" si="8">SUM(O2:O15)</f>
        <v>4</v>
      </c>
      <c r="P16" s="4">
        <f t="shared" si="8"/>
        <v>5</v>
      </c>
      <c r="Q16" s="4">
        <f t="shared" si="8"/>
        <v>3</v>
      </c>
      <c r="R16" s="4">
        <f t="shared" si="8"/>
        <v>2</v>
      </c>
      <c r="S16" s="4">
        <f t="shared" si="8"/>
        <v>1</v>
      </c>
      <c r="T16" s="38">
        <f>SUM(T2:T15)</f>
        <v>146</v>
      </c>
      <c r="U16" s="4">
        <f>SUM(U2:U15)</f>
        <v>49</v>
      </c>
      <c r="V16" s="4">
        <f t="shared" ref="V16:Z16" si="9">SUM(V2:V15)</f>
        <v>21</v>
      </c>
      <c r="W16" s="4">
        <f t="shared" si="9"/>
        <v>21</v>
      </c>
      <c r="X16" s="4">
        <f t="shared" si="9"/>
        <v>22</v>
      </c>
      <c r="Y16" s="4">
        <f t="shared" si="9"/>
        <v>17</v>
      </c>
      <c r="Z16" s="4">
        <f t="shared" si="9"/>
        <v>16</v>
      </c>
      <c r="AA16" s="38"/>
      <c r="AG16" s="36"/>
      <c r="AN16" s="6">
        <v>0</v>
      </c>
      <c r="AP16" s="1">
        <v>1</v>
      </c>
      <c r="AQ16" s="6"/>
      <c r="AR16" s="6">
        <f>SUM(AR2:AR15)</f>
        <v>6</v>
      </c>
      <c r="AS16" s="1">
        <f t="shared" ref="AS16:AX16" si="10">SUM(AS2:AS15)</f>
        <v>6</v>
      </c>
      <c r="AT16" s="1">
        <f t="shared" si="10"/>
        <v>6</v>
      </c>
      <c r="AU16" s="1">
        <f t="shared" si="10"/>
        <v>0</v>
      </c>
      <c r="AV16" s="1">
        <f t="shared" si="10"/>
        <v>0</v>
      </c>
      <c r="AW16" s="1">
        <f t="shared" si="10"/>
        <v>0</v>
      </c>
      <c r="AX16" s="1">
        <f t="shared" si="10"/>
        <v>0</v>
      </c>
      <c r="AY16" s="6">
        <f>SUM(AY2:AY15)</f>
        <v>105</v>
      </c>
      <c r="AZ16" s="1">
        <f t="shared" ref="AZ16:BE16" si="11">SUM(AZ2:AZ15)</f>
        <v>0</v>
      </c>
      <c r="BA16" s="1">
        <f t="shared" si="11"/>
        <v>0</v>
      </c>
      <c r="BB16" s="1">
        <f t="shared" si="11"/>
        <v>0</v>
      </c>
      <c r="BC16" s="1">
        <f t="shared" si="11"/>
        <v>0</v>
      </c>
      <c r="BD16" s="1">
        <f t="shared" si="11"/>
        <v>0</v>
      </c>
      <c r="BE16" s="1">
        <f t="shared" si="11"/>
        <v>0</v>
      </c>
    </row>
    <row r="17" spans="2:51" s="17" customFormat="1" x14ac:dyDescent="0.25">
      <c r="B17" s="33"/>
      <c r="C17" s="16"/>
      <c r="D17" s="11" t="s">
        <v>39</v>
      </c>
      <c r="E17" s="41">
        <f>E16/14</f>
        <v>5.6547619047618968E-3</v>
      </c>
      <c r="F17" s="32"/>
      <c r="G17" s="43">
        <f>G16/$F$16*100</f>
        <v>27.43362831858407</v>
      </c>
      <c r="H17" s="43">
        <f t="shared" ref="H17:L17" si="12">H16/$F$16*100</f>
        <v>15.044247787610621</v>
      </c>
      <c r="I17" s="43">
        <f t="shared" si="12"/>
        <v>14.159292035398231</v>
      </c>
      <c r="J17" s="43">
        <f t="shared" si="12"/>
        <v>16.814159292035399</v>
      </c>
      <c r="K17" s="43">
        <f t="shared" si="12"/>
        <v>13.274336283185843</v>
      </c>
      <c r="L17" s="43">
        <f t="shared" si="12"/>
        <v>13.274336283185843</v>
      </c>
      <c r="M17" s="32"/>
      <c r="N17" s="43">
        <f>N16/$M$16*100</f>
        <v>54.54545454545454</v>
      </c>
      <c r="O17" s="43">
        <f>O16/$M$16*100</f>
        <v>12.121212121212121</v>
      </c>
      <c r="P17" s="43">
        <f t="shared" ref="P17:S17" si="13">P16/$M$16*100</f>
        <v>15.151515151515152</v>
      </c>
      <c r="Q17" s="43">
        <f t="shared" si="13"/>
        <v>9.0909090909090917</v>
      </c>
      <c r="R17" s="43">
        <f t="shared" si="13"/>
        <v>6.0606060606060606</v>
      </c>
      <c r="S17" s="43">
        <f t="shared" si="13"/>
        <v>3.0303030303030303</v>
      </c>
      <c r="T17" s="32"/>
      <c r="U17" s="43">
        <f>U16/$T$16*100</f>
        <v>33.561643835616437</v>
      </c>
      <c r="V17" s="43">
        <f t="shared" ref="V17:Z17" si="14">V16/$T$16*100</f>
        <v>14.383561643835616</v>
      </c>
      <c r="W17" s="43">
        <f t="shared" si="14"/>
        <v>14.383561643835616</v>
      </c>
      <c r="X17" s="43">
        <f t="shared" si="14"/>
        <v>15.068493150684931</v>
      </c>
      <c r="Y17" s="43">
        <f t="shared" si="14"/>
        <v>11.643835616438356</v>
      </c>
      <c r="Z17" s="43">
        <f t="shared" si="14"/>
        <v>10.95890410958904</v>
      </c>
      <c r="AA17" s="32"/>
      <c r="AG17" s="44"/>
      <c r="AN17" s="16"/>
      <c r="AQ17" s="16"/>
      <c r="AR17" s="16"/>
      <c r="AY17" s="16"/>
    </row>
    <row r="20" spans="2:51" x14ac:dyDescent="0.25">
      <c r="T20" t="s">
        <v>10</v>
      </c>
      <c r="U20">
        <f>F16</f>
        <v>113</v>
      </c>
      <c r="V20" s="5">
        <f>U20/SUM(U20:U21)*100</f>
        <v>77.397260273972606</v>
      </c>
    </row>
    <row r="21" spans="2:51" x14ac:dyDescent="0.25">
      <c r="T21" t="s">
        <v>11</v>
      </c>
      <c r="U21">
        <f>M16</f>
        <v>33</v>
      </c>
      <c r="V21" s="5">
        <f>U21/SUM(U20:U21)*100</f>
        <v>22.602739726027394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E21"/>
  <sheetViews>
    <sheetView workbookViewId="0">
      <selection activeCell="V20" sqref="V20:V21"/>
    </sheetView>
  </sheetViews>
  <sheetFormatPr baseColWidth="10" defaultRowHeight="15" x14ac:dyDescent="0.25"/>
  <sheetData>
    <row r="1" spans="1:57" s="11" customFormat="1" x14ac:dyDescent="0.25">
      <c r="A1" s="20" t="s">
        <v>1</v>
      </c>
      <c r="B1" s="21" t="s">
        <v>0</v>
      </c>
      <c r="C1" s="12" t="s">
        <v>2</v>
      </c>
      <c r="D1" s="11" t="s">
        <v>3</v>
      </c>
      <c r="E1" s="39" t="s">
        <v>15</v>
      </c>
      <c r="F1" s="19" t="s">
        <v>10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8</v>
      </c>
      <c r="L1" s="11" t="s">
        <v>9</v>
      </c>
      <c r="M1" s="19" t="s">
        <v>11</v>
      </c>
      <c r="N1" s="11" t="s">
        <v>4</v>
      </c>
      <c r="O1" s="11" t="s">
        <v>5</v>
      </c>
      <c r="P1" s="11" t="s">
        <v>6</v>
      </c>
      <c r="Q1" s="11" t="s">
        <v>7</v>
      </c>
      <c r="R1" s="11" t="s">
        <v>8</v>
      </c>
      <c r="S1" s="11" t="s">
        <v>9</v>
      </c>
      <c r="T1" s="19" t="s">
        <v>37</v>
      </c>
      <c r="U1" s="11" t="s">
        <v>4</v>
      </c>
      <c r="V1" s="11" t="s">
        <v>5</v>
      </c>
      <c r="W1" s="11" t="s">
        <v>6</v>
      </c>
      <c r="X1" s="11" t="s">
        <v>7</v>
      </c>
      <c r="Y1" s="11" t="s">
        <v>8</v>
      </c>
      <c r="Z1" s="11" t="s">
        <v>9</v>
      </c>
      <c r="AA1" s="19" t="s">
        <v>13</v>
      </c>
      <c r="AB1" s="11" t="s">
        <v>44</v>
      </c>
      <c r="AC1" s="11" t="s">
        <v>45</v>
      </c>
      <c r="AD1" s="11" t="s">
        <v>46</v>
      </c>
      <c r="AE1" s="11" t="s">
        <v>47</v>
      </c>
      <c r="AF1" s="11" t="s">
        <v>43</v>
      </c>
      <c r="AG1" s="39"/>
      <c r="AH1" s="11" t="s">
        <v>48</v>
      </c>
      <c r="AI1" s="11" t="s">
        <v>49</v>
      </c>
      <c r="AJ1" s="11" t="s">
        <v>50</v>
      </c>
      <c r="AK1" s="11" t="s">
        <v>51</v>
      </c>
      <c r="AL1" s="11" t="s">
        <v>53</v>
      </c>
      <c r="AM1" s="11" t="s">
        <v>18</v>
      </c>
      <c r="AN1" s="12" t="s">
        <v>57</v>
      </c>
      <c r="AO1" s="11" t="s">
        <v>58</v>
      </c>
      <c r="AP1" s="11" t="s">
        <v>21</v>
      </c>
      <c r="AQ1" s="12" t="s">
        <v>14</v>
      </c>
      <c r="AR1" s="19" t="s">
        <v>36</v>
      </c>
      <c r="AS1" s="11" t="s">
        <v>4</v>
      </c>
      <c r="AT1" s="11" t="s">
        <v>5</v>
      </c>
      <c r="AU1" s="11" t="s">
        <v>6</v>
      </c>
      <c r="AV1" s="11" t="s">
        <v>7</v>
      </c>
      <c r="AW1" s="11" t="s">
        <v>8</v>
      </c>
      <c r="AX1" s="11" t="s">
        <v>9</v>
      </c>
      <c r="AY1" s="19" t="s">
        <v>38</v>
      </c>
      <c r="AZ1" s="11" t="s">
        <v>4</v>
      </c>
      <c r="BA1" s="11" t="s">
        <v>5</v>
      </c>
      <c r="BB1" s="11" t="s">
        <v>6</v>
      </c>
      <c r="BC1" s="11" t="s">
        <v>7</v>
      </c>
      <c r="BD1" s="11" t="s">
        <v>8</v>
      </c>
      <c r="BE1" s="11" t="s">
        <v>9</v>
      </c>
    </row>
    <row r="2" spans="1:57" s="27" customFormat="1" x14ac:dyDescent="0.25">
      <c r="A2" s="88">
        <v>43249</v>
      </c>
      <c r="B2" s="89">
        <v>1</v>
      </c>
      <c r="C2" s="72">
        <v>0.3444444444444445</v>
      </c>
      <c r="D2" s="73">
        <v>0.35138888888888892</v>
      </c>
      <c r="E2" s="74">
        <f t="shared" ref="E2:E15" si="0">D2-C2</f>
        <v>6.9444444444444198E-3</v>
      </c>
      <c r="F2" s="75">
        <f t="shared" ref="F2:F15" si="1">SUM(G2:L2)</f>
        <v>12</v>
      </c>
      <c r="G2" s="27">
        <v>7</v>
      </c>
      <c r="H2" s="27">
        <v>1</v>
      </c>
      <c r="I2" s="27">
        <v>2</v>
      </c>
      <c r="J2" s="27">
        <v>2</v>
      </c>
      <c r="K2" s="27">
        <v>0</v>
      </c>
      <c r="L2" s="27">
        <v>0</v>
      </c>
      <c r="M2" s="75">
        <f t="shared" ref="M2:M15" si="2">SUM(N2:S2)</f>
        <v>3</v>
      </c>
      <c r="N2" s="27">
        <v>2</v>
      </c>
      <c r="O2" s="27">
        <v>0</v>
      </c>
      <c r="P2" s="27">
        <v>0</v>
      </c>
      <c r="Q2" s="27">
        <v>0</v>
      </c>
      <c r="R2" s="27">
        <v>0</v>
      </c>
      <c r="S2" s="27">
        <v>1</v>
      </c>
      <c r="T2" s="75">
        <f>F2+M2</f>
        <v>15</v>
      </c>
      <c r="U2" s="76">
        <f>N2+G2</f>
        <v>9</v>
      </c>
      <c r="V2" s="76">
        <f>O2+H2</f>
        <v>1</v>
      </c>
      <c r="W2" s="76">
        <f t="shared" ref="W2:Z15" si="3">P2+I2</f>
        <v>2</v>
      </c>
      <c r="X2" s="76">
        <f t="shared" si="3"/>
        <v>2</v>
      </c>
      <c r="Y2" s="76">
        <f t="shared" si="3"/>
        <v>0</v>
      </c>
      <c r="Z2" s="76">
        <f t="shared" si="3"/>
        <v>1</v>
      </c>
      <c r="AA2" s="104">
        <v>1</v>
      </c>
      <c r="AB2" s="77">
        <v>1</v>
      </c>
      <c r="AC2" s="27">
        <v>0</v>
      </c>
      <c r="AD2" s="27">
        <v>1</v>
      </c>
      <c r="AE2" s="27">
        <v>0</v>
      </c>
      <c r="AF2" s="27">
        <v>0</v>
      </c>
      <c r="AG2" s="27">
        <v>0</v>
      </c>
      <c r="AH2" s="78">
        <v>1</v>
      </c>
      <c r="AI2" s="27">
        <v>1</v>
      </c>
      <c r="AJ2" s="27">
        <v>0</v>
      </c>
      <c r="AK2" s="27">
        <v>1</v>
      </c>
      <c r="AL2" s="27">
        <v>0</v>
      </c>
      <c r="AM2" s="27">
        <v>0</v>
      </c>
      <c r="AN2" s="27">
        <v>5</v>
      </c>
      <c r="AO2" s="27">
        <v>1</v>
      </c>
      <c r="AP2" s="27">
        <v>2</v>
      </c>
      <c r="AQ2" s="27">
        <v>0</v>
      </c>
      <c r="AR2" s="27">
        <v>0</v>
      </c>
      <c r="AS2" s="26">
        <v>2</v>
      </c>
      <c r="AT2" s="27">
        <v>1</v>
      </c>
      <c r="AV2" s="27">
        <v>90</v>
      </c>
      <c r="AW2" s="26" t="s">
        <v>70</v>
      </c>
      <c r="AX2" s="28" t="s">
        <v>69</v>
      </c>
      <c r="AY2" s="104">
        <v>1</v>
      </c>
      <c r="AZ2" s="27" t="s">
        <v>125</v>
      </c>
      <c r="BA2" s="26" t="s">
        <v>127</v>
      </c>
    </row>
    <row r="3" spans="1:57" x14ac:dyDescent="0.25">
      <c r="A3" s="80">
        <v>43249</v>
      </c>
      <c r="B3" s="81">
        <v>2</v>
      </c>
      <c r="C3" s="8">
        <v>0.35555555555555557</v>
      </c>
      <c r="D3" s="2">
        <v>0.36180555555555555</v>
      </c>
      <c r="E3" s="40">
        <f t="shared" si="0"/>
        <v>6.2499999999999778E-3</v>
      </c>
      <c r="F3" s="38">
        <f t="shared" si="1"/>
        <v>15</v>
      </c>
      <c r="G3">
        <v>7</v>
      </c>
      <c r="H3">
        <v>1</v>
      </c>
      <c r="I3">
        <v>4</v>
      </c>
      <c r="J3">
        <v>0</v>
      </c>
      <c r="K3">
        <v>2</v>
      </c>
      <c r="L3">
        <v>1</v>
      </c>
      <c r="M3" s="38">
        <f t="shared" si="2"/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s="38">
        <f t="shared" ref="T3:T7" si="4">F3+M3</f>
        <v>15</v>
      </c>
      <c r="U3" s="3">
        <f>N3+G3</f>
        <v>7</v>
      </c>
      <c r="V3" s="3">
        <f t="shared" ref="V3:V15" si="5">O3+H3</f>
        <v>1</v>
      </c>
      <c r="W3" s="3">
        <f t="shared" si="3"/>
        <v>4</v>
      </c>
      <c r="X3" s="3">
        <f t="shared" si="3"/>
        <v>0</v>
      </c>
      <c r="Y3" s="3">
        <f t="shared" si="3"/>
        <v>2</v>
      </c>
      <c r="Z3" s="3">
        <f t="shared" si="3"/>
        <v>1</v>
      </c>
      <c r="AA3" s="105">
        <v>2</v>
      </c>
      <c r="AB3" s="31">
        <v>1</v>
      </c>
      <c r="AC3" s="60">
        <v>1</v>
      </c>
      <c r="AD3" s="60">
        <v>1</v>
      </c>
      <c r="AE3" s="60">
        <v>0</v>
      </c>
      <c r="AF3" s="60">
        <v>0</v>
      </c>
      <c r="AG3" s="60">
        <v>0</v>
      </c>
      <c r="AH3" s="37">
        <v>1</v>
      </c>
      <c r="AI3" s="60">
        <v>0</v>
      </c>
      <c r="AJ3" s="60">
        <v>0</v>
      </c>
      <c r="AK3" s="60">
        <v>0</v>
      </c>
      <c r="AL3" s="60">
        <v>1</v>
      </c>
      <c r="AM3" s="60">
        <v>0</v>
      </c>
      <c r="AN3">
        <v>6</v>
      </c>
      <c r="AO3">
        <v>1</v>
      </c>
      <c r="AP3">
        <v>0</v>
      </c>
      <c r="AQ3">
        <v>6</v>
      </c>
      <c r="AR3">
        <v>0</v>
      </c>
      <c r="AS3" s="7">
        <v>1</v>
      </c>
      <c r="AT3">
        <v>1</v>
      </c>
      <c r="AV3">
        <v>90</v>
      </c>
      <c r="AW3" s="10" t="s">
        <v>71</v>
      </c>
      <c r="AX3" s="91" t="s">
        <v>12</v>
      </c>
      <c r="AY3" s="105">
        <v>2</v>
      </c>
      <c r="AZ3" t="s">
        <v>125</v>
      </c>
      <c r="BA3" s="7" t="s">
        <v>130</v>
      </c>
    </row>
    <row r="4" spans="1:57" x14ac:dyDescent="0.25">
      <c r="A4" s="80">
        <v>43249</v>
      </c>
      <c r="B4" s="81">
        <v>3</v>
      </c>
      <c r="C4" s="8">
        <v>0.36874999999999997</v>
      </c>
      <c r="D4" s="2">
        <v>0.37638888888888888</v>
      </c>
      <c r="E4" s="40">
        <f t="shared" si="0"/>
        <v>7.6388888888889173E-3</v>
      </c>
      <c r="F4" s="38">
        <f t="shared" si="1"/>
        <v>21</v>
      </c>
      <c r="G4">
        <v>6</v>
      </c>
      <c r="H4" s="3">
        <v>3</v>
      </c>
      <c r="I4">
        <v>4</v>
      </c>
      <c r="J4">
        <v>6</v>
      </c>
      <c r="K4">
        <v>2</v>
      </c>
      <c r="L4">
        <v>0</v>
      </c>
      <c r="M4" s="38">
        <f t="shared" si="2"/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s="38">
        <f t="shared" si="4"/>
        <v>21</v>
      </c>
      <c r="U4" s="3">
        <f t="shared" ref="U4:U11" si="6">N4+G4</f>
        <v>6</v>
      </c>
      <c r="V4" s="3">
        <f t="shared" si="5"/>
        <v>3</v>
      </c>
      <c r="W4" s="3">
        <f t="shared" si="3"/>
        <v>4</v>
      </c>
      <c r="X4" s="3">
        <f t="shared" si="3"/>
        <v>6</v>
      </c>
      <c r="Y4" s="3">
        <f t="shared" si="3"/>
        <v>2</v>
      </c>
      <c r="Z4" s="3">
        <f t="shared" si="3"/>
        <v>0</v>
      </c>
      <c r="AA4" s="105">
        <v>3</v>
      </c>
      <c r="AB4" s="31">
        <v>1</v>
      </c>
      <c r="AC4" s="60">
        <v>0</v>
      </c>
      <c r="AD4" s="60">
        <v>0</v>
      </c>
      <c r="AE4" s="60">
        <v>1</v>
      </c>
      <c r="AF4" s="60">
        <v>0</v>
      </c>
      <c r="AG4" s="60">
        <v>0</v>
      </c>
      <c r="AH4" s="37">
        <v>1</v>
      </c>
      <c r="AI4" s="60">
        <v>0</v>
      </c>
      <c r="AJ4" s="60">
        <v>1</v>
      </c>
      <c r="AK4" s="60">
        <v>0</v>
      </c>
      <c r="AL4" s="60">
        <v>1</v>
      </c>
      <c r="AM4" s="60">
        <v>0</v>
      </c>
      <c r="AN4">
        <v>0</v>
      </c>
      <c r="AO4">
        <v>1</v>
      </c>
      <c r="AP4">
        <v>2</v>
      </c>
      <c r="AQ4">
        <v>6</v>
      </c>
      <c r="AR4">
        <v>0</v>
      </c>
      <c r="AS4" s="7">
        <v>1</v>
      </c>
      <c r="AT4">
        <v>1</v>
      </c>
      <c r="AV4">
        <v>90</v>
      </c>
      <c r="AW4" s="7" t="s">
        <v>72</v>
      </c>
      <c r="AX4" s="29" t="s">
        <v>71</v>
      </c>
      <c r="AY4" s="105">
        <v>3</v>
      </c>
      <c r="AZ4" t="s">
        <v>125</v>
      </c>
      <c r="BA4" s="7" t="s">
        <v>127</v>
      </c>
    </row>
    <row r="5" spans="1:57" x14ac:dyDescent="0.25">
      <c r="A5" s="80">
        <v>43249</v>
      </c>
      <c r="B5" s="81">
        <v>4</v>
      </c>
      <c r="C5" s="8">
        <v>0.38263888888888892</v>
      </c>
      <c r="D5" s="2">
        <v>0.38958333333333334</v>
      </c>
      <c r="E5" s="40">
        <f t="shared" si="0"/>
        <v>6.9444444444444198E-3</v>
      </c>
      <c r="F5" s="38">
        <f t="shared" si="1"/>
        <v>5</v>
      </c>
      <c r="G5">
        <v>2</v>
      </c>
      <c r="H5">
        <v>0</v>
      </c>
      <c r="I5">
        <v>0</v>
      </c>
      <c r="J5">
        <v>2</v>
      </c>
      <c r="K5">
        <v>1</v>
      </c>
      <c r="L5">
        <v>0</v>
      </c>
      <c r="M5" s="38">
        <f t="shared" si="2"/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s="38">
        <f t="shared" si="4"/>
        <v>5</v>
      </c>
      <c r="U5" s="3">
        <f t="shared" si="6"/>
        <v>2</v>
      </c>
      <c r="V5" s="3">
        <f t="shared" si="5"/>
        <v>0</v>
      </c>
      <c r="W5" s="3">
        <f t="shared" si="3"/>
        <v>0</v>
      </c>
      <c r="X5" s="3">
        <f t="shared" si="3"/>
        <v>2</v>
      </c>
      <c r="Y5" s="3">
        <f t="shared" si="3"/>
        <v>1</v>
      </c>
      <c r="Z5" s="3">
        <f t="shared" si="3"/>
        <v>0</v>
      </c>
      <c r="AA5" s="105">
        <v>4</v>
      </c>
      <c r="AB5" s="31">
        <v>1</v>
      </c>
      <c r="AC5" s="60">
        <v>0</v>
      </c>
      <c r="AD5" s="60">
        <v>0</v>
      </c>
      <c r="AE5" s="60">
        <v>1</v>
      </c>
      <c r="AF5" s="60">
        <v>0</v>
      </c>
      <c r="AG5" s="60">
        <v>0</v>
      </c>
      <c r="AH5" s="37">
        <v>0</v>
      </c>
      <c r="AI5" s="60">
        <v>0</v>
      </c>
      <c r="AJ5" s="60">
        <v>0</v>
      </c>
      <c r="AK5" s="60">
        <v>0</v>
      </c>
      <c r="AL5" s="60">
        <v>0</v>
      </c>
      <c r="AM5" s="60">
        <v>0</v>
      </c>
      <c r="AN5">
        <v>0</v>
      </c>
      <c r="AO5">
        <v>0</v>
      </c>
      <c r="AP5">
        <v>3</v>
      </c>
      <c r="AQ5">
        <v>0</v>
      </c>
      <c r="AR5">
        <v>0</v>
      </c>
      <c r="AS5" s="7">
        <v>1</v>
      </c>
      <c r="AT5">
        <v>1</v>
      </c>
      <c r="AV5">
        <v>50</v>
      </c>
      <c r="AW5" s="7" t="s">
        <v>72</v>
      </c>
      <c r="AX5" s="29" t="s">
        <v>78</v>
      </c>
      <c r="AY5" s="105">
        <v>4</v>
      </c>
      <c r="AZ5" t="s">
        <v>125</v>
      </c>
      <c r="BA5" s="7" t="s">
        <v>126</v>
      </c>
    </row>
    <row r="6" spans="1:57" x14ac:dyDescent="0.25">
      <c r="A6" s="80">
        <v>43249</v>
      </c>
      <c r="B6" s="81">
        <v>5</v>
      </c>
      <c r="C6" s="8">
        <v>0.39583333333333331</v>
      </c>
      <c r="D6" s="2">
        <v>0.40277777777777773</v>
      </c>
      <c r="E6" s="40">
        <f t="shared" si="0"/>
        <v>6.9444444444444198E-3</v>
      </c>
      <c r="F6" s="38">
        <f t="shared" si="1"/>
        <v>7</v>
      </c>
      <c r="G6">
        <v>2</v>
      </c>
      <c r="H6">
        <v>3</v>
      </c>
      <c r="I6">
        <v>0</v>
      </c>
      <c r="J6">
        <v>1</v>
      </c>
      <c r="K6">
        <v>0</v>
      </c>
      <c r="L6">
        <v>1</v>
      </c>
      <c r="M6" s="38">
        <f t="shared" si="2"/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38">
        <f t="shared" si="4"/>
        <v>7</v>
      </c>
      <c r="U6" s="3">
        <f t="shared" si="6"/>
        <v>2</v>
      </c>
      <c r="V6" s="3">
        <f t="shared" si="5"/>
        <v>3</v>
      </c>
      <c r="W6" s="3">
        <f t="shared" si="3"/>
        <v>0</v>
      </c>
      <c r="X6" s="3">
        <f t="shared" si="3"/>
        <v>1</v>
      </c>
      <c r="Y6" s="3">
        <f t="shared" si="3"/>
        <v>0</v>
      </c>
      <c r="Z6" s="3">
        <f t="shared" si="3"/>
        <v>1</v>
      </c>
      <c r="AA6" s="105">
        <v>5</v>
      </c>
      <c r="AB6" s="31">
        <v>1</v>
      </c>
      <c r="AC6">
        <v>0</v>
      </c>
      <c r="AD6">
        <v>0</v>
      </c>
      <c r="AE6">
        <v>0</v>
      </c>
      <c r="AF6">
        <v>0</v>
      </c>
      <c r="AG6">
        <v>1</v>
      </c>
      <c r="AH6" s="37">
        <v>1</v>
      </c>
      <c r="AI6">
        <v>0</v>
      </c>
      <c r="AJ6">
        <v>1</v>
      </c>
      <c r="AK6">
        <v>0</v>
      </c>
      <c r="AL6">
        <v>0</v>
      </c>
      <c r="AM6">
        <v>1</v>
      </c>
      <c r="AN6">
        <v>0</v>
      </c>
      <c r="AO6">
        <v>1</v>
      </c>
      <c r="AP6">
        <v>0</v>
      </c>
      <c r="AQ6">
        <v>0</v>
      </c>
      <c r="AR6">
        <v>5</v>
      </c>
      <c r="AS6" s="7">
        <v>1</v>
      </c>
      <c r="AT6">
        <v>1</v>
      </c>
      <c r="AV6">
        <v>60</v>
      </c>
      <c r="AW6" s="7" t="s">
        <v>72</v>
      </c>
      <c r="AX6" s="29" t="s">
        <v>12</v>
      </c>
      <c r="AY6" s="105">
        <v>5</v>
      </c>
      <c r="AZ6" t="s">
        <v>125</v>
      </c>
      <c r="BA6" s="7" t="s">
        <v>131</v>
      </c>
    </row>
    <row r="7" spans="1:57" x14ac:dyDescent="0.25">
      <c r="A7" s="80">
        <v>43250</v>
      </c>
      <c r="B7" s="85">
        <v>6</v>
      </c>
      <c r="C7" s="8">
        <v>0.42569444444444443</v>
      </c>
      <c r="D7" s="2">
        <v>0.43055555555555558</v>
      </c>
      <c r="E7" s="58">
        <f t="shared" si="0"/>
        <v>4.8611111111111494E-3</v>
      </c>
      <c r="F7" s="59">
        <f t="shared" si="1"/>
        <v>2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 s="59">
        <f t="shared" si="2"/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59">
        <f t="shared" si="4"/>
        <v>2</v>
      </c>
      <c r="U7" s="3">
        <f t="shared" si="6"/>
        <v>0</v>
      </c>
      <c r="V7" s="3">
        <f t="shared" si="5"/>
        <v>0</v>
      </c>
      <c r="W7" s="3">
        <f t="shared" si="3"/>
        <v>1</v>
      </c>
      <c r="X7" s="3">
        <f t="shared" si="3"/>
        <v>0</v>
      </c>
      <c r="Y7" s="3">
        <f t="shared" si="3"/>
        <v>1</v>
      </c>
      <c r="Z7" s="3">
        <f t="shared" si="3"/>
        <v>0</v>
      </c>
      <c r="AA7" s="107">
        <v>6</v>
      </c>
      <c r="AB7" s="31">
        <v>1</v>
      </c>
      <c r="AC7">
        <v>1</v>
      </c>
      <c r="AD7">
        <v>0</v>
      </c>
      <c r="AE7">
        <v>0</v>
      </c>
      <c r="AF7">
        <v>0</v>
      </c>
      <c r="AG7">
        <v>0</v>
      </c>
      <c r="AH7" s="37">
        <v>1</v>
      </c>
      <c r="AI7">
        <v>0</v>
      </c>
      <c r="AJ7">
        <v>1</v>
      </c>
      <c r="AK7">
        <v>0</v>
      </c>
      <c r="AL7">
        <v>1</v>
      </c>
      <c r="AM7">
        <v>0</v>
      </c>
      <c r="AN7">
        <v>5</v>
      </c>
      <c r="AO7">
        <v>1</v>
      </c>
      <c r="AP7">
        <v>0</v>
      </c>
      <c r="AQ7">
        <v>6</v>
      </c>
      <c r="AR7">
        <v>0</v>
      </c>
      <c r="AS7" s="7">
        <v>1</v>
      </c>
      <c r="AT7">
        <v>1</v>
      </c>
      <c r="AV7">
        <v>80</v>
      </c>
      <c r="AW7" s="7" t="s">
        <v>97</v>
      </c>
      <c r="AX7" s="29" t="s">
        <v>12</v>
      </c>
      <c r="AY7" s="107">
        <v>6</v>
      </c>
      <c r="AZ7" t="s">
        <v>133</v>
      </c>
      <c r="BA7" s="7" t="s">
        <v>137</v>
      </c>
    </row>
    <row r="8" spans="1:57" x14ac:dyDescent="0.25">
      <c r="A8" s="80">
        <v>43250</v>
      </c>
      <c r="B8" s="85">
        <v>7</v>
      </c>
      <c r="C8" s="8">
        <v>0.39652777777777781</v>
      </c>
      <c r="D8" s="2">
        <v>0.40347222222222223</v>
      </c>
      <c r="E8" s="58">
        <f t="shared" si="0"/>
        <v>6.9444444444444198E-3</v>
      </c>
      <c r="F8" s="59">
        <f t="shared" si="1"/>
        <v>5</v>
      </c>
      <c r="G8">
        <v>2</v>
      </c>
      <c r="H8">
        <v>2</v>
      </c>
      <c r="I8">
        <v>1</v>
      </c>
      <c r="J8">
        <v>0</v>
      </c>
      <c r="K8">
        <v>0</v>
      </c>
      <c r="L8">
        <v>0</v>
      </c>
      <c r="M8" s="59">
        <f t="shared" si="2"/>
        <v>9</v>
      </c>
      <c r="N8">
        <v>5</v>
      </c>
      <c r="O8">
        <v>2</v>
      </c>
      <c r="P8">
        <v>1</v>
      </c>
      <c r="Q8">
        <v>1</v>
      </c>
      <c r="R8">
        <v>0</v>
      </c>
      <c r="S8">
        <v>0</v>
      </c>
      <c r="T8" s="59">
        <f>F8+M8</f>
        <v>14</v>
      </c>
      <c r="U8" s="3">
        <f t="shared" si="6"/>
        <v>7</v>
      </c>
      <c r="V8" s="3">
        <f t="shared" si="5"/>
        <v>4</v>
      </c>
      <c r="W8" s="3">
        <f t="shared" si="3"/>
        <v>2</v>
      </c>
      <c r="X8" s="3">
        <f t="shared" si="3"/>
        <v>1</v>
      </c>
      <c r="Y8" s="3">
        <f t="shared" si="3"/>
        <v>0</v>
      </c>
      <c r="Z8" s="3">
        <f t="shared" si="3"/>
        <v>0</v>
      </c>
      <c r="AA8" s="107">
        <v>7</v>
      </c>
      <c r="AB8" s="31">
        <v>1</v>
      </c>
      <c r="AC8">
        <v>1</v>
      </c>
      <c r="AD8">
        <v>0</v>
      </c>
      <c r="AE8">
        <v>0</v>
      </c>
      <c r="AF8">
        <v>1</v>
      </c>
      <c r="AG8">
        <v>0</v>
      </c>
      <c r="AH8" s="37">
        <v>1</v>
      </c>
      <c r="AI8">
        <v>0</v>
      </c>
      <c r="AJ8">
        <v>0</v>
      </c>
      <c r="AK8">
        <v>1</v>
      </c>
      <c r="AL8">
        <v>0</v>
      </c>
      <c r="AM8">
        <v>0</v>
      </c>
      <c r="AN8">
        <v>6</v>
      </c>
      <c r="AO8">
        <v>0</v>
      </c>
      <c r="AP8">
        <v>6</v>
      </c>
      <c r="AQ8">
        <v>6</v>
      </c>
      <c r="AR8">
        <v>0</v>
      </c>
      <c r="AS8" s="7">
        <v>3</v>
      </c>
      <c r="AT8">
        <v>1</v>
      </c>
      <c r="AV8">
        <v>60</v>
      </c>
      <c r="AW8" s="7" t="s">
        <v>72</v>
      </c>
      <c r="AX8" s="29" t="s">
        <v>12</v>
      </c>
      <c r="AY8" s="107">
        <v>7</v>
      </c>
      <c r="AZ8" t="s">
        <v>133</v>
      </c>
      <c r="BA8" s="7" t="s">
        <v>135</v>
      </c>
    </row>
    <row r="9" spans="1:57" x14ac:dyDescent="0.25">
      <c r="A9" s="80">
        <v>43250</v>
      </c>
      <c r="B9" s="85">
        <v>8</v>
      </c>
      <c r="C9" s="8">
        <v>0.40972222222222227</v>
      </c>
      <c r="D9" s="2">
        <v>0.41319444444444442</v>
      </c>
      <c r="E9" s="58">
        <f t="shared" si="0"/>
        <v>3.4722222222221544E-3</v>
      </c>
      <c r="F9" s="59">
        <f t="shared" si="1"/>
        <v>2</v>
      </c>
      <c r="G9">
        <v>2</v>
      </c>
      <c r="H9">
        <v>0</v>
      </c>
      <c r="I9">
        <v>0</v>
      </c>
      <c r="J9">
        <v>0</v>
      </c>
      <c r="K9">
        <v>0</v>
      </c>
      <c r="L9">
        <v>0</v>
      </c>
      <c r="M9" s="59">
        <f t="shared" si="2"/>
        <v>1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 s="59">
        <f t="shared" ref="T9:T15" si="7">F9+M9</f>
        <v>3</v>
      </c>
      <c r="U9" s="3">
        <f t="shared" si="6"/>
        <v>2</v>
      </c>
      <c r="V9" s="3">
        <f t="shared" si="5"/>
        <v>0</v>
      </c>
      <c r="W9" s="3">
        <f t="shared" si="3"/>
        <v>1</v>
      </c>
      <c r="X9" s="3">
        <f t="shared" si="3"/>
        <v>0</v>
      </c>
      <c r="Y9" s="3">
        <f t="shared" si="3"/>
        <v>0</v>
      </c>
      <c r="Z9" s="3">
        <f t="shared" si="3"/>
        <v>0</v>
      </c>
      <c r="AA9" s="107">
        <v>8</v>
      </c>
      <c r="AB9" s="31">
        <v>1</v>
      </c>
      <c r="AC9">
        <v>0</v>
      </c>
      <c r="AD9">
        <v>0</v>
      </c>
      <c r="AE9">
        <v>1</v>
      </c>
      <c r="AF9">
        <v>0</v>
      </c>
      <c r="AG9">
        <v>0</v>
      </c>
      <c r="AH9" s="37">
        <v>1</v>
      </c>
      <c r="AI9">
        <v>0</v>
      </c>
      <c r="AJ9">
        <v>1</v>
      </c>
      <c r="AK9">
        <v>0</v>
      </c>
      <c r="AL9">
        <v>0</v>
      </c>
      <c r="AM9">
        <v>1</v>
      </c>
      <c r="AN9">
        <v>0</v>
      </c>
      <c r="AO9">
        <v>1</v>
      </c>
      <c r="AP9">
        <v>5</v>
      </c>
      <c r="AQ9">
        <v>0</v>
      </c>
      <c r="AR9">
        <v>6</v>
      </c>
      <c r="AS9" s="7">
        <v>0</v>
      </c>
      <c r="AT9">
        <v>0</v>
      </c>
      <c r="AV9">
        <v>60</v>
      </c>
      <c r="AW9" s="7" t="s">
        <v>96</v>
      </c>
      <c r="AX9" s="29" t="s">
        <v>12</v>
      </c>
      <c r="AY9" s="107">
        <v>8</v>
      </c>
      <c r="AZ9" t="s">
        <v>133</v>
      </c>
      <c r="BA9" s="7" t="s">
        <v>138</v>
      </c>
    </row>
    <row r="10" spans="1:57" x14ac:dyDescent="0.25">
      <c r="A10" s="80">
        <v>43249</v>
      </c>
      <c r="B10" s="85">
        <v>9</v>
      </c>
      <c r="C10" s="8">
        <v>0.4284722222222222</v>
      </c>
      <c r="D10" s="2">
        <v>0.44097222222222227</v>
      </c>
      <c r="E10" s="58">
        <f t="shared" si="0"/>
        <v>1.2500000000000067E-2</v>
      </c>
      <c r="F10" s="59">
        <f t="shared" si="1"/>
        <v>64</v>
      </c>
      <c r="G10">
        <v>11</v>
      </c>
      <c r="H10">
        <v>22</v>
      </c>
      <c r="I10">
        <v>18</v>
      </c>
      <c r="J10">
        <v>3</v>
      </c>
      <c r="K10">
        <v>3</v>
      </c>
      <c r="L10">
        <v>7</v>
      </c>
      <c r="M10" s="59">
        <f t="shared" si="2"/>
        <v>1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 s="59">
        <f t="shared" si="7"/>
        <v>65</v>
      </c>
      <c r="U10" s="3">
        <f>N10+G10</f>
        <v>11</v>
      </c>
      <c r="V10" s="3">
        <f t="shared" si="5"/>
        <v>23</v>
      </c>
      <c r="W10" s="3">
        <f t="shared" si="3"/>
        <v>18</v>
      </c>
      <c r="X10" s="3">
        <f t="shared" si="3"/>
        <v>3</v>
      </c>
      <c r="Y10" s="3">
        <f t="shared" si="3"/>
        <v>3</v>
      </c>
      <c r="Z10" s="3">
        <f t="shared" si="3"/>
        <v>7</v>
      </c>
      <c r="AA10" s="105">
        <v>9</v>
      </c>
      <c r="AB10" s="31">
        <v>1</v>
      </c>
      <c r="AC10">
        <v>1</v>
      </c>
      <c r="AD10">
        <v>0</v>
      </c>
      <c r="AE10">
        <v>0</v>
      </c>
      <c r="AF10">
        <v>0</v>
      </c>
      <c r="AG10">
        <v>0</v>
      </c>
      <c r="AH10" s="37">
        <v>1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6</v>
      </c>
      <c r="AO10">
        <v>1</v>
      </c>
      <c r="AP10">
        <v>0</v>
      </c>
      <c r="AQ10">
        <v>0</v>
      </c>
      <c r="AR10">
        <v>0</v>
      </c>
      <c r="AS10" s="7">
        <v>1</v>
      </c>
      <c r="AT10">
        <v>1</v>
      </c>
      <c r="AV10">
        <v>60</v>
      </c>
      <c r="AW10" s="7" t="s">
        <v>79</v>
      </c>
      <c r="AX10" s="29" t="s">
        <v>80</v>
      </c>
      <c r="AY10" s="105">
        <v>9</v>
      </c>
      <c r="AZ10" t="s">
        <v>125</v>
      </c>
      <c r="BA10" s="7" t="s">
        <v>128</v>
      </c>
    </row>
    <row r="11" spans="1:57" x14ac:dyDescent="0.25">
      <c r="A11" s="80">
        <v>43249</v>
      </c>
      <c r="B11" s="85">
        <v>10</v>
      </c>
      <c r="C11" s="8">
        <v>0.41180555555555554</v>
      </c>
      <c r="D11" s="2">
        <v>0.42152777777777778</v>
      </c>
      <c r="E11" s="58">
        <f t="shared" si="0"/>
        <v>9.7222222222222432E-3</v>
      </c>
      <c r="F11" s="59">
        <f t="shared" si="1"/>
        <v>22</v>
      </c>
      <c r="G11">
        <v>8</v>
      </c>
      <c r="H11">
        <v>5</v>
      </c>
      <c r="I11">
        <v>4</v>
      </c>
      <c r="J11">
        <v>2</v>
      </c>
      <c r="K11">
        <v>0</v>
      </c>
      <c r="L11">
        <v>3</v>
      </c>
      <c r="M11" s="59">
        <f t="shared" si="2"/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s="59">
        <f t="shared" si="7"/>
        <v>22</v>
      </c>
      <c r="U11" s="3">
        <f t="shared" si="6"/>
        <v>8</v>
      </c>
      <c r="V11" s="3">
        <f t="shared" si="5"/>
        <v>5</v>
      </c>
      <c r="W11" s="3">
        <f t="shared" si="3"/>
        <v>4</v>
      </c>
      <c r="X11" s="3">
        <f t="shared" si="3"/>
        <v>2</v>
      </c>
      <c r="Y11" s="3">
        <f t="shared" si="3"/>
        <v>0</v>
      </c>
      <c r="Z11" s="3">
        <f t="shared" si="3"/>
        <v>3</v>
      </c>
      <c r="AA11" s="105">
        <v>10</v>
      </c>
      <c r="AB11" s="31">
        <v>1</v>
      </c>
      <c r="AC11">
        <v>1</v>
      </c>
      <c r="AD11">
        <v>0</v>
      </c>
      <c r="AE11">
        <v>0</v>
      </c>
      <c r="AF11">
        <v>1</v>
      </c>
      <c r="AG11">
        <v>0</v>
      </c>
      <c r="AH11" s="37">
        <v>1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6</v>
      </c>
      <c r="AO11">
        <v>1</v>
      </c>
      <c r="AP11">
        <v>0</v>
      </c>
      <c r="AQ11">
        <v>6</v>
      </c>
      <c r="AR11">
        <v>0</v>
      </c>
      <c r="AS11" s="7">
        <v>1</v>
      </c>
      <c r="AT11">
        <v>1</v>
      </c>
      <c r="AV11">
        <v>60</v>
      </c>
      <c r="AW11" s="7" t="s">
        <v>77</v>
      </c>
      <c r="AX11" s="29" t="s">
        <v>12</v>
      </c>
      <c r="AY11" s="105">
        <v>10</v>
      </c>
      <c r="AZ11" t="s">
        <v>125</v>
      </c>
      <c r="BA11" s="7" t="s">
        <v>129</v>
      </c>
    </row>
    <row r="12" spans="1:57" x14ac:dyDescent="0.25">
      <c r="A12" s="80">
        <v>43249</v>
      </c>
      <c r="B12" s="81">
        <v>11</v>
      </c>
      <c r="C12" s="8">
        <v>0.33749999999999997</v>
      </c>
      <c r="D12" s="2">
        <v>0.34027777777777773</v>
      </c>
      <c r="E12" s="40">
        <f t="shared" si="0"/>
        <v>2.7777777777777679E-3</v>
      </c>
      <c r="F12" s="38">
        <f t="shared" si="1"/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 s="38">
        <f t="shared" si="2"/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38">
        <f t="shared" si="7"/>
        <v>1</v>
      </c>
      <c r="U12" s="3">
        <f>N12+G12</f>
        <v>1</v>
      </c>
      <c r="V12" s="3">
        <f t="shared" si="5"/>
        <v>0</v>
      </c>
      <c r="W12" s="3">
        <f t="shared" si="3"/>
        <v>0</v>
      </c>
      <c r="X12" s="3">
        <f t="shared" si="3"/>
        <v>0</v>
      </c>
      <c r="Y12" s="3">
        <f t="shared" si="3"/>
        <v>0</v>
      </c>
      <c r="Z12" s="3">
        <f t="shared" si="3"/>
        <v>0</v>
      </c>
      <c r="AA12" s="105">
        <v>11</v>
      </c>
      <c r="AB12" s="31">
        <v>1</v>
      </c>
      <c r="AC12">
        <v>0</v>
      </c>
      <c r="AD12" s="3">
        <v>0</v>
      </c>
      <c r="AE12" s="3">
        <v>0</v>
      </c>
      <c r="AF12" s="3">
        <v>0</v>
      </c>
      <c r="AG12" s="3">
        <v>1</v>
      </c>
      <c r="AH12" s="37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 s="7">
        <v>1</v>
      </c>
      <c r="AT12">
        <v>1</v>
      </c>
      <c r="AV12">
        <v>30</v>
      </c>
      <c r="AW12" s="7" t="s">
        <v>72</v>
      </c>
      <c r="AX12" s="29" t="s">
        <v>12</v>
      </c>
      <c r="AY12" s="105">
        <v>11</v>
      </c>
      <c r="AZ12" t="s">
        <v>125</v>
      </c>
      <c r="BA12" s="7" t="s">
        <v>132</v>
      </c>
    </row>
    <row r="13" spans="1:57" x14ac:dyDescent="0.25">
      <c r="A13" s="80">
        <v>43250</v>
      </c>
      <c r="B13" s="81">
        <v>12</v>
      </c>
      <c r="C13" s="8">
        <v>0.50069444444444444</v>
      </c>
      <c r="D13" s="2">
        <v>0.50555555555555554</v>
      </c>
      <c r="E13" s="40">
        <f t="shared" si="0"/>
        <v>4.8611111111110938E-3</v>
      </c>
      <c r="F13" s="38">
        <f t="shared" si="1"/>
        <v>2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 s="38">
        <f t="shared" si="2"/>
        <v>2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T13" s="38">
        <f t="shared" si="7"/>
        <v>4</v>
      </c>
      <c r="U13" s="3">
        <f t="shared" ref="U13:U14" si="8">N13+G13</f>
        <v>1</v>
      </c>
      <c r="V13" s="3">
        <f t="shared" si="5"/>
        <v>1</v>
      </c>
      <c r="W13" s="3">
        <f t="shared" si="3"/>
        <v>0</v>
      </c>
      <c r="X13" s="3">
        <f t="shared" si="3"/>
        <v>0</v>
      </c>
      <c r="Y13" s="3">
        <f t="shared" si="3"/>
        <v>1</v>
      </c>
      <c r="Z13" s="3">
        <f t="shared" si="3"/>
        <v>1</v>
      </c>
      <c r="AA13" s="107">
        <v>12</v>
      </c>
      <c r="AB13" s="31">
        <v>1</v>
      </c>
      <c r="AC13">
        <v>0</v>
      </c>
      <c r="AD13">
        <v>0</v>
      </c>
      <c r="AE13">
        <v>1</v>
      </c>
      <c r="AF13">
        <v>0</v>
      </c>
      <c r="AG13">
        <v>0</v>
      </c>
      <c r="AH13" s="37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4</v>
      </c>
      <c r="AQ13">
        <v>0</v>
      </c>
      <c r="AR13">
        <v>0</v>
      </c>
      <c r="AS13" s="7">
        <v>3</v>
      </c>
      <c r="AT13">
        <v>4</v>
      </c>
      <c r="AV13">
        <v>50</v>
      </c>
      <c r="AW13" s="7" t="s">
        <v>70</v>
      </c>
      <c r="AX13" s="29" t="s">
        <v>12</v>
      </c>
      <c r="AY13" s="107">
        <v>12</v>
      </c>
      <c r="AZ13" t="s">
        <v>133</v>
      </c>
      <c r="BA13" s="7" t="s">
        <v>136</v>
      </c>
    </row>
    <row r="14" spans="1:57" x14ac:dyDescent="0.25">
      <c r="A14" s="80">
        <v>43250</v>
      </c>
      <c r="B14" s="85">
        <v>13</v>
      </c>
      <c r="C14" s="8">
        <v>0.45555555555555555</v>
      </c>
      <c r="D14" s="2">
        <v>0.45902777777777781</v>
      </c>
      <c r="E14" s="58">
        <f t="shared" si="0"/>
        <v>3.4722222222222654E-3</v>
      </c>
      <c r="F14" s="59">
        <f t="shared" si="1"/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59">
        <f t="shared" si="2"/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s="59">
        <f t="shared" si="7"/>
        <v>0</v>
      </c>
      <c r="U14" s="3">
        <f t="shared" si="8"/>
        <v>0</v>
      </c>
      <c r="V14" s="3">
        <f t="shared" si="5"/>
        <v>0</v>
      </c>
      <c r="W14" s="3">
        <f t="shared" si="3"/>
        <v>0</v>
      </c>
      <c r="X14" s="3">
        <f t="shared" si="3"/>
        <v>0</v>
      </c>
      <c r="Y14" s="3">
        <f t="shared" si="3"/>
        <v>0</v>
      </c>
      <c r="Z14" s="3">
        <f t="shared" si="3"/>
        <v>0</v>
      </c>
      <c r="AA14" s="107">
        <v>13</v>
      </c>
      <c r="AB14" s="31">
        <v>1</v>
      </c>
      <c r="AC14">
        <v>0</v>
      </c>
      <c r="AD14">
        <v>0</v>
      </c>
      <c r="AE14">
        <v>1</v>
      </c>
      <c r="AF14">
        <v>0</v>
      </c>
      <c r="AG14">
        <v>0</v>
      </c>
      <c r="AH14" s="37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5</v>
      </c>
      <c r="AQ14">
        <v>0</v>
      </c>
      <c r="AR14">
        <v>0</v>
      </c>
      <c r="AS14" s="7">
        <v>1</v>
      </c>
      <c r="AT14">
        <v>2</v>
      </c>
      <c r="AV14">
        <v>0</v>
      </c>
      <c r="AW14" s="7" t="s">
        <v>94</v>
      </c>
      <c r="AX14" s="29" t="s">
        <v>95</v>
      </c>
      <c r="AY14" s="107">
        <v>13</v>
      </c>
      <c r="AZ14" t="s">
        <v>133</v>
      </c>
      <c r="BA14" s="7"/>
    </row>
    <row r="15" spans="1:57" s="17" customFormat="1" x14ac:dyDescent="0.25">
      <c r="A15" s="80">
        <v>43250</v>
      </c>
      <c r="B15" s="87">
        <v>14</v>
      </c>
      <c r="C15" s="13">
        <v>0.46736111111111112</v>
      </c>
      <c r="D15" s="14">
        <v>0.47083333333333338</v>
      </c>
      <c r="E15" s="47">
        <f t="shared" si="0"/>
        <v>3.4722222222222654E-3</v>
      </c>
      <c r="F15" s="48">
        <f t="shared" si="1"/>
        <v>2</v>
      </c>
      <c r="G15" s="17">
        <v>1</v>
      </c>
      <c r="H15" s="17">
        <v>1</v>
      </c>
      <c r="I15" s="17">
        <v>0</v>
      </c>
      <c r="J15" s="17">
        <v>0</v>
      </c>
      <c r="K15" s="17">
        <v>0</v>
      </c>
      <c r="L15" s="17">
        <v>0</v>
      </c>
      <c r="M15" s="48">
        <f t="shared" si="2"/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48">
        <f t="shared" si="7"/>
        <v>2</v>
      </c>
      <c r="U15" s="51">
        <f>N15+G15</f>
        <v>1</v>
      </c>
      <c r="V15" s="51">
        <f t="shared" si="5"/>
        <v>1</v>
      </c>
      <c r="W15" s="51">
        <f t="shared" si="3"/>
        <v>0</v>
      </c>
      <c r="X15" s="51">
        <f t="shared" si="3"/>
        <v>0</v>
      </c>
      <c r="Y15" s="51">
        <f t="shared" si="3"/>
        <v>0</v>
      </c>
      <c r="Z15" s="52">
        <f t="shared" si="3"/>
        <v>0</v>
      </c>
      <c r="AA15" s="108">
        <v>14</v>
      </c>
      <c r="AB15" s="32">
        <v>1</v>
      </c>
      <c r="AC15" s="17">
        <v>0</v>
      </c>
      <c r="AD15" s="17">
        <v>0</v>
      </c>
      <c r="AE15" s="17">
        <v>1</v>
      </c>
      <c r="AF15" s="17">
        <v>0</v>
      </c>
      <c r="AG15" s="17">
        <v>0</v>
      </c>
      <c r="AH15" s="44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6</v>
      </c>
      <c r="AQ15" s="17">
        <v>0</v>
      </c>
      <c r="AR15" s="17">
        <v>0</v>
      </c>
      <c r="AS15" s="16">
        <v>2</v>
      </c>
      <c r="AT15" s="17">
        <v>3</v>
      </c>
      <c r="AV15" s="17">
        <v>0</v>
      </c>
      <c r="AW15" s="16" t="s">
        <v>94</v>
      </c>
      <c r="AX15" s="30" t="s">
        <v>95</v>
      </c>
      <c r="AY15" s="108">
        <v>14</v>
      </c>
      <c r="AZ15" t="s">
        <v>133</v>
      </c>
      <c r="BA15" s="16"/>
    </row>
    <row r="16" spans="1:57" s="1" customFormat="1" x14ac:dyDescent="0.25">
      <c r="A16" s="1" t="s">
        <v>41</v>
      </c>
      <c r="B16" s="9"/>
      <c r="C16" s="6"/>
      <c r="D16" s="1" t="s">
        <v>40</v>
      </c>
      <c r="E16" s="42">
        <f>SUM(E2:E15)</f>
        <v>8.680555555555558E-2</v>
      </c>
      <c r="F16" s="38">
        <f>SUM(F2:F15)</f>
        <v>160</v>
      </c>
      <c r="G16" s="4">
        <f>SUM(G2:G15)</f>
        <v>49</v>
      </c>
      <c r="H16" s="4">
        <f t="shared" ref="H16:L16" si="9">SUM(H2:H15)</f>
        <v>38</v>
      </c>
      <c r="I16" s="4">
        <f t="shared" si="9"/>
        <v>34</v>
      </c>
      <c r="J16" s="4">
        <f t="shared" si="9"/>
        <v>16</v>
      </c>
      <c r="K16" s="4">
        <f t="shared" si="9"/>
        <v>10</v>
      </c>
      <c r="L16" s="4">
        <f t="shared" si="9"/>
        <v>13</v>
      </c>
      <c r="M16" s="38">
        <f>SUM(M2:M15)</f>
        <v>16</v>
      </c>
      <c r="N16" s="4">
        <f>SUM(N2:N15)</f>
        <v>8</v>
      </c>
      <c r="O16" s="4">
        <f t="shared" ref="O16:S16" si="10">SUM(O2:O15)</f>
        <v>4</v>
      </c>
      <c r="P16" s="4">
        <f t="shared" si="10"/>
        <v>2</v>
      </c>
      <c r="Q16" s="4">
        <f t="shared" si="10"/>
        <v>1</v>
      </c>
      <c r="R16" s="4">
        <f t="shared" si="10"/>
        <v>0</v>
      </c>
      <c r="S16" s="4">
        <f t="shared" si="10"/>
        <v>1</v>
      </c>
      <c r="T16" s="38">
        <f>SUM(T2:T15)</f>
        <v>176</v>
      </c>
      <c r="U16" s="4">
        <f>SUM(U2:U15)</f>
        <v>57</v>
      </c>
      <c r="V16" s="4">
        <f t="shared" ref="V16:Z16" si="11">SUM(V2:V15)</f>
        <v>42</v>
      </c>
      <c r="W16" s="4">
        <f t="shared" si="11"/>
        <v>36</v>
      </c>
      <c r="X16" s="4">
        <f t="shared" si="11"/>
        <v>17</v>
      </c>
      <c r="Y16" s="4">
        <f t="shared" si="11"/>
        <v>10</v>
      </c>
      <c r="Z16" s="4">
        <f t="shared" si="11"/>
        <v>14</v>
      </c>
      <c r="AA16" s="38"/>
      <c r="AG16" s="36"/>
      <c r="AN16" s="6">
        <v>0</v>
      </c>
      <c r="AP16" s="1">
        <v>1</v>
      </c>
      <c r="AQ16" s="6"/>
      <c r="AR16" s="6">
        <f>SUM(AR2:AR15)</f>
        <v>11</v>
      </c>
      <c r="AS16" s="1">
        <f t="shared" ref="AS16:AX16" si="12">SUM(AS2:AS15)</f>
        <v>19</v>
      </c>
      <c r="AT16" s="1">
        <f t="shared" si="12"/>
        <v>19</v>
      </c>
      <c r="AU16" s="1">
        <f t="shared" si="12"/>
        <v>0</v>
      </c>
      <c r="AV16" s="1">
        <f t="shared" si="12"/>
        <v>780</v>
      </c>
      <c r="AW16" s="1">
        <f t="shared" si="12"/>
        <v>0</v>
      </c>
      <c r="AX16" s="1">
        <f t="shared" si="12"/>
        <v>0</v>
      </c>
      <c r="AY16" s="6">
        <f>SUM(AY2:AY15)</f>
        <v>105</v>
      </c>
      <c r="AZ16" s="1">
        <f t="shared" ref="AZ16:BE16" si="13">SUM(AZ2:AZ15)</f>
        <v>0</v>
      </c>
      <c r="BA16" s="1">
        <f t="shared" si="13"/>
        <v>0</v>
      </c>
      <c r="BB16" s="1">
        <f t="shared" si="13"/>
        <v>0</v>
      </c>
      <c r="BC16" s="1">
        <f t="shared" si="13"/>
        <v>0</v>
      </c>
      <c r="BD16" s="1">
        <f t="shared" si="13"/>
        <v>0</v>
      </c>
      <c r="BE16" s="1">
        <f t="shared" si="13"/>
        <v>0</v>
      </c>
    </row>
    <row r="17" spans="2:51" s="17" customFormat="1" x14ac:dyDescent="0.25">
      <c r="B17" s="33"/>
      <c r="C17" s="16"/>
      <c r="D17" s="11" t="s">
        <v>39</v>
      </c>
      <c r="E17" s="41">
        <f>E16/14</f>
        <v>6.2003968253968268E-3</v>
      </c>
      <c r="F17" s="32"/>
      <c r="G17" s="43">
        <f>G16/$F$16*100</f>
        <v>30.625000000000004</v>
      </c>
      <c r="H17" s="43">
        <f t="shared" ref="H17:L17" si="14">H16/$F$16*100</f>
        <v>23.75</v>
      </c>
      <c r="I17" s="43">
        <f t="shared" si="14"/>
        <v>21.25</v>
      </c>
      <c r="J17" s="43">
        <f t="shared" si="14"/>
        <v>10</v>
      </c>
      <c r="K17" s="43">
        <f t="shared" si="14"/>
        <v>6.25</v>
      </c>
      <c r="L17" s="43">
        <f t="shared" si="14"/>
        <v>8.125</v>
      </c>
      <c r="M17" s="32"/>
      <c r="N17" s="43">
        <f>N16/$M$16*100</f>
        <v>50</v>
      </c>
      <c r="O17" s="43">
        <f>O16/$M$16*100</f>
        <v>25</v>
      </c>
      <c r="P17" s="43">
        <f t="shared" ref="P17:S17" si="15">P16/$M$16*100</f>
        <v>12.5</v>
      </c>
      <c r="Q17" s="43">
        <f t="shared" si="15"/>
        <v>6.25</v>
      </c>
      <c r="R17" s="43">
        <f t="shared" si="15"/>
        <v>0</v>
      </c>
      <c r="S17" s="43">
        <f t="shared" si="15"/>
        <v>6.25</v>
      </c>
      <c r="T17" s="32"/>
      <c r="U17" s="43">
        <f>U16/$T$16*100</f>
        <v>32.386363636363633</v>
      </c>
      <c r="V17" s="43">
        <f t="shared" ref="V17:Z17" si="16">V16/$T$16*100</f>
        <v>23.863636363636363</v>
      </c>
      <c r="W17" s="43">
        <f t="shared" si="16"/>
        <v>20.454545454545457</v>
      </c>
      <c r="X17" s="43">
        <f t="shared" si="16"/>
        <v>9.6590909090909083</v>
      </c>
      <c r="Y17" s="43">
        <f t="shared" si="16"/>
        <v>5.6818181818181817</v>
      </c>
      <c r="Z17" s="43">
        <f t="shared" si="16"/>
        <v>7.9545454545454541</v>
      </c>
      <c r="AA17" s="32"/>
      <c r="AG17" s="44"/>
      <c r="AN17" s="16"/>
      <c r="AQ17" s="16"/>
      <c r="AR17" s="16"/>
      <c r="AY17" s="16"/>
    </row>
    <row r="20" spans="2:51" x14ac:dyDescent="0.25">
      <c r="T20" t="s">
        <v>10</v>
      </c>
      <c r="U20">
        <f>F16</f>
        <v>160</v>
      </c>
      <c r="V20" s="5">
        <f>U20/SUM(U20:U21)*100</f>
        <v>90.909090909090907</v>
      </c>
    </row>
    <row r="21" spans="2:51" x14ac:dyDescent="0.25">
      <c r="T21" t="s">
        <v>11</v>
      </c>
      <c r="U21">
        <f>M16</f>
        <v>16</v>
      </c>
      <c r="V21" s="5">
        <f>U21/SUM(U20:U21)*100</f>
        <v>9.0909090909090917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E21"/>
  <sheetViews>
    <sheetView workbookViewId="0">
      <selection activeCell="D36" sqref="D36"/>
    </sheetView>
  </sheetViews>
  <sheetFormatPr baseColWidth="10" defaultRowHeight="15" x14ac:dyDescent="0.25"/>
  <sheetData>
    <row r="1" spans="1:57" s="11" customFormat="1" x14ac:dyDescent="0.25">
      <c r="A1" s="20" t="s">
        <v>1</v>
      </c>
      <c r="B1" s="21" t="s">
        <v>0</v>
      </c>
      <c r="C1" s="12" t="s">
        <v>2</v>
      </c>
      <c r="D1" s="11" t="s">
        <v>3</v>
      </c>
      <c r="E1" s="39" t="s">
        <v>15</v>
      </c>
      <c r="F1" s="19" t="s">
        <v>10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8</v>
      </c>
      <c r="L1" s="11" t="s">
        <v>9</v>
      </c>
      <c r="M1" s="19" t="s">
        <v>11</v>
      </c>
      <c r="N1" s="11" t="s">
        <v>4</v>
      </c>
      <c r="O1" s="11" t="s">
        <v>5</v>
      </c>
      <c r="P1" s="11" t="s">
        <v>6</v>
      </c>
      <c r="Q1" s="11" t="s">
        <v>7</v>
      </c>
      <c r="R1" s="11" t="s">
        <v>8</v>
      </c>
      <c r="S1" s="11" t="s">
        <v>9</v>
      </c>
      <c r="T1" s="19" t="s">
        <v>37</v>
      </c>
      <c r="U1" s="11" t="s">
        <v>4</v>
      </c>
      <c r="V1" s="11" t="s">
        <v>5</v>
      </c>
      <c r="W1" s="11" t="s">
        <v>6</v>
      </c>
      <c r="X1" s="11" t="s">
        <v>7</v>
      </c>
      <c r="Y1" s="11" t="s">
        <v>8</v>
      </c>
      <c r="Z1" s="11" t="s">
        <v>9</v>
      </c>
      <c r="AA1" s="19" t="s">
        <v>13</v>
      </c>
      <c r="AB1" s="11" t="s">
        <v>44</v>
      </c>
      <c r="AC1" s="11" t="s">
        <v>45</v>
      </c>
      <c r="AD1" s="11" t="s">
        <v>46</v>
      </c>
      <c r="AE1" s="11" t="s">
        <v>47</v>
      </c>
      <c r="AF1" s="11" t="s">
        <v>43</v>
      </c>
      <c r="AG1" s="39"/>
      <c r="AH1" s="11" t="s">
        <v>48</v>
      </c>
      <c r="AI1" s="11" t="s">
        <v>49</v>
      </c>
      <c r="AJ1" s="11" t="s">
        <v>50</v>
      </c>
      <c r="AK1" s="11" t="s">
        <v>51</v>
      </c>
      <c r="AL1" s="11" t="s">
        <v>53</v>
      </c>
      <c r="AM1" s="11" t="s">
        <v>18</v>
      </c>
      <c r="AN1" s="12" t="s">
        <v>57</v>
      </c>
      <c r="AO1" s="11" t="s">
        <v>58</v>
      </c>
      <c r="AP1" s="11" t="s">
        <v>21</v>
      </c>
      <c r="AQ1" s="12" t="s">
        <v>14</v>
      </c>
      <c r="AR1" s="19" t="s">
        <v>36</v>
      </c>
      <c r="AS1" s="11" t="s">
        <v>4</v>
      </c>
      <c r="AT1" s="11" t="s">
        <v>5</v>
      </c>
      <c r="AU1" s="11" t="s">
        <v>6</v>
      </c>
      <c r="AV1" s="11" t="s">
        <v>7</v>
      </c>
      <c r="AW1" s="11" t="s">
        <v>8</v>
      </c>
      <c r="AX1" s="11" t="s">
        <v>9</v>
      </c>
      <c r="AY1" s="19" t="s">
        <v>38</v>
      </c>
      <c r="AZ1" s="11" t="s">
        <v>4</v>
      </c>
      <c r="BA1" s="11" t="s">
        <v>5</v>
      </c>
      <c r="BB1" s="11" t="s">
        <v>6</v>
      </c>
      <c r="BC1" s="11" t="s">
        <v>7</v>
      </c>
      <c r="BD1" s="11" t="s">
        <v>8</v>
      </c>
      <c r="BE1" s="11" t="s">
        <v>9</v>
      </c>
    </row>
    <row r="2" spans="1:57" s="27" customFormat="1" x14ac:dyDescent="0.25">
      <c r="A2" s="88">
        <v>43272</v>
      </c>
      <c r="B2" s="89">
        <v>1</v>
      </c>
      <c r="C2" s="72">
        <v>0.47152777777777777</v>
      </c>
      <c r="D2" s="73">
        <v>0.47500000000000003</v>
      </c>
      <c r="E2" s="74">
        <f t="shared" ref="E2:E15" si="0">D2-C2</f>
        <v>3.4722222222222654E-3</v>
      </c>
      <c r="F2" s="75">
        <f t="shared" ref="F2:F15" si="1">SUM(G2:L2)</f>
        <v>3</v>
      </c>
      <c r="G2" s="27">
        <v>1</v>
      </c>
      <c r="H2" s="27">
        <v>2</v>
      </c>
      <c r="I2" s="27">
        <v>0</v>
      </c>
      <c r="J2" s="27">
        <v>0</v>
      </c>
      <c r="K2" s="27">
        <v>0</v>
      </c>
      <c r="L2" s="27">
        <v>0</v>
      </c>
      <c r="M2" s="75">
        <f t="shared" ref="M2:M15" si="2">SUM(N2:S2)</f>
        <v>0</v>
      </c>
      <c r="N2" s="27">
        <v>0</v>
      </c>
      <c r="O2" s="27">
        <v>0</v>
      </c>
      <c r="P2" s="27">
        <v>0</v>
      </c>
      <c r="Q2" s="27">
        <v>0</v>
      </c>
      <c r="R2" s="27">
        <v>0</v>
      </c>
      <c r="S2" s="27">
        <v>0</v>
      </c>
      <c r="T2" s="75">
        <f>F2+M2</f>
        <v>3</v>
      </c>
      <c r="U2" s="76">
        <f>N2+G2</f>
        <v>1</v>
      </c>
      <c r="V2" s="76">
        <f>O2+H2</f>
        <v>2</v>
      </c>
      <c r="W2" s="76">
        <f t="shared" ref="W2:Z15" si="3">P2+I2</f>
        <v>0</v>
      </c>
      <c r="X2" s="76">
        <f t="shared" si="3"/>
        <v>0</v>
      </c>
      <c r="Y2" s="76">
        <f t="shared" si="3"/>
        <v>0</v>
      </c>
      <c r="Z2" s="76">
        <f t="shared" si="3"/>
        <v>0</v>
      </c>
      <c r="AA2" s="110">
        <v>1</v>
      </c>
      <c r="AB2" s="77">
        <v>0</v>
      </c>
      <c r="AC2" s="27">
        <v>0</v>
      </c>
      <c r="AD2" s="27">
        <v>0</v>
      </c>
      <c r="AE2" s="27">
        <v>0</v>
      </c>
      <c r="AF2" s="27">
        <v>0</v>
      </c>
      <c r="AG2" s="27">
        <v>0</v>
      </c>
      <c r="AH2" s="78">
        <v>1</v>
      </c>
      <c r="AI2" s="27">
        <v>1</v>
      </c>
      <c r="AJ2" s="27">
        <v>1</v>
      </c>
      <c r="AK2" s="27">
        <v>1</v>
      </c>
      <c r="AL2" s="27">
        <v>0</v>
      </c>
      <c r="AM2" s="27">
        <v>0</v>
      </c>
      <c r="AN2" s="76">
        <v>4</v>
      </c>
      <c r="AO2" s="76">
        <v>1</v>
      </c>
      <c r="AP2" s="76">
        <v>1</v>
      </c>
      <c r="AQ2" s="76">
        <v>0</v>
      </c>
      <c r="AR2" s="76">
        <v>0</v>
      </c>
      <c r="AS2" s="26">
        <v>1</v>
      </c>
      <c r="AT2" s="27">
        <v>1</v>
      </c>
      <c r="AW2" s="26" t="s">
        <v>70</v>
      </c>
      <c r="AX2" s="28" t="s">
        <v>69</v>
      </c>
      <c r="AY2" s="110">
        <v>1</v>
      </c>
      <c r="AZ2" t="s">
        <v>143</v>
      </c>
      <c r="BA2" s="26" t="s">
        <v>144</v>
      </c>
    </row>
    <row r="3" spans="1:57" x14ac:dyDescent="0.25">
      <c r="A3" s="80">
        <v>43272</v>
      </c>
      <c r="B3" s="81">
        <v>2</v>
      </c>
      <c r="C3" s="8">
        <v>0.40833333333333338</v>
      </c>
      <c r="D3" s="2">
        <v>0.4145833333333333</v>
      </c>
      <c r="E3" s="40">
        <f t="shared" si="0"/>
        <v>6.2499999999999223E-3</v>
      </c>
      <c r="F3" s="38">
        <f t="shared" si="1"/>
        <v>11</v>
      </c>
      <c r="G3">
        <v>2</v>
      </c>
      <c r="H3">
        <v>1</v>
      </c>
      <c r="I3">
        <v>0</v>
      </c>
      <c r="J3">
        <v>4</v>
      </c>
      <c r="K3">
        <v>2</v>
      </c>
      <c r="L3">
        <v>2</v>
      </c>
      <c r="M3" s="38">
        <f t="shared" si="2"/>
        <v>3</v>
      </c>
      <c r="N3">
        <v>2</v>
      </c>
      <c r="O3">
        <v>0</v>
      </c>
      <c r="P3">
        <v>0</v>
      </c>
      <c r="Q3">
        <v>1</v>
      </c>
      <c r="R3">
        <v>0</v>
      </c>
      <c r="S3">
        <v>0</v>
      </c>
      <c r="T3" s="38">
        <f t="shared" ref="T3:T7" si="4">F3+M3</f>
        <v>14</v>
      </c>
      <c r="U3" s="3">
        <f>N3+G3</f>
        <v>4</v>
      </c>
      <c r="V3" s="3">
        <f t="shared" ref="V3:V15" si="5">O3+H3</f>
        <v>1</v>
      </c>
      <c r="W3" s="3">
        <f t="shared" si="3"/>
        <v>0</v>
      </c>
      <c r="X3" s="3">
        <f t="shared" si="3"/>
        <v>5</v>
      </c>
      <c r="Y3" s="3">
        <f t="shared" si="3"/>
        <v>2</v>
      </c>
      <c r="Z3" s="3">
        <f t="shared" si="3"/>
        <v>2</v>
      </c>
      <c r="AA3" s="61">
        <v>2</v>
      </c>
      <c r="AB3" s="31">
        <v>1</v>
      </c>
      <c r="AC3" s="60">
        <v>1</v>
      </c>
      <c r="AD3" s="60">
        <v>1</v>
      </c>
      <c r="AE3" s="60">
        <v>0</v>
      </c>
      <c r="AF3" s="60">
        <v>0</v>
      </c>
      <c r="AG3" s="60">
        <v>0</v>
      </c>
      <c r="AH3" s="37">
        <v>1</v>
      </c>
      <c r="AI3" s="60">
        <v>0</v>
      </c>
      <c r="AJ3" s="60">
        <v>0</v>
      </c>
      <c r="AK3" s="60">
        <v>0</v>
      </c>
      <c r="AL3" s="60">
        <v>1</v>
      </c>
      <c r="AM3" s="60">
        <v>0</v>
      </c>
      <c r="AN3" s="3">
        <v>6</v>
      </c>
      <c r="AO3" s="3">
        <v>1</v>
      </c>
      <c r="AP3" s="3">
        <v>0</v>
      </c>
      <c r="AQ3" s="3">
        <v>6</v>
      </c>
      <c r="AR3" s="3">
        <v>0</v>
      </c>
      <c r="AS3" s="7">
        <v>3</v>
      </c>
      <c r="AT3">
        <v>5</v>
      </c>
      <c r="AW3" s="10" t="s">
        <v>71</v>
      </c>
      <c r="AX3" s="91" t="s">
        <v>12</v>
      </c>
      <c r="AY3" s="61">
        <v>2</v>
      </c>
      <c r="AZ3" t="s">
        <v>143</v>
      </c>
      <c r="BA3" s="7" t="s">
        <v>127</v>
      </c>
    </row>
    <row r="4" spans="1:57" x14ac:dyDescent="0.25">
      <c r="A4" s="80">
        <v>43272</v>
      </c>
      <c r="B4" s="81">
        <v>3</v>
      </c>
      <c r="C4" s="8">
        <v>0.4236111111111111</v>
      </c>
      <c r="D4" s="2">
        <v>0.43194444444444446</v>
      </c>
      <c r="E4" s="40">
        <f t="shared" si="0"/>
        <v>8.3333333333333592E-3</v>
      </c>
      <c r="F4" s="38">
        <f t="shared" si="1"/>
        <v>18</v>
      </c>
      <c r="G4">
        <v>10</v>
      </c>
      <c r="H4">
        <v>3</v>
      </c>
      <c r="I4">
        <v>3</v>
      </c>
      <c r="J4">
        <v>1</v>
      </c>
      <c r="K4">
        <v>0</v>
      </c>
      <c r="L4">
        <v>1</v>
      </c>
      <c r="M4" s="38">
        <f t="shared" si="2"/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s="38">
        <f t="shared" si="4"/>
        <v>18</v>
      </c>
      <c r="U4" s="3">
        <f t="shared" ref="U4:U9" si="6">N4+G4</f>
        <v>10</v>
      </c>
      <c r="V4" s="3">
        <f t="shared" si="5"/>
        <v>3</v>
      </c>
      <c r="W4" s="3">
        <f t="shared" si="3"/>
        <v>3</v>
      </c>
      <c r="X4" s="3">
        <f t="shared" si="3"/>
        <v>1</v>
      </c>
      <c r="Y4" s="3">
        <f t="shared" si="3"/>
        <v>0</v>
      </c>
      <c r="Z4" s="3">
        <f t="shared" si="3"/>
        <v>1</v>
      </c>
      <c r="AA4" s="61">
        <v>3</v>
      </c>
      <c r="AB4" s="31">
        <v>1</v>
      </c>
      <c r="AC4" s="60">
        <v>0</v>
      </c>
      <c r="AD4" s="60">
        <v>0</v>
      </c>
      <c r="AE4" s="60">
        <v>0</v>
      </c>
      <c r="AF4" s="60">
        <v>0</v>
      </c>
      <c r="AG4" s="60">
        <v>1</v>
      </c>
      <c r="AH4" s="37">
        <v>1</v>
      </c>
      <c r="AI4" s="60">
        <v>0</v>
      </c>
      <c r="AJ4" s="60">
        <v>1</v>
      </c>
      <c r="AK4" s="60">
        <v>1</v>
      </c>
      <c r="AL4" s="60">
        <v>0</v>
      </c>
      <c r="AM4" s="60">
        <v>0</v>
      </c>
      <c r="AN4" s="3">
        <v>0</v>
      </c>
      <c r="AO4" s="3">
        <v>1</v>
      </c>
      <c r="AP4" s="3">
        <v>2</v>
      </c>
      <c r="AQ4" s="3">
        <v>0</v>
      </c>
      <c r="AR4" s="3">
        <v>6</v>
      </c>
      <c r="AS4" s="7">
        <v>6</v>
      </c>
      <c r="AT4">
        <v>6</v>
      </c>
      <c r="AW4" s="7" t="s">
        <v>72</v>
      </c>
      <c r="AX4" s="29" t="s">
        <v>71</v>
      </c>
      <c r="AY4" s="61">
        <v>3</v>
      </c>
      <c r="AZ4" t="s">
        <v>143</v>
      </c>
      <c r="BA4" s="7" t="s">
        <v>145</v>
      </c>
    </row>
    <row r="5" spans="1:57" x14ac:dyDescent="0.25">
      <c r="A5" s="80">
        <v>43272</v>
      </c>
      <c r="B5" s="81">
        <v>4</v>
      </c>
      <c r="C5" s="8">
        <v>0.4375</v>
      </c>
      <c r="D5" s="2">
        <v>0.44027777777777777</v>
      </c>
      <c r="E5" s="40">
        <f t="shared" si="0"/>
        <v>2.7777777777777679E-3</v>
      </c>
      <c r="F5" s="38">
        <f t="shared" si="1"/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 s="38">
        <f t="shared" si="2"/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s="38">
        <f t="shared" si="4"/>
        <v>1</v>
      </c>
      <c r="U5" s="3">
        <f t="shared" si="6"/>
        <v>1</v>
      </c>
      <c r="V5" s="3">
        <f t="shared" si="5"/>
        <v>0</v>
      </c>
      <c r="W5" s="3">
        <f t="shared" si="3"/>
        <v>0</v>
      </c>
      <c r="X5" s="3">
        <f t="shared" si="3"/>
        <v>0</v>
      </c>
      <c r="Y5" s="3">
        <f t="shared" si="3"/>
        <v>0</v>
      </c>
      <c r="Z5" s="3">
        <f t="shared" si="3"/>
        <v>0</v>
      </c>
      <c r="AA5" s="61">
        <v>4</v>
      </c>
      <c r="AB5" s="31">
        <v>1</v>
      </c>
      <c r="AC5" s="60">
        <v>0</v>
      </c>
      <c r="AD5" s="60">
        <v>0</v>
      </c>
      <c r="AE5" s="60">
        <v>1</v>
      </c>
      <c r="AF5" s="60">
        <v>0</v>
      </c>
      <c r="AG5" s="60">
        <v>0</v>
      </c>
      <c r="AH5" s="37">
        <v>0</v>
      </c>
      <c r="AI5" s="60">
        <v>0</v>
      </c>
      <c r="AJ5" s="60">
        <v>0</v>
      </c>
      <c r="AK5" s="60">
        <v>0</v>
      </c>
      <c r="AL5" s="60">
        <v>0</v>
      </c>
      <c r="AM5" s="60">
        <v>1</v>
      </c>
      <c r="AN5" s="3">
        <v>0</v>
      </c>
      <c r="AO5" s="3">
        <v>0</v>
      </c>
      <c r="AP5" s="3">
        <v>5</v>
      </c>
      <c r="AQ5" s="3">
        <v>0</v>
      </c>
      <c r="AR5" s="3">
        <v>6</v>
      </c>
      <c r="AS5" s="7">
        <v>3</v>
      </c>
      <c r="AT5">
        <v>3</v>
      </c>
      <c r="AW5" s="7" t="s">
        <v>72</v>
      </c>
      <c r="AX5" s="29" t="s">
        <v>78</v>
      </c>
      <c r="AY5" s="61">
        <v>4</v>
      </c>
      <c r="AZ5" t="s">
        <v>143</v>
      </c>
      <c r="BA5" s="7" t="s">
        <v>147</v>
      </c>
    </row>
    <row r="6" spans="1:57" x14ac:dyDescent="0.25">
      <c r="A6" s="80">
        <v>43272</v>
      </c>
      <c r="B6" s="81">
        <v>5</v>
      </c>
      <c r="C6" s="8">
        <v>0.45069444444444445</v>
      </c>
      <c r="D6" s="2">
        <v>0.45624999999999999</v>
      </c>
      <c r="E6" s="40">
        <f t="shared" si="0"/>
        <v>5.5555555555555358E-3</v>
      </c>
      <c r="F6" s="38">
        <f t="shared" si="1"/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38">
        <f t="shared" si="2"/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38">
        <f t="shared" si="4"/>
        <v>0</v>
      </c>
      <c r="U6" s="3">
        <f t="shared" si="6"/>
        <v>0</v>
      </c>
      <c r="V6" s="3">
        <f t="shared" si="5"/>
        <v>0</v>
      </c>
      <c r="W6" s="3">
        <f t="shared" si="3"/>
        <v>0</v>
      </c>
      <c r="X6" s="3">
        <f t="shared" si="3"/>
        <v>0</v>
      </c>
      <c r="Y6" s="3">
        <f t="shared" si="3"/>
        <v>0</v>
      </c>
      <c r="Z6" s="3">
        <f t="shared" si="3"/>
        <v>0</v>
      </c>
      <c r="AA6" s="61">
        <v>5</v>
      </c>
      <c r="AB6" s="31">
        <v>1</v>
      </c>
      <c r="AC6">
        <v>0</v>
      </c>
      <c r="AD6">
        <v>0</v>
      </c>
      <c r="AE6">
        <v>0</v>
      </c>
      <c r="AF6">
        <v>0</v>
      </c>
      <c r="AG6">
        <v>1</v>
      </c>
      <c r="AH6" s="37">
        <v>1</v>
      </c>
      <c r="AI6">
        <v>0</v>
      </c>
      <c r="AJ6">
        <v>1</v>
      </c>
      <c r="AK6">
        <v>0</v>
      </c>
      <c r="AL6">
        <v>0</v>
      </c>
      <c r="AM6">
        <v>1</v>
      </c>
      <c r="AN6" s="3">
        <v>0</v>
      </c>
      <c r="AO6" s="3">
        <v>1</v>
      </c>
      <c r="AP6" s="3">
        <v>0</v>
      </c>
      <c r="AQ6" s="3">
        <v>0</v>
      </c>
      <c r="AR6" s="3">
        <v>5</v>
      </c>
      <c r="AS6" s="7">
        <v>2</v>
      </c>
      <c r="AT6">
        <v>2</v>
      </c>
      <c r="AW6" s="7" t="s">
        <v>72</v>
      </c>
      <c r="AX6" s="29" t="s">
        <v>12</v>
      </c>
      <c r="AY6" s="61">
        <v>5</v>
      </c>
      <c r="AZ6" t="s">
        <v>143</v>
      </c>
      <c r="BA6" s="7" t="s">
        <v>146</v>
      </c>
    </row>
    <row r="7" spans="1:57" x14ac:dyDescent="0.25">
      <c r="A7" s="80">
        <v>43271</v>
      </c>
      <c r="B7" s="85">
        <v>6</v>
      </c>
      <c r="C7" s="8">
        <v>0.40069444444444446</v>
      </c>
      <c r="D7" s="2">
        <v>0.40625</v>
      </c>
      <c r="E7" s="58">
        <f t="shared" si="0"/>
        <v>5.5555555555555358E-3</v>
      </c>
      <c r="F7" s="59">
        <f t="shared" si="1"/>
        <v>6</v>
      </c>
      <c r="G7">
        <v>4</v>
      </c>
      <c r="H7">
        <v>1</v>
      </c>
      <c r="I7">
        <v>0</v>
      </c>
      <c r="J7">
        <v>1</v>
      </c>
      <c r="K7">
        <v>0</v>
      </c>
      <c r="L7">
        <v>0</v>
      </c>
      <c r="M7" s="59">
        <f t="shared" si="2"/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59">
        <f t="shared" si="4"/>
        <v>6</v>
      </c>
      <c r="U7" s="3">
        <f t="shared" si="6"/>
        <v>4</v>
      </c>
      <c r="V7" s="3">
        <f t="shared" si="5"/>
        <v>1</v>
      </c>
      <c r="W7" s="3">
        <f t="shared" si="3"/>
        <v>0</v>
      </c>
      <c r="X7" s="3">
        <f t="shared" si="3"/>
        <v>1</v>
      </c>
      <c r="Y7" s="3">
        <f t="shared" si="3"/>
        <v>0</v>
      </c>
      <c r="Z7" s="3">
        <f t="shared" si="3"/>
        <v>0</v>
      </c>
      <c r="AA7" s="94">
        <v>6</v>
      </c>
      <c r="AB7" s="31">
        <v>1</v>
      </c>
      <c r="AC7">
        <v>0</v>
      </c>
      <c r="AD7">
        <v>0</v>
      </c>
      <c r="AE7">
        <v>0</v>
      </c>
      <c r="AF7">
        <v>1</v>
      </c>
      <c r="AG7">
        <v>0</v>
      </c>
      <c r="AH7" s="37">
        <v>1</v>
      </c>
      <c r="AI7">
        <v>1</v>
      </c>
      <c r="AJ7">
        <v>1</v>
      </c>
      <c r="AK7">
        <v>0</v>
      </c>
      <c r="AL7">
        <v>0</v>
      </c>
      <c r="AM7">
        <v>0</v>
      </c>
      <c r="AN7" s="3">
        <v>5</v>
      </c>
      <c r="AO7" s="3">
        <v>1</v>
      </c>
      <c r="AP7" s="3">
        <v>0</v>
      </c>
      <c r="AQ7" s="3">
        <v>6</v>
      </c>
      <c r="AR7" s="3">
        <v>0</v>
      </c>
      <c r="AS7" s="7">
        <v>5</v>
      </c>
      <c r="AT7">
        <v>5</v>
      </c>
      <c r="AW7" s="7" t="s">
        <v>97</v>
      </c>
      <c r="AX7" s="29" t="s">
        <v>12</v>
      </c>
      <c r="AY7" s="94">
        <v>6</v>
      </c>
      <c r="AZ7" t="s">
        <v>140</v>
      </c>
      <c r="BA7" s="7" t="s">
        <v>141</v>
      </c>
    </row>
    <row r="8" spans="1:57" x14ac:dyDescent="0.25">
      <c r="A8" s="80">
        <v>43271</v>
      </c>
      <c r="B8" s="85">
        <v>7</v>
      </c>
      <c r="C8" s="8">
        <v>0.51458333333333328</v>
      </c>
      <c r="D8" s="2">
        <v>0.52361111111111114</v>
      </c>
      <c r="E8" s="58">
        <f t="shared" si="0"/>
        <v>9.0277777777778567E-3</v>
      </c>
      <c r="F8" s="59">
        <f t="shared" si="1"/>
        <v>16</v>
      </c>
      <c r="G8">
        <v>9</v>
      </c>
      <c r="H8">
        <v>2</v>
      </c>
      <c r="I8">
        <v>1</v>
      </c>
      <c r="J8">
        <v>2</v>
      </c>
      <c r="K8">
        <v>1</v>
      </c>
      <c r="L8">
        <v>1</v>
      </c>
      <c r="M8" s="59">
        <f t="shared" si="2"/>
        <v>2</v>
      </c>
      <c r="N8">
        <v>2</v>
      </c>
      <c r="O8">
        <v>0</v>
      </c>
      <c r="P8">
        <v>0</v>
      </c>
      <c r="Q8">
        <v>0</v>
      </c>
      <c r="R8">
        <v>0</v>
      </c>
      <c r="S8">
        <v>0</v>
      </c>
      <c r="T8" s="59">
        <f>F8+M8</f>
        <v>18</v>
      </c>
      <c r="U8" s="3">
        <f t="shared" si="6"/>
        <v>11</v>
      </c>
      <c r="V8" s="3">
        <f t="shared" si="5"/>
        <v>2</v>
      </c>
      <c r="W8" s="3">
        <f t="shared" si="3"/>
        <v>1</v>
      </c>
      <c r="X8" s="3">
        <f t="shared" si="3"/>
        <v>2</v>
      </c>
      <c r="Y8" s="3">
        <f t="shared" si="3"/>
        <v>1</v>
      </c>
      <c r="Z8" s="3">
        <f t="shared" si="3"/>
        <v>1</v>
      </c>
      <c r="AA8" s="94">
        <v>7</v>
      </c>
      <c r="AB8" s="31">
        <v>1</v>
      </c>
      <c r="AC8">
        <v>0</v>
      </c>
      <c r="AD8">
        <v>0</v>
      </c>
      <c r="AE8">
        <v>0</v>
      </c>
      <c r="AF8">
        <v>1</v>
      </c>
      <c r="AG8">
        <v>0</v>
      </c>
      <c r="AH8" s="37">
        <v>1</v>
      </c>
      <c r="AI8">
        <v>1</v>
      </c>
      <c r="AJ8">
        <v>0</v>
      </c>
      <c r="AK8">
        <v>1</v>
      </c>
      <c r="AL8">
        <v>0</v>
      </c>
      <c r="AM8">
        <v>0</v>
      </c>
      <c r="AN8" s="3">
        <v>3</v>
      </c>
      <c r="AO8" s="3">
        <v>0</v>
      </c>
      <c r="AP8" s="3">
        <v>2</v>
      </c>
      <c r="AQ8" s="3">
        <v>6</v>
      </c>
      <c r="AR8" s="3">
        <v>0</v>
      </c>
      <c r="AS8" s="7">
        <v>0</v>
      </c>
      <c r="AT8">
        <v>0</v>
      </c>
      <c r="AW8" s="7" t="s">
        <v>72</v>
      </c>
      <c r="AX8" s="29" t="s">
        <v>12</v>
      </c>
      <c r="AY8" s="94">
        <v>7</v>
      </c>
      <c r="AZ8" t="s">
        <v>140</v>
      </c>
      <c r="BA8" s="7"/>
    </row>
    <row r="9" spans="1:57" x14ac:dyDescent="0.25">
      <c r="A9" s="80">
        <v>43271</v>
      </c>
      <c r="B9" s="85">
        <v>8</v>
      </c>
      <c r="C9" s="8">
        <v>0.50069444444444444</v>
      </c>
      <c r="D9" s="2">
        <v>0.50486111111111109</v>
      </c>
      <c r="E9" s="58">
        <f t="shared" si="0"/>
        <v>4.1666666666666519E-3</v>
      </c>
      <c r="F9" s="59">
        <f t="shared" si="1"/>
        <v>2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 s="59">
        <f t="shared" si="2"/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59">
        <f t="shared" ref="T9:T15" si="7">F9+M9</f>
        <v>2</v>
      </c>
      <c r="U9" s="3">
        <f t="shared" si="6"/>
        <v>1</v>
      </c>
      <c r="V9" s="3">
        <f t="shared" si="5"/>
        <v>1</v>
      </c>
      <c r="W9" s="3">
        <f t="shared" si="3"/>
        <v>0</v>
      </c>
      <c r="X9" s="3">
        <f t="shared" si="3"/>
        <v>0</v>
      </c>
      <c r="Y9" s="3">
        <f t="shared" si="3"/>
        <v>0</v>
      </c>
      <c r="Z9" s="3">
        <f t="shared" si="3"/>
        <v>0</v>
      </c>
      <c r="AA9" s="94">
        <v>8</v>
      </c>
      <c r="AB9" s="31">
        <v>1</v>
      </c>
      <c r="AC9">
        <v>0</v>
      </c>
      <c r="AD9">
        <v>0</v>
      </c>
      <c r="AE9">
        <v>1</v>
      </c>
      <c r="AF9">
        <v>0</v>
      </c>
      <c r="AG9">
        <v>0</v>
      </c>
      <c r="AH9" s="37">
        <v>1</v>
      </c>
      <c r="AI9">
        <v>0</v>
      </c>
      <c r="AJ9">
        <v>1</v>
      </c>
      <c r="AK9">
        <v>0</v>
      </c>
      <c r="AL9">
        <v>0</v>
      </c>
      <c r="AM9">
        <v>1</v>
      </c>
      <c r="AN9" s="3">
        <v>0</v>
      </c>
      <c r="AO9" s="3">
        <v>1</v>
      </c>
      <c r="AP9" s="3">
        <v>5</v>
      </c>
      <c r="AQ9" s="3">
        <v>0</v>
      </c>
      <c r="AR9" s="3">
        <v>6</v>
      </c>
      <c r="AS9" s="7">
        <v>0</v>
      </c>
      <c r="AT9">
        <v>0</v>
      </c>
      <c r="AW9" s="7" t="s">
        <v>96</v>
      </c>
      <c r="AX9" s="29" t="s">
        <v>12</v>
      </c>
      <c r="AY9" s="94">
        <v>8</v>
      </c>
      <c r="AZ9" t="s">
        <v>140</v>
      </c>
      <c r="BA9" s="7" t="s">
        <v>138</v>
      </c>
    </row>
    <row r="10" spans="1:57" x14ac:dyDescent="0.25">
      <c r="A10" s="80">
        <v>43271</v>
      </c>
      <c r="B10" s="85">
        <v>9</v>
      </c>
      <c r="C10" s="8">
        <v>0.4770833333333333</v>
      </c>
      <c r="D10" s="2">
        <v>0.48819444444444443</v>
      </c>
      <c r="E10" s="58">
        <f t="shared" si="0"/>
        <v>1.1111111111111127E-2</v>
      </c>
      <c r="F10" s="59">
        <f t="shared" si="1"/>
        <v>48</v>
      </c>
      <c r="G10">
        <v>15</v>
      </c>
      <c r="H10">
        <v>14</v>
      </c>
      <c r="I10">
        <v>3</v>
      </c>
      <c r="J10">
        <v>13</v>
      </c>
      <c r="K10">
        <v>1</v>
      </c>
      <c r="L10">
        <v>2</v>
      </c>
      <c r="M10" s="59">
        <f t="shared" si="2"/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s="59">
        <f t="shared" si="7"/>
        <v>48</v>
      </c>
      <c r="U10" s="3">
        <f>N10+G10</f>
        <v>15</v>
      </c>
      <c r="V10" s="3">
        <f t="shared" si="5"/>
        <v>14</v>
      </c>
      <c r="W10" s="3">
        <f t="shared" si="3"/>
        <v>3</v>
      </c>
      <c r="X10" s="3">
        <f t="shared" si="3"/>
        <v>13</v>
      </c>
      <c r="Y10" s="3">
        <f t="shared" si="3"/>
        <v>1</v>
      </c>
      <c r="Z10" s="3">
        <f t="shared" si="3"/>
        <v>2</v>
      </c>
      <c r="AA10" s="94">
        <v>9</v>
      </c>
      <c r="AB10" s="31">
        <v>1</v>
      </c>
      <c r="AC10">
        <v>1</v>
      </c>
      <c r="AD10">
        <v>0</v>
      </c>
      <c r="AE10">
        <v>0</v>
      </c>
      <c r="AF10">
        <v>0</v>
      </c>
      <c r="AG10">
        <v>0</v>
      </c>
      <c r="AH10" s="37">
        <v>1</v>
      </c>
      <c r="AI10">
        <v>0</v>
      </c>
      <c r="AJ10">
        <v>1</v>
      </c>
      <c r="AK10">
        <v>0</v>
      </c>
      <c r="AL10">
        <v>0</v>
      </c>
      <c r="AM10">
        <v>0</v>
      </c>
      <c r="AN10" s="3">
        <v>6</v>
      </c>
      <c r="AO10" s="3">
        <v>1</v>
      </c>
      <c r="AP10" s="3">
        <v>0</v>
      </c>
      <c r="AQ10" s="3">
        <v>0</v>
      </c>
      <c r="AR10" s="3">
        <v>0</v>
      </c>
      <c r="AS10" s="7">
        <v>1</v>
      </c>
      <c r="AT10">
        <v>1</v>
      </c>
      <c r="AW10" s="7" t="s">
        <v>79</v>
      </c>
      <c r="AX10" s="29" t="s">
        <v>80</v>
      </c>
      <c r="AY10" s="94">
        <v>9</v>
      </c>
      <c r="AZ10" t="s">
        <v>140</v>
      </c>
      <c r="BA10" s="7"/>
    </row>
    <row r="11" spans="1:57" x14ac:dyDescent="0.25">
      <c r="A11" s="80">
        <v>43271</v>
      </c>
      <c r="B11" s="85">
        <v>10</v>
      </c>
      <c r="C11" s="8">
        <v>0.45416666666666666</v>
      </c>
      <c r="D11" s="2">
        <v>0.46111111111111108</v>
      </c>
      <c r="E11" s="58">
        <f t="shared" si="0"/>
        <v>6.9444444444444198E-3</v>
      </c>
      <c r="F11" s="59">
        <f t="shared" si="1"/>
        <v>12</v>
      </c>
      <c r="G11">
        <v>1</v>
      </c>
      <c r="H11">
        <v>6</v>
      </c>
      <c r="I11">
        <v>1</v>
      </c>
      <c r="J11">
        <v>3</v>
      </c>
      <c r="K11">
        <v>1</v>
      </c>
      <c r="L11">
        <v>0</v>
      </c>
      <c r="M11" s="59">
        <f t="shared" si="2"/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 s="59">
        <f t="shared" si="7"/>
        <v>13</v>
      </c>
      <c r="U11" s="3">
        <f t="shared" ref="U11" si="8">N11+G11</f>
        <v>2</v>
      </c>
      <c r="V11" s="3">
        <f t="shared" si="5"/>
        <v>6</v>
      </c>
      <c r="W11" s="3">
        <f t="shared" si="3"/>
        <v>1</v>
      </c>
      <c r="X11" s="3">
        <f t="shared" si="3"/>
        <v>3</v>
      </c>
      <c r="Y11" s="3">
        <f t="shared" si="3"/>
        <v>1</v>
      </c>
      <c r="Z11" s="3">
        <f t="shared" si="3"/>
        <v>0</v>
      </c>
      <c r="AA11" s="94">
        <v>10</v>
      </c>
      <c r="AB11" s="31">
        <v>1</v>
      </c>
      <c r="AC11">
        <v>1</v>
      </c>
      <c r="AD11">
        <v>0</v>
      </c>
      <c r="AE11">
        <v>0</v>
      </c>
      <c r="AF11">
        <v>1</v>
      </c>
      <c r="AG11">
        <v>0</v>
      </c>
      <c r="AH11" s="37">
        <v>1</v>
      </c>
      <c r="AI11">
        <v>0</v>
      </c>
      <c r="AJ11">
        <v>1</v>
      </c>
      <c r="AK11">
        <v>0</v>
      </c>
      <c r="AL11">
        <v>0</v>
      </c>
      <c r="AM11">
        <v>0</v>
      </c>
      <c r="AN11" s="3">
        <v>6</v>
      </c>
      <c r="AO11" s="3">
        <v>1</v>
      </c>
      <c r="AP11" s="3">
        <v>0</v>
      </c>
      <c r="AQ11" s="3">
        <v>6</v>
      </c>
      <c r="AR11" s="3">
        <v>0</v>
      </c>
      <c r="AS11" s="7">
        <v>2</v>
      </c>
      <c r="AT11">
        <v>1</v>
      </c>
      <c r="AW11" s="7" t="s">
        <v>139</v>
      </c>
      <c r="AX11" s="29" t="s">
        <v>12</v>
      </c>
      <c r="AY11" s="94">
        <v>10</v>
      </c>
      <c r="AZ11" t="s">
        <v>140</v>
      </c>
      <c r="BA11" s="7"/>
    </row>
    <row r="12" spans="1:57" x14ac:dyDescent="0.25">
      <c r="A12" s="80">
        <v>43272</v>
      </c>
      <c r="B12" s="81">
        <v>11</v>
      </c>
      <c r="C12" s="8">
        <v>0.39513888888888887</v>
      </c>
      <c r="D12" s="2">
        <v>0.40069444444444446</v>
      </c>
      <c r="E12" s="40">
        <f t="shared" si="0"/>
        <v>5.5555555555555913E-3</v>
      </c>
      <c r="F12" s="38">
        <f t="shared" si="1"/>
        <v>18</v>
      </c>
      <c r="G12">
        <v>12</v>
      </c>
      <c r="H12">
        <v>2</v>
      </c>
      <c r="I12">
        <v>1</v>
      </c>
      <c r="J12">
        <v>3</v>
      </c>
      <c r="K12">
        <v>0</v>
      </c>
      <c r="L12">
        <v>0</v>
      </c>
      <c r="M12" s="38">
        <f t="shared" si="2"/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38">
        <f t="shared" si="7"/>
        <v>18</v>
      </c>
      <c r="U12" s="3">
        <f>N12+G12</f>
        <v>12</v>
      </c>
      <c r="V12" s="3">
        <f t="shared" si="5"/>
        <v>2</v>
      </c>
      <c r="W12" s="3">
        <f t="shared" si="3"/>
        <v>1</v>
      </c>
      <c r="X12" s="3">
        <f t="shared" si="3"/>
        <v>3</v>
      </c>
      <c r="Y12" s="3">
        <f t="shared" si="3"/>
        <v>0</v>
      </c>
      <c r="Z12" s="3">
        <f t="shared" si="3"/>
        <v>0</v>
      </c>
      <c r="AA12" s="61">
        <v>11</v>
      </c>
      <c r="AB12" s="31">
        <v>1</v>
      </c>
      <c r="AC12">
        <v>0</v>
      </c>
      <c r="AD12" s="3">
        <v>0</v>
      </c>
      <c r="AE12" s="3">
        <v>1</v>
      </c>
      <c r="AF12" s="3">
        <v>0</v>
      </c>
      <c r="AG12" s="3">
        <v>0</v>
      </c>
      <c r="AH12" s="37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2</v>
      </c>
      <c r="AQ12" s="3">
        <v>0</v>
      </c>
      <c r="AR12" s="3">
        <v>0</v>
      </c>
      <c r="AS12" s="7">
        <v>4</v>
      </c>
      <c r="AT12">
        <v>5</v>
      </c>
      <c r="AW12" s="7" t="s">
        <v>72</v>
      </c>
      <c r="AX12" s="29" t="s">
        <v>12</v>
      </c>
      <c r="AY12" s="61">
        <v>11</v>
      </c>
      <c r="AZ12" t="s">
        <v>143</v>
      </c>
      <c r="BA12" s="7"/>
    </row>
    <row r="13" spans="1:57" x14ac:dyDescent="0.25">
      <c r="A13" s="80">
        <v>43271</v>
      </c>
      <c r="B13" s="81">
        <v>12</v>
      </c>
      <c r="C13" s="8">
        <v>0.53402777777777777</v>
      </c>
      <c r="D13" s="2">
        <v>0.53819444444444442</v>
      </c>
      <c r="E13" s="40">
        <f t="shared" si="0"/>
        <v>4.1666666666666519E-3</v>
      </c>
      <c r="F13" s="38">
        <f t="shared" si="1"/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38">
        <f t="shared" si="2"/>
        <v>2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T13" s="38">
        <f t="shared" si="7"/>
        <v>2</v>
      </c>
      <c r="U13" s="3">
        <f t="shared" ref="U13:U14" si="9">N13+G13</f>
        <v>1</v>
      </c>
      <c r="V13" s="3">
        <f t="shared" si="5"/>
        <v>1</v>
      </c>
      <c r="W13" s="3">
        <f t="shared" si="3"/>
        <v>0</v>
      </c>
      <c r="X13" s="3">
        <f t="shared" si="3"/>
        <v>0</v>
      </c>
      <c r="Y13" s="3">
        <f t="shared" si="3"/>
        <v>0</v>
      </c>
      <c r="Z13" s="3">
        <f t="shared" si="3"/>
        <v>0</v>
      </c>
      <c r="AA13" s="94">
        <v>12</v>
      </c>
      <c r="AB13" s="31">
        <v>1</v>
      </c>
      <c r="AC13">
        <v>0</v>
      </c>
      <c r="AD13">
        <v>0</v>
      </c>
      <c r="AE13">
        <v>1</v>
      </c>
      <c r="AF13">
        <v>0</v>
      </c>
      <c r="AG13">
        <v>0</v>
      </c>
      <c r="AH13" s="37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 s="3">
        <v>0</v>
      </c>
      <c r="AO13" s="3">
        <v>0</v>
      </c>
      <c r="AP13" s="3">
        <v>5</v>
      </c>
      <c r="AQ13" s="3">
        <v>0</v>
      </c>
      <c r="AR13" s="3">
        <v>0</v>
      </c>
      <c r="AS13" s="7">
        <v>0</v>
      </c>
      <c r="AT13">
        <v>0</v>
      </c>
      <c r="AW13" s="7" t="s">
        <v>70</v>
      </c>
      <c r="AX13" s="29" t="s">
        <v>12</v>
      </c>
      <c r="AY13" s="94">
        <v>12</v>
      </c>
      <c r="AZ13" t="s">
        <v>140</v>
      </c>
      <c r="BA13" s="7" t="s">
        <v>142</v>
      </c>
    </row>
    <row r="14" spans="1:57" x14ac:dyDescent="0.25">
      <c r="A14" s="80">
        <v>43271</v>
      </c>
      <c r="B14" s="85">
        <v>13</v>
      </c>
      <c r="C14" s="8">
        <v>0.42569444444444443</v>
      </c>
      <c r="D14" s="2">
        <v>0.42986111111111108</v>
      </c>
      <c r="E14" s="58">
        <f t="shared" si="0"/>
        <v>4.1666666666666519E-3</v>
      </c>
      <c r="F14" s="59">
        <f t="shared" si="1"/>
        <v>2</v>
      </c>
      <c r="G14">
        <v>0</v>
      </c>
      <c r="H14">
        <v>1</v>
      </c>
      <c r="I14">
        <v>0</v>
      </c>
      <c r="J14">
        <v>1</v>
      </c>
      <c r="K14">
        <v>0</v>
      </c>
      <c r="L14">
        <v>0</v>
      </c>
      <c r="M14" s="59">
        <f t="shared" si="2"/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s="59">
        <f t="shared" si="7"/>
        <v>2</v>
      </c>
      <c r="U14" s="3">
        <f t="shared" si="9"/>
        <v>0</v>
      </c>
      <c r="V14" s="3">
        <f t="shared" si="5"/>
        <v>1</v>
      </c>
      <c r="W14" s="3">
        <f t="shared" si="3"/>
        <v>0</v>
      </c>
      <c r="X14" s="3">
        <f t="shared" si="3"/>
        <v>1</v>
      </c>
      <c r="Y14" s="3">
        <f t="shared" si="3"/>
        <v>0</v>
      </c>
      <c r="Z14" s="3">
        <f t="shared" si="3"/>
        <v>0</v>
      </c>
      <c r="AA14" s="94">
        <v>13</v>
      </c>
      <c r="AB14" s="31">
        <v>1</v>
      </c>
      <c r="AC14">
        <v>0</v>
      </c>
      <c r="AD14">
        <v>0</v>
      </c>
      <c r="AE14">
        <v>1</v>
      </c>
      <c r="AF14">
        <v>0</v>
      </c>
      <c r="AG14">
        <v>0</v>
      </c>
      <c r="AH14" s="37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 s="3">
        <v>0</v>
      </c>
      <c r="AO14" s="3">
        <v>0</v>
      </c>
      <c r="AP14" s="3">
        <v>6</v>
      </c>
      <c r="AQ14" s="3">
        <v>0</v>
      </c>
      <c r="AR14" s="3">
        <v>0</v>
      </c>
      <c r="AS14" s="7">
        <v>4</v>
      </c>
      <c r="AT14">
        <v>4</v>
      </c>
      <c r="AW14" s="7" t="s">
        <v>94</v>
      </c>
      <c r="AX14" s="29" t="s">
        <v>95</v>
      </c>
      <c r="AY14" s="94">
        <v>13</v>
      </c>
      <c r="AZ14" t="s">
        <v>140</v>
      </c>
      <c r="BA14" s="7" t="s">
        <v>142</v>
      </c>
    </row>
    <row r="15" spans="1:57" s="17" customFormat="1" x14ac:dyDescent="0.25">
      <c r="A15" s="82">
        <v>43271</v>
      </c>
      <c r="B15" s="87">
        <v>14</v>
      </c>
      <c r="C15" s="13">
        <v>0.43888888888888888</v>
      </c>
      <c r="D15" s="14">
        <v>0.44236111111111115</v>
      </c>
      <c r="E15" s="47">
        <f t="shared" si="0"/>
        <v>3.4722222222222654E-3</v>
      </c>
      <c r="F15" s="48">
        <f t="shared" si="1"/>
        <v>2</v>
      </c>
      <c r="G15" s="17">
        <v>2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48">
        <f t="shared" si="2"/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48">
        <f t="shared" si="7"/>
        <v>2</v>
      </c>
      <c r="U15" s="51">
        <f>N15+G15</f>
        <v>2</v>
      </c>
      <c r="V15" s="51">
        <f t="shared" si="5"/>
        <v>0</v>
      </c>
      <c r="W15" s="51">
        <f t="shared" si="3"/>
        <v>0</v>
      </c>
      <c r="X15" s="51">
        <f t="shared" si="3"/>
        <v>0</v>
      </c>
      <c r="Y15" s="51">
        <f t="shared" si="3"/>
        <v>0</v>
      </c>
      <c r="Z15" s="52">
        <f t="shared" si="3"/>
        <v>0</v>
      </c>
      <c r="AA15" s="111">
        <v>14</v>
      </c>
      <c r="AB15" s="32">
        <v>1</v>
      </c>
      <c r="AC15" s="17">
        <v>0</v>
      </c>
      <c r="AD15" s="17">
        <v>0</v>
      </c>
      <c r="AE15" s="17">
        <v>1</v>
      </c>
      <c r="AF15" s="17">
        <v>0</v>
      </c>
      <c r="AG15" s="17">
        <v>0</v>
      </c>
      <c r="AH15" s="44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5">
        <v>0</v>
      </c>
      <c r="AO15" s="15">
        <v>0</v>
      </c>
      <c r="AP15" s="15">
        <v>6</v>
      </c>
      <c r="AQ15" s="15">
        <v>0</v>
      </c>
      <c r="AR15" s="15">
        <v>0</v>
      </c>
      <c r="AS15" s="16">
        <v>3</v>
      </c>
      <c r="AT15" s="17">
        <v>3</v>
      </c>
      <c r="AW15" s="16" t="s">
        <v>94</v>
      </c>
      <c r="AX15" s="30" t="s">
        <v>95</v>
      </c>
      <c r="AY15" s="111">
        <v>14</v>
      </c>
      <c r="AZ15" t="s">
        <v>140</v>
      </c>
      <c r="BA15" s="7" t="s">
        <v>142</v>
      </c>
    </row>
    <row r="16" spans="1:57" s="1" customFormat="1" x14ac:dyDescent="0.25">
      <c r="A16" s="1" t="s">
        <v>41</v>
      </c>
      <c r="B16" s="9"/>
      <c r="C16" s="6"/>
      <c r="D16" s="1" t="s">
        <v>40</v>
      </c>
      <c r="E16" s="42">
        <f>SUM(E2:E15)</f>
        <v>8.0555555555555602E-2</v>
      </c>
      <c r="F16" s="38">
        <f>SUM(F2:F15)</f>
        <v>139</v>
      </c>
      <c r="G16" s="4">
        <f>SUM(G2:G15)</f>
        <v>58</v>
      </c>
      <c r="H16" s="4">
        <f t="shared" ref="H16:L16" si="10">SUM(H2:H15)</f>
        <v>33</v>
      </c>
      <c r="I16" s="4">
        <f t="shared" si="10"/>
        <v>9</v>
      </c>
      <c r="J16" s="4">
        <f t="shared" si="10"/>
        <v>28</v>
      </c>
      <c r="K16" s="4">
        <f t="shared" si="10"/>
        <v>5</v>
      </c>
      <c r="L16" s="4">
        <f t="shared" si="10"/>
        <v>6</v>
      </c>
      <c r="M16" s="38">
        <f>SUM(M2:M15)</f>
        <v>8</v>
      </c>
      <c r="N16" s="4">
        <f>SUM(N2:N15)</f>
        <v>6</v>
      </c>
      <c r="O16" s="4">
        <f t="shared" ref="O16:S16" si="11">SUM(O2:O15)</f>
        <v>1</v>
      </c>
      <c r="P16" s="4">
        <f t="shared" si="11"/>
        <v>0</v>
      </c>
      <c r="Q16" s="4">
        <f t="shared" si="11"/>
        <v>1</v>
      </c>
      <c r="R16" s="4">
        <f t="shared" si="11"/>
        <v>0</v>
      </c>
      <c r="S16" s="4">
        <f t="shared" si="11"/>
        <v>0</v>
      </c>
      <c r="T16" s="38">
        <f>SUM(T2:T15)</f>
        <v>147</v>
      </c>
      <c r="U16" s="4">
        <f>SUM(U2:U15)</f>
        <v>64</v>
      </c>
      <c r="V16" s="4">
        <f t="shared" ref="V16:Z16" si="12">SUM(V2:V15)</f>
        <v>34</v>
      </c>
      <c r="W16" s="4">
        <f t="shared" si="12"/>
        <v>9</v>
      </c>
      <c r="X16" s="4">
        <f t="shared" si="12"/>
        <v>29</v>
      </c>
      <c r="Y16" s="4">
        <f t="shared" si="12"/>
        <v>5</v>
      </c>
      <c r="Z16" s="4">
        <f t="shared" si="12"/>
        <v>6</v>
      </c>
      <c r="AA16" s="38"/>
      <c r="AG16" s="36"/>
      <c r="AN16" s="6">
        <v>0</v>
      </c>
      <c r="AP16" s="1">
        <v>1</v>
      </c>
      <c r="AQ16" s="6"/>
      <c r="AR16" s="6">
        <f>SUM(AR2:AR15)</f>
        <v>23</v>
      </c>
      <c r="AS16" s="1">
        <f t="shared" ref="AS16:AX16" si="13">SUM(AS2:AS15)</f>
        <v>34</v>
      </c>
      <c r="AT16" s="1">
        <f t="shared" si="13"/>
        <v>36</v>
      </c>
      <c r="AU16" s="1">
        <f t="shared" si="13"/>
        <v>0</v>
      </c>
      <c r="AV16" s="1">
        <f t="shared" si="13"/>
        <v>0</v>
      </c>
      <c r="AW16" s="1">
        <f t="shared" si="13"/>
        <v>0</v>
      </c>
      <c r="AX16" s="1">
        <f t="shared" si="13"/>
        <v>0</v>
      </c>
      <c r="AY16" s="6">
        <f>SUM(AY2:AY15)</f>
        <v>105</v>
      </c>
      <c r="AZ16" s="1">
        <f t="shared" ref="AZ16:BE16" si="14">SUM(AZ2:AZ15)</f>
        <v>0</v>
      </c>
      <c r="BA16" s="1">
        <f t="shared" si="14"/>
        <v>0</v>
      </c>
      <c r="BB16" s="1">
        <f t="shared" si="14"/>
        <v>0</v>
      </c>
      <c r="BC16" s="1">
        <f t="shared" si="14"/>
        <v>0</v>
      </c>
      <c r="BD16" s="1">
        <f t="shared" si="14"/>
        <v>0</v>
      </c>
      <c r="BE16" s="1">
        <f t="shared" si="14"/>
        <v>0</v>
      </c>
    </row>
    <row r="17" spans="2:51" s="17" customFormat="1" x14ac:dyDescent="0.25">
      <c r="B17" s="33"/>
      <c r="C17" s="16"/>
      <c r="D17" s="11" t="s">
        <v>39</v>
      </c>
      <c r="E17" s="41">
        <f>E16/14</f>
        <v>5.7539682539682569E-3</v>
      </c>
      <c r="F17" s="32"/>
      <c r="G17" s="43">
        <f>G16/$F$16*100</f>
        <v>41.726618705035975</v>
      </c>
      <c r="H17" s="43">
        <f t="shared" ref="H17:L17" si="15">H16/$F$16*100</f>
        <v>23.741007194244602</v>
      </c>
      <c r="I17" s="43">
        <f t="shared" si="15"/>
        <v>6.4748201438848918</v>
      </c>
      <c r="J17" s="43">
        <f t="shared" si="15"/>
        <v>20.14388489208633</v>
      </c>
      <c r="K17" s="43">
        <f t="shared" si="15"/>
        <v>3.5971223021582732</v>
      </c>
      <c r="L17" s="43">
        <f t="shared" si="15"/>
        <v>4.3165467625899279</v>
      </c>
      <c r="M17" s="32"/>
      <c r="N17" s="43">
        <f>N16/$M$16*100</f>
        <v>75</v>
      </c>
      <c r="O17" s="43">
        <f>O16/$M$16*100</f>
        <v>12.5</v>
      </c>
      <c r="P17" s="43">
        <f t="shared" ref="P17:S17" si="16">P16/$M$16*100</f>
        <v>0</v>
      </c>
      <c r="Q17" s="43">
        <f t="shared" si="16"/>
        <v>12.5</v>
      </c>
      <c r="R17" s="43">
        <f t="shared" si="16"/>
        <v>0</v>
      </c>
      <c r="S17" s="43">
        <f t="shared" si="16"/>
        <v>0</v>
      </c>
      <c r="T17" s="32"/>
      <c r="U17" s="43">
        <f>U16/$T$16*100</f>
        <v>43.537414965986393</v>
      </c>
      <c r="V17" s="43">
        <f t="shared" ref="V17:Z17" si="17">V16/$T$16*100</f>
        <v>23.129251700680271</v>
      </c>
      <c r="W17" s="43">
        <f t="shared" si="17"/>
        <v>6.1224489795918364</v>
      </c>
      <c r="X17" s="43">
        <f t="shared" si="17"/>
        <v>19.727891156462583</v>
      </c>
      <c r="Y17" s="43">
        <f t="shared" si="17"/>
        <v>3.4013605442176873</v>
      </c>
      <c r="Z17" s="43">
        <f t="shared" si="17"/>
        <v>4.0816326530612246</v>
      </c>
      <c r="AA17" s="32"/>
      <c r="AG17" s="44"/>
      <c r="AN17" s="16"/>
      <c r="AQ17" s="16"/>
      <c r="AR17" s="16"/>
      <c r="AY17" s="16"/>
    </row>
    <row r="20" spans="2:51" x14ac:dyDescent="0.25">
      <c r="T20" t="s">
        <v>10</v>
      </c>
      <c r="U20">
        <f>F16</f>
        <v>139</v>
      </c>
      <c r="V20" s="5">
        <f>U20/SUM(U20:U21)*100</f>
        <v>94.557823129251702</v>
      </c>
    </row>
    <row r="21" spans="2:51" x14ac:dyDescent="0.25">
      <c r="T21" t="s">
        <v>11</v>
      </c>
      <c r="U21">
        <f>M16</f>
        <v>8</v>
      </c>
      <c r="V21" s="5">
        <f>U21/SUM(U20:U21)*100</f>
        <v>5.4421768707482991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E21"/>
  <sheetViews>
    <sheetView workbookViewId="0">
      <selection activeCell="C15" sqref="C15"/>
    </sheetView>
  </sheetViews>
  <sheetFormatPr baseColWidth="10" defaultRowHeight="15" x14ac:dyDescent="0.25"/>
  <sheetData>
    <row r="1" spans="1:57" s="11" customFormat="1" x14ac:dyDescent="0.25">
      <c r="A1" s="20" t="s">
        <v>1</v>
      </c>
      <c r="B1" s="21" t="s">
        <v>0</v>
      </c>
      <c r="C1" s="12" t="s">
        <v>2</v>
      </c>
      <c r="D1" s="11" t="s">
        <v>3</v>
      </c>
      <c r="E1" s="39" t="s">
        <v>15</v>
      </c>
      <c r="F1" s="19" t="s">
        <v>10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8</v>
      </c>
      <c r="L1" s="11" t="s">
        <v>9</v>
      </c>
      <c r="M1" s="19" t="s">
        <v>11</v>
      </c>
      <c r="N1" s="11" t="s">
        <v>4</v>
      </c>
      <c r="O1" s="11" t="s">
        <v>5</v>
      </c>
      <c r="P1" s="11" t="s">
        <v>6</v>
      </c>
      <c r="Q1" s="11" t="s">
        <v>7</v>
      </c>
      <c r="R1" s="11" t="s">
        <v>8</v>
      </c>
      <c r="S1" s="11" t="s">
        <v>9</v>
      </c>
      <c r="T1" s="19" t="s">
        <v>37</v>
      </c>
      <c r="U1" s="11" t="s">
        <v>4</v>
      </c>
      <c r="V1" s="11" t="s">
        <v>5</v>
      </c>
      <c r="W1" s="11" t="s">
        <v>6</v>
      </c>
      <c r="X1" s="11" t="s">
        <v>7</v>
      </c>
      <c r="Y1" s="11" t="s">
        <v>8</v>
      </c>
      <c r="Z1" s="11" t="s">
        <v>9</v>
      </c>
      <c r="AA1" s="19" t="s">
        <v>13</v>
      </c>
      <c r="AB1" s="11" t="s">
        <v>44</v>
      </c>
      <c r="AC1" s="11" t="s">
        <v>45</v>
      </c>
      <c r="AD1" s="11" t="s">
        <v>46</v>
      </c>
      <c r="AE1" s="11" t="s">
        <v>47</v>
      </c>
      <c r="AF1" s="11" t="s">
        <v>43</v>
      </c>
      <c r="AG1" s="39"/>
      <c r="AH1" s="11" t="s">
        <v>48</v>
      </c>
      <c r="AI1" s="11" t="s">
        <v>49</v>
      </c>
      <c r="AJ1" s="11" t="s">
        <v>50</v>
      </c>
      <c r="AK1" s="11" t="s">
        <v>51</v>
      </c>
      <c r="AL1" s="11" t="s">
        <v>53</v>
      </c>
      <c r="AM1" s="11" t="s">
        <v>18</v>
      </c>
      <c r="AN1" s="12" t="s">
        <v>57</v>
      </c>
      <c r="AO1" s="11" t="s">
        <v>58</v>
      </c>
      <c r="AP1" s="11" t="s">
        <v>21</v>
      </c>
      <c r="AQ1" s="12" t="s">
        <v>14</v>
      </c>
      <c r="AR1" s="19" t="s">
        <v>36</v>
      </c>
      <c r="AS1" s="11" t="s">
        <v>4</v>
      </c>
      <c r="AT1" s="11" t="s">
        <v>5</v>
      </c>
      <c r="AU1" s="11" t="s">
        <v>6</v>
      </c>
      <c r="AV1" s="11" t="s">
        <v>7</v>
      </c>
      <c r="AW1" s="11" t="s">
        <v>8</v>
      </c>
      <c r="AX1" s="11" t="s">
        <v>9</v>
      </c>
      <c r="AY1" s="19" t="s">
        <v>38</v>
      </c>
      <c r="AZ1" s="11" t="s">
        <v>4</v>
      </c>
      <c r="BA1" s="11" t="s">
        <v>5</v>
      </c>
      <c r="BB1" s="11" t="s">
        <v>6</v>
      </c>
      <c r="BC1" s="11" t="s">
        <v>7</v>
      </c>
      <c r="BD1" s="11" t="s">
        <v>8</v>
      </c>
      <c r="BE1" s="11" t="s">
        <v>9</v>
      </c>
    </row>
    <row r="2" spans="1:57" s="27" customFormat="1" x14ac:dyDescent="0.25">
      <c r="A2" s="88">
        <v>43291</v>
      </c>
      <c r="B2" s="89">
        <v>1</v>
      </c>
      <c r="C2" s="72">
        <v>0.38472222222222219</v>
      </c>
      <c r="D2" s="73">
        <v>0.38958333333333334</v>
      </c>
      <c r="E2" s="74">
        <f t="shared" ref="E2:E15" si="0">D2-C2</f>
        <v>4.8611111111111494E-3</v>
      </c>
      <c r="F2" s="75">
        <f t="shared" ref="F2:F15" si="1">SUM(G2:L2)</f>
        <v>5</v>
      </c>
      <c r="G2" s="27">
        <v>2</v>
      </c>
      <c r="H2" s="27">
        <v>1</v>
      </c>
      <c r="I2" s="27">
        <v>0</v>
      </c>
      <c r="J2" s="27">
        <v>1</v>
      </c>
      <c r="K2" s="27">
        <v>1</v>
      </c>
      <c r="L2" s="27">
        <v>0</v>
      </c>
      <c r="M2" s="75">
        <f t="shared" ref="M2:M15" si="2">SUM(N2:S2)</f>
        <v>0</v>
      </c>
      <c r="N2" s="27">
        <v>0</v>
      </c>
      <c r="O2" s="27">
        <v>0</v>
      </c>
      <c r="P2" s="27">
        <v>0</v>
      </c>
      <c r="Q2" s="27">
        <v>0</v>
      </c>
      <c r="R2" s="27">
        <v>0</v>
      </c>
      <c r="S2" s="27">
        <v>0</v>
      </c>
      <c r="T2" s="37">
        <f t="shared" ref="T2:Z15" si="3">M2+F2</f>
        <v>5</v>
      </c>
      <c r="U2">
        <f t="shared" si="3"/>
        <v>2</v>
      </c>
      <c r="V2">
        <f t="shared" si="3"/>
        <v>1</v>
      </c>
      <c r="W2">
        <f t="shared" si="3"/>
        <v>0</v>
      </c>
      <c r="X2">
        <f t="shared" si="3"/>
        <v>1</v>
      </c>
      <c r="Y2">
        <f t="shared" si="3"/>
        <v>1</v>
      </c>
      <c r="Z2">
        <f t="shared" si="3"/>
        <v>0</v>
      </c>
      <c r="AA2" s="78">
        <v>0</v>
      </c>
      <c r="AB2" s="129">
        <v>0</v>
      </c>
      <c r="AC2" s="136">
        <v>0</v>
      </c>
      <c r="AD2" s="123">
        <v>0</v>
      </c>
      <c r="AE2" s="117">
        <v>0</v>
      </c>
      <c r="AF2" s="179">
        <v>0</v>
      </c>
      <c r="AG2" s="78">
        <v>1</v>
      </c>
      <c r="AH2" s="129">
        <v>1</v>
      </c>
      <c r="AI2" s="136">
        <v>1</v>
      </c>
      <c r="AJ2" s="123">
        <v>1</v>
      </c>
      <c r="AK2" s="117">
        <v>0</v>
      </c>
      <c r="AL2" s="179">
        <v>0</v>
      </c>
      <c r="AM2" s="149">
        <v>5</v>
      </c>
      <c r="AN2" s="156">
        <v>1</v>
      </c>
      <c r="AO2" s="163">
        <v>1</v>
      </c>
      <c r="AP2" s="142">
        <v>0</v>
      </c>
      <c r="AQ2" s="173">
        <v>0</v>
      </c>
      <c r="AR2" s="26">
        <v>6</v>
      </c>
      <c r="AS2" s="27">
        <v>6</v>
      </c>
      <c r="AU2" s="26" t="s">
        <v>70</v>
      </c>
      <c r="AV2" s="28" t="s">
        <v>69</v>
      </c>
      <c r="AW2" s="110">
        <v>1</v>
      </c>
      <c r="AX2" s="27" t="s">
        <v>87</v>
      </c>
      <c r="AY2" s="26" t="s">
        <v>162</v>
      </c>
    </row>
    <row r="3" spans="1:57" x14ac:dyDescent="0.25">
      <c r="A3" s="80">
        <v>43291</v>
      </c>
      <c r="B3" s="81">
        <v>2</v>
      </c>
      <c r="C3" s="8">
        <v>0.39513888888888887</v>
      </c>
      <c r="D3" s="2">
        <v>0.40208333333333335</v>
      </c>
      <c r="E3" s="40">
        <f t="shared" si="0"/>
        <v>6.9444444444444753E-3</v>
      </c>
      <c r="F3" s="38">
        <f t="shared" si="1"/>
        <v>6</v>
      </c>
      <c r="G3">
        <v>2</v>
      </c>
      <c r="H3">
        <v>2</v>
      </c>
      <c r="I3">
        <v>1</v>
      </c>
      <c r="J3">
        <v>1</v>
      </c>
      <c r="K3">
        <v>0</v>
      </c>
      <c r="L3">
        <v>0</v>
      </c>
      <c r="M3" s="38">
        <f t="shared" si="2"/>
        <v>1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 s="37">
        <f t="shared" si="3"/>
        <v>7</v>
      </c>
      <c r="U3">
        <f t="shared" si="3"/>
        <v>2</v>
      </c>
      <c r="V3">
        <f t="shared" si="3"/>
        <v>2</v>
      </c>
      <c r="W3">
        <f t="shared" si="3"/>
        <v>1</v>
      </c>
      <c r="X3">
        <f t="shared" si="3"/>
        <v>1</v>
      </c>
      <c r="Y3">
        <f t="shared" si="3"/>
        <v>1</v>
      </c>
      <c r="Z3">
        <f t="shared" si="3"/>
        <v>0</v>
      </c>
      <c r="AA3" s="37">
        <v>1</v>
      </c>
      <c r="AB3" s="125">
        <v>1</v>
      </c>
      <c r="AC3" s="131">
        <v>0</v>
      </c>
      <c r="AD3" s="119">
        <v>0</v>
      </c>
      <c r="AE3" s="113">
        <v>0</v>
      </c>
      <c r="AF3" s="182">
        <v>0</v>
      </c>
      <c r="AG3" s="37">
        <v>1</v>
      </c>
      <c r="AH3" s="125">
        <v>0</v>
      </c>
      <c r="AI3" s="131">
        <v>1</v>
      </c>
      <c r="AJ3" s="119">
        <v>0</v>
      </c>
      <c r="AK3" s="113">
        <v>1</v>
      </c>
      <c r="AL3" s="182">
        <v>0</v>
      </c>
      <c r="AM3" s="138">
        <v>6</v>
      </c>
      <c r="AN3" s="133">
        <v>1</v>
      </c>
      <c r="AO3" s="137">
        <v>0</v>
      </c>
      <c r="AP3" s="139">
        <v>6</v>
      </c>
      <c r="AQ3" s="174">
        <v>0</v>
      </c>
      <c r="AR3" s="7">
        <v>6</v>
      </c>
      <c r="AS3">
        <v>6</v>
      </c>
      <c r="AU3" s="10" t="s">
        <v>71</v>
      </c>
      <c r="AV3" s="91" t="s">
        <v>12</v>
      </c>
      <c r="AW3" s="61">
        <v>2</v>
      </c>
      <c r="AX3" t="s">
        <v>87</v>
      </c>
      <c r="AY3" s="7" t="s">
        <v>163</v>
      </c>
    </row>
    <row r="4" spans="1:57" x14ac:dyDescent="0.25">
      <c r="A4" s="80">
        <v>43290</v>
      </c>
      <c r="B4" s="81">
        <v>3</v>
      </c>
      <c r="C4" s="8">
        <v>0.51250000000000007</v>
      </c>
      <c r="D4" s="2">
        <v>0.5180555555555556</v>
      </c>
      <c r="E4" s="40">
        <f t="shared" si="0"/>
        <v>5.5555555555555358E-3</v>
      </c>
      <c r="F4" s="38">
        <f t="shared" si="1"/>
        <v>6</v>
      </c>
      <c r="G4">
        <v>4</v>
      </c>
      <c r="H4">
        <v>0</v>
      </c>
      <c r="I4">
        <v>1</v>
      </c>
      <c r="J4">
        <v>1</v>
      </c>
      <c r="K4">
        <v>0</v>
      </c>
      <c r="L4">
        <v>0</v>
      </c>
      <c r="M4" s="38">
        <f t="shared" si="2"/>
        <v>1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 s="37">
        <f t="shared" si="3"/>
        <v>7</v>
      </c>
      <c r="U4">
        <f t="shared" si="3"/>
        <v>5</v>
      </c>
      <c r="V4">
        <f t="shared" si="3"/>
        <v>0</v>
      </c>
      <c r="W4">
        <f t="shared" si="3"/>
        <v>1</v>
      </c>
      <c r="X4">
        <f t="shared" si="3"/>
        <v>1</v>
      </c>
      <c r="Y4">
        <f t="shared" si="3"/>
        <v>0</v>
      </c>
      <c r="Z4">
        <f t="shared" si="3"/>
        <v>0</v>
      </c>
      <c r="AA4" s="37">
        <v>1</v>
      </c>
      <c r="AB4" s="126">
        <v>0</v>
      </c>
      <c r="AC4" s="132">
        <v>0</v>
      </c>
      <c r="AD4" s="120">
        <v>0</v>
      </c>
      <c r="AE4" s="114">
        <v>0</v>
      </c>
      <c r="AF4" s="183">
        <v>1</v>
      </c>
      <c r="AG4" s="37">
        <v>1</v>
      </c>
      <c r="AH4" s="126">
        <v>0</v>
      </c>
      <c r="AI4" s="132">
        <v>1</v>
      </c>
      <c r="AJ4" s="120">
        <v>1</v>
      </c>
      <c r="AK4" s="114">
        <v>0</v>
      </c>
      <c r="AL4" s="183">
        <v>0</v>
      </c>
      <c r="AM4" s="138">
        <v>0</v>
      </c>
      <c r="AN4" s="133">
        <v>1</v>
      </c>
      <c r="AO4" s="137">
        <v>2</v>
      </c>
      <c r="AP4" s="139">
        <v>0</v>
      </c>
      <c r="AQ4" s="174">
        <v>6</v>
      </c>
      <c r="AR4" s="7">
        <v>2</v>
      </c>
      <c r="AS4">
        <v>2</v>
      </c>
      <c r="AU4" s="7" t="s">
        <v>72</v>
      </c>
      <c r="AV4" s="29" t="s">
        <v>71</v>
      </c>
      <c r="AW4" s="61">
        <v>3</v>
      </c>
      <c r="AX4" t="s">
        <v>158</v>
      </c>
      <c r="AY4" s="7" t="s">
        <v>160</v>
      </c>
    </row>
    <row r="5" spans="1:57" x14ac:dyDescent="0.25">
      <c r="A5" s="80">
        <v>43290</v>
      </c>
      <c r="B5" s="81">
        <v>4</v>
      </c>
      <c r="C5" s="8">
        <v>0.50277777777777777</v>
      </c>
      <c r="D5" s="2">
        <v>0.50624999999999998</v>
      </c>
      <c r="E5" s="40">
        <f t="shared" si="0"/>
        <v>3.4722222222222099E-3</v>
      </c>
      <c r="F5" s="38">
        <f t="shared" si="1"/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38">
        <f t="shared" si="2"/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s="37">
        <f t="shared" si="3"/>
        <v>0</v>
      </c>
      <c r="U5">
        <f t="shared" si="3"/>
        <v>0</v>
      </c>
      <c r="V5">
        <f t="shared" si="3"/>
        <v>0</v>
      </c>
      <c r="W5">
        <f t="shared" si="3"/>
        <v>0</v>
      </c>
      <c r="X5">
        <f t="shared" si="3"/>
        <v>0</v>
      </c>
      <c r="Y5">
        <f t="shared" si="3"/>
        <v>0</v>
      </c>
      <c r="Z5">
        <f t="shared" si="3"/>
        <v>0</v>
      </c>
      <c r="AA5" s="37">
        <v>1</v>
      </c>
      <c r="AB5" s="126">
        <v>1</v>
      </c>
      <c r="AC5" s="132">
        <v>0</v>
      </c>
      <c r="AD5" s="120">
        <v>0</v>
      </c>
      <c r="AE5" s="114">
        <v>0</v>
      </c>
      <c r="AF5" s="183">
        <v>1</v>
      </c>
      <c r="AG5" s="37">
        <v>1</v>
      </c>
      <c r="AH5" s="126">
        <v>0</v>
      </c>
      <c r="AI5" s="132">
        <v>0</v>
      </c>
      <c r="AJ5" s="120">
        <v>1</v>
      </c>
      <c r="AK5" s="114">
        <v>0</v>
      </c>
      <c r="AL5" s="183">
        <v>1</v>
      </c>
      <c r="AM5" s="138">
        <v>4</v>
      </c>
      <c r="AN5" s="133">
        <v>0</v>
      </c>
      <c r="AO5" s="137">
        <v>1</v>
      </c>
      <c r="AP5" s="139">
        <v>0</v>
      </c>
      <c r="AQ5" s="174">
        <v>6</v>
      </c>
      <c r="AR5" s="7">
        <v>1</v>
      </c>
      <c r="AS5">
        <v>1</v>
      </c>
      <c r="AU5" s="7" t="s">
        <v>72</v>
      </c>
      <c r="AV5" s="29" t="s">
        <v>78</v>
      </c>
      <c r="AW5" s="61">
        <v>4</v>
      </c>
      <c r="AX5" t="s">
        <v>158</v>
      </c>
      <c r="AY5" s="7" t="s">
        <v>167</v>
      </c>
    </row>
    <row r="6" spans="1:57" x14ac:dyDescent="0.25">
      <c r="A6" s="80">
        <v>43290</v>
      </c>
      <c r="B6" s="81">
        <v>5</v>
      </c>
      <c r="C6" s="8">
        <v>0.48749999999999999</v>
      </c>
      <c r="D6" s="2">
        <v>0.49513888888888885</v>
      </c>
      <c r="E6" s="40">
        <f t="shared" si="0"/>
        <v>7.6388888888888618E-3</v>
      </c>
      <c r="F6" s="38">
        <f t="shared" si="1"/>
        <v>5</v>
      </c>
      <c r="G6">
        <v>0</v>
      </c>
      <c r="H6">
        <v>3</v>
      </c>
      <c r="I6">
        <v>0</v>
      </c>
      <c r="J6">
        <v>1</v>
      </c>
      <c r="K6">
        <v>1</v>
      </c>
      <c r="L6">
        <v>0</v>
      </c>
      <c r="M6" s="38">
        <f t="shared" si="2"/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37">
        <f t="shared" si="3"/>
        <v>5</v>
      </c>
      <c r="U6">
        <f t="shared" si="3"/>
        <v>0</v>
      </c>
      <c r="V6">
        <f t="shared" si="3"/>
        <v>3</v>
      </c>
      <c r="W6">
        <f t="shared" si="3"/>
        <v>0</v>
      </c>
      <c r="X6">
        <f t="shared" si="3"/>
        <v>1</v>
      </c>
      <c r="Y6">
        <f t="shared" si="3"/>
        <v>1</v>
      </c>
      <c r="Z6">
        <f t="shared" si="3"/>
        <v>0</v>
      </c>
      <c r="AA6" s="37">
        <v>1</v>
      </c>
      <c r="AB6" s="126">
        <v>0</v>
      </c>
      <c r="AC6" s="132">
        <v>0</v>
      </c>
      <c r="AD6" s="120">
        <v>1</v>
      </c>
      <c r="AE6" s="114">
        <v>0</v>
      </c>
      <c r="AF6" s="183">
        <v>0</v>
      </c>
      <c r="AG6" s="37">
        <v>0</v>
      </c>
      <c r="AH6" s="126">
        <v>0</v>
      </c>
      <c r="AI6" s="132">
        <v>0</v>
      </c>
      <c r="AJ6" s="120">
        <v>0</v>
      </c>
      <c r="AK6" s="114">
        <v>0</v>
      </c>
      <c r="AL6" s="183">
        <v>1</v>
      </c>
      <c r="AM6" s="138">
        <v>0</v>
      </c>
      <c r="AN6" s="133">
        <v>0</v>
      </c>
      <c r="AO6" s="137">
        <v>2</v>
      </c>
      <c r="AP6" s="139">
        <v>0</v>
      </c>
      <c r="AQ6" s="174">
        <v>6</v>
      </c>
      <c r="AR6" s="7">
        <v>0</v>
      </c>
      <c r="AS6">
        <v>0</v>
      </c>
      <c r="AU6" s="7" t="s">
        <v>72</v>
      </c>
      <c r="AV6" s="29" t="s">
        <v>12</v>
      </c>
      <c r="AW6" s="61">
        <v>5</v>
      </c>
      <c r="AX6" t="s">
        <v>158</v>
      </c>
      <c r="AY6" s="7" t="s">
        <v>159</v>
      </c>
    </row>
    <row r="7" spans="1:57" x14ac:dyDescent="0.25">
      <c r="A7" s="80">
        <v>43290</v>
      </c>
      <c r="B7" s="85">
        <v>6</v>
      </c>
      <c r="C7" s="8">
        <v>0.39861111111111108</v>
      </c>
      <c r="D7" s="2">
        <v>0.40277777777777773</v>
      </c>
      <c r="E7" s="58">
        <f t="shared" si="0"/>
        <v>4.1666666666666519E-3</v>
      </c>
      <c r="F7" s="59">
        <f t="shared" si="1"/>
        <v>4</v>
      </c>
      <c r="G7">
        <v>1</v>
      </c>
      <c r="H7">
        <v>1</v>
      </c>
      <c r="I7">
        <v>1</v>
      </c>
      <c r="J7">
        <v>1</v>
      </c>
      <c r="K7">
        <v>0</v>
      </c>
      <c r="L7">
        <v>0</v>
      </c>
      <c r="M7" s="59">
        <f t="shared" si="2"/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37">
        <f t="shared" si="3"/>
        <v>4</v>
      </c>
      <c r="U7">
        <f t="shared" si="3"/>
        <v>1</v>
      </c>
      <c r="V7">
        <f t="shared" si="3"/>
        <v>1</v>
      </c>
      <c r="W7">
        <f t="shared" si="3"/>
        <v>1</v>
      </c>
      <c r="X7">
        <f t="shared" si="3"/>
        <v>1</v>
      </c>
      <c r="Y7">
        <f t="shared" si="3"/>
        <v>0</v>
      </c>
      <c r="Z7">
        <f t="shared" si="3"/>
        <v>0</v>
      </c>
      <c r="AA7" s="37">
        <v>1</v>
      </c>
      <c r="AB7" s="125">
        <v>0</v>
      </c>
      <c r="AC7" s="131">
        <v>0</v>
      </c>
      <c r="AD7" s="119">
        <v>0</v>
      </c>
      <c r="AE7" s="113">
        <v>1</v>
      </c>
      <c r="AF7" s="182">
        <v>0</v>
      </c>
      <c r="AG7" s="37">
        <v>1</v>
      </c>
      <c r="AH7" s="125">
        <v>1</v>
      </c>
      <c r="AI7" s="131">
        <v>1</v>
      </c>
      <c r="AJ7" s="119">
        <v>0</v>
      </c>
      <c r="AK7" s="113">
        <v>0</v>
      </c>
      <c r="AL7" s="182">
        <v>0</v>
      </c>
      <c r="AM7" s="138">
        <v>5</v>
      </c>
      <c r="AN7" s="133">
        <v>1</v>
      </c>
      <c r="AO7" s="137">
        <v>0</v>
      </c>
      <c r="AP7" s="139">
        <v>6</v>
      </c>
      <c r="AQ7" s="174">
        <v>0</v>
      </c>
      <c r="AR7" s="7">
        <v>0</v>
      </c>
      <c r="AS7">
        <v>1</v>
      </c>
      <c r="AU7" s="7" t="s">
        <v>97</v>
      </c>
      <c r="AV7" s="29" t="s">
        <v>12</v>
      </c>
      <c r="AW7" s="61">
        <v>6</v>
      </c>
      <c r="AX7" t="s">
        <v>158</v>
      </c>
      <c r="AY7" s="7" t="s">
        <v>166</v>
      </c>
    </row>
    <row r="8" spans="1:57" x14ac:dyDescent="0.25">
      <c r="A8" s="80">
        <v>43291</v>
      </c>
      <c r="B8" s="85">
        <v>7</v>
      </c>
      <c r="C8" s="8">
        <v>0.43402777777777773</v>
      </c>
      <c r="D8" s="2">
        <v>0.44166666666666665</v>
      </c>
      <c r="E8" s="58">
        <f t="shared" si="0"/>
        <v>7.6388888888889173E-3</v>
      </c>
      <c r="F8" s="59">
        <f t="shared" si="1"/>
        <v>13</v>
      </c>
      <c r="G8">
        <v>2</v>
      </c>
      <c r="H8">
        <v>3</v>
      </c>
      <c r="I8">
        <v>4</v>
      </c>
      <c r="J8">
        <v>2</v>
      </c>
      <c r="K8">
        <v>2</v>
      </c>
      <c r="L8">
        <v>0</v>
      </c>
      <c r="M8" s="59">
        <f t="shared" si="2"/>
        <v>6</v>
      </c>
      <c r="N8">
        <v>1</v>
      </c>
      <c r="O8">
        <v>1</v>
      </c>
      <c r="P8">
        <v>3</v>
      </c>
      <c r="Q8">
        <v>0</v>
      </c>
      <c r="R8">
        <v>1</v>
      </c>
      <c r="S8">
        <v>0</v>
      </c>
      <c r="T8" s="37">
        <f t="shared" si="3"/>
        <v>19</v>
      </c>
      <c r="U8">
        <f t="shared" si="3"/>
        <v>3</v>
      </c>
      <c r="V8">
        <f t="shared" si="3"/>
        <v>4</v>
      </c>
      <c r="W8">
        <f t="shared" si="3"/>
        <v>7</v>
      </c>
      <c r="X8">
        <f t="shared" si="3"/>
        <v>2</v>
      </c>
      <c r="Y8">
        <f t="shared" si="3"/>
        <v>3</v>
      </c>
      <c r="Z8">
        <f t="shared" si="3"/>
        <v>0</v>
      </c>
      <c r="AA8" s="37">
        <v>1</v>
      </c>
      <c r="AB8" s="126">
        <v>1</v>
      </c>
      <c r="AC8" s="132">
        <v>0</v>
      </c>
      <c r="AD8" s="120">
        <v>0</v>
      </c>
      <c r="AE8" s="114">
        <v>0</v>
      </c>
      <c r="AF8" s="183">
        <v>0</v>
      </c>
      <c r="AG8" s="37">
        <v>1</v>
      </c>
      <c r="AH8" s="126">
        <v>1</v>
      </c>
      <c r="AI8" s="132">
        <v>0</v>
      </c>
      <c r="AJ8" s="120">
        <v>0</v>
      </c>
      <c r="AK8" s="114">
        <v>1</v>
      </c>
      <c r="AL8" s="183">
        <v>1</v>
      </c>
      <c r="AM8" s="138">
        <v>4</v>
      </c>
      <c r="AN8" s="133">
        <v>0</v>
      </c>
      <c r="AO8" s="137">
        <v>0</v>
      </c>
      <c r="AP8" s="139">
        <v>6</v>
      </c>
      <c r="AQ8" s="174">
        <v>6</v>
      </c>
      <c r="AR8" s="7">
        <v>6</v>
      </c>
      <c r="AS8">
        <v>6</v>
      </c>
      <c r="AU8" s="7" t="s">
        <v>72</v>
      </c>
      <c r="AV8" s="29" t="s">
        <v>12</v>
      </c>
      <c r="AW8" s="61">
        <v>7</v>
      </c>
      <c r="AX8" t="s">
        <v>87</v>
      </c>
      <c r="AY8" s="7"/>
    </row>
    <row r="9" spans="1:57" x14ac:dyDescent="0.25">
      <c r="A9" s="80">
        <v>43291</v>
      </c>
      <c r="B9" s="85">
        <v>8</v>
      </c>
      <c r="C9" s="8">
        <v>0.42638888888888887</v>
      </c>
      <c r="D9" s="2">
        <v>0.42986111111111108</v>
      </c>
      <c r="E9" s="58">
        <f t="shared" si="0"/>
        <v>3.4722222222222099E-3</v>
      </c>
      <c r="F9" s="59">
        <f t="shared" si="1"/>
        <v>1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 s="59">
        <f t="shared" si="2"/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37">
        <f t="shared" si="3"/>
        <v>1</v>
      </c>
      <c r="U9">
        <f t="shared" si="3"/>
        <v>0</v>
      </c>
      <c r="V9">
        <f t="shared" si="3"/>
        <v>0</v>
      </c>
      <c r="W9">
        <f t="shared" si="3"/>
        <v>0</v>
      </c>
      <c r="X9">
        <f t="shared" si="3"/>
        <v>1</v>
      </c>
      <c r="Y9">
        <f t="shared" si="3"/>
        <v>0</v>
      </c>
      <c r="Z9">
        <f t="shared" si="3"/>
        <v>0</v>
      </c>
      <c r="AA9" s="37">
        <v>1</v>
      </c>
      <c r="AB9" s="125">
        <v>0</v>
      </c>
      <c r="AC9" s="131">
        <v>0</v>
      </c>
      <c r="AD9" s="119">
        <v>1</v>
      </c>
      <c r="AE9" s="113">
        <v>0</v>
      </c>
      <c r="AF9" s="182">
        <v>0</v>
      </c>
      <c r="AG9" s="37">
        <v>1</v>
      </c>
      <c r="AH9" s="125">
        <v>0</v>
      </c>
      <c r="AI9" s="131">
        <v>0</v>
      </c>
      <c r="AJ9" s="119">
        <v>0</v>
      </c>
      <c r="AK9" s="113">
        <v>0</v>
      </c>
      <c r="AL9" s="182">
        <v>1</v>
      </c>
      <c r="AM9" s="138">
        <v>0</v>
      </c>
      <c r="AN9" s="133">
        <v>0</v>
      </c>
      <c r="AO9" s="137">
        <v>5</v>
      </c>
      <c r="AP9" s="139">
        <v>0</v>
      </c>
      <c r="AQ9" s="174">
        <v>6</v>
      </c>
      <c r="AR9" s="7">
        <v>5</v>
      </c>
      <c r="AS9">
        <v>5</v>
      </c>
      <c r="AU9" s="7" t="s">
        <v>96</v>
      </c>
      <c r="AV9" s="29" t="s">
        <v>12</v>
      </c>
      <c r="AW9" s="61">
        <v>8</v>
      </c>
      <c r="AX9" t="s">
        <v>87</v>
      </c>
      <c r="AY9" s="7" t="s">
        <v>164</v>
      </c>
    </row>
    <row r="10" spans="1:57" x14ac:dyDescent="0.25">
      <c r="A10" s="80">
        <v>43290</v>
      </c>
      <c r="B10" s="85">
        <v>9</v>
      </c>
      <c r="C10" s="8">
        <v>0.46666666666666662</v>
      </c>
      <c r="D10" s="2">
        <v>0.47638888888888892</v>
      </c>
      <c r="E10" s="58">
        <f t="shared" si="0"/>
        <v>9.7222222222222987E-3</v>
      </c>
      <c r="F10" s="59">
        <f t="shared" si="1"/>
        <v>23</v>
      </c>
      <c r="G10">
        <v>1</v>
      </c>
      <c r="H10">
        <v>8</v>
      </c>
      <c r="I10">
        <v>3</v>
      </c>
      <c r="J10">
        <v>6</v>
      </c>
      <c r="K10">
        <v>3</v>
      </c>
      <c r="L10">
        <v>2</v>
      </c>
      <c r="M10" s="59">
        <f t="shared" si="2"/>
        <v>1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 s="37">
        <f t="shared" si="3"/>
        <v>24</v>
      </c>
      <c r="U10">
        <f t="shared" si="3"/>
        <v>1</v>
      </c>
      <c r="V10">
        <f t="shared" si="3"/>
        <v>9</v>
      </c>
      <c r="W10">
        <f t="shared" si="3"/>
        <v>3</v>
      </c>
      <c r="X10">
        <f t="shared" si="3"/>
        <v>6</v>
      </c>
      <c r="Y10">
        <f t="shared" si="3"/>
        <v>3</v>
      </c>
      <c r="Z10">
        <f t="shared" si="3"/>
        <v>2</v>
      </c>
      <c r="AA10" s="37">
        <v>1</v>
      </c>
      <c r="AB10" s="125">
        <v>1</v>
      </c>
      <c r="AC10" s="131">
        <v>0</v>
      </c>
      <c r="AD10" s="119">
        <v>0</v>
      </c>
      <c r="AE10" s="113">
        <v>0</v>
      </c>
      <c r="AF10" s="182">
        <v>0</v>
      </c>
      <c r="AG10" s="37">
        <v>1</v>
      </c>
      <c r="AH10" s="125">
        <v>0</v>
      </c>
      <c r="AI10" s="131">
        <v>1</v>
      </c>
      <c r="AJ10" s="119">
        <v>0</v>
      </c>
      <c r="AK10" s="113">
        <v>0</v>
      </c>
      <c r="AL10" s="182">
        <v>0</v>
      </c>
      <c r="AM10" s="138">
        <v>6</v>
      </c>
      <c r="AN10" s="133">
        <v>1</v>
      </c>
      <c r="AO10" s="137">
        <v>0</v>
      </c>
      <c r="AP10" s="139">
        <v>0</v>
      </c>
      <c r="AQ10" s="174">
        <v>0</v>
      </c>
      <c r="AR10" s="7">
        <v>0</v>
      </c>
      <c r="AS10">
        <v>0</v>
      </c>
      <c r="AU10" s="7" t="s">
        <v>79</v>
      </c>
      <c r="AV10" s="29" t="s">
        <v>80</v>
      </c>
      <c r="AW10" s="61">
        <v>9</v>
      </c>
      <c r="AX10" t="s">
        <v>158</v>
      </c>
      <c r="AY10" s="7"/>
    </row>
    <row r="11" spans="1:57" x14ac:dyDescent="0.25">
      <c r="A11" s="80">
        <v>43290</v>
      </c>
      <c r="B11" s="85">
        <v>10</v>
      </c>
      <c r="C11" s="8">
        <v>0.44444444444444442</v>
      </c>
      <c r="D11" s="2">
        <v>0.45</v>
      </c>
      <c r="E11" s="58">
        <f t="shared" si="0"/>
        <v>5.5555555555555913E-3</v>
      </c>
      <c r="F11" s="59">
        <f t="shared" si="1"/>
        <v>10</v>
      </c>
      <c r="G11">
        <v>3</v>
      </c>
      <c r="H11">
        <v>2</v>
      </c>
      <c r="I11">
        <v>2</v>
      </c>
      <c r="J11">
        <v>1</v>
      </c>
      <c r="K11">
        <v>1</v>
      </c>
      <c r="L11">
        <v>1</v>
      </c>
      <c r="M11" s="59">
        <f t="shared" si="2"/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s="37">
        <f t="shared" si="3"/>
        <v>10</v>
      </c>
      <c r="U11">
        <f t="shared" si="3"/>
        <v>3</v>
      </c>
      <c r="V11">
        <f t="shared" si="3"/>
        <v>2</v>
      </c>
      <c r="W11">
        <f t="shared" si="3"/>
        <v>2</v>
      </c>
      <c r="X11">
        <f t="shared" si="3"/>
        <v>1</v>
      </c>
      <c r="Y11">
        <f t="shared" si="3"/>
        <v>1</v>
      </c>
      <c r="Z11">
        <f t="shared" si="3"/>
        <v>1</v>
      </c>
      <c r="AA11" s="37">
        <v>1</v>
      </c>
      <c r="AB11" s="125">
        <v>1</v>
      </c>
      <c r="AC11" s="131">
        <v>0</v>
      </c>
      <c r="AD11" s="119">
        <v>0</v>
      </c>
      <c r="AE11" s="113">
        <v>0</v>
      </c>
      <c r="AF11" s="182">
        <v>0</v>
      </c>
      <c r="AG11" s="37">
        <v>1</v>
      </c>
      <c r="AH11" s="125">
        <v>0</v>
      </c>
      <c r="AI11" s="131">
        <v>1</v>
      </c>
      <c r="AJ11" s="119">
        <v>0</v>
      </c>
      <c r="AK11" s="113">
        <v>1</v>
      </c>
      <c r="AL11" s="182">
        <v>0</v>
      </c>
      <c r="AM11" s="138">
        <v>5</v>
      </c>
      <c r="AN11" s="133">
        <v>1</v>
      </c>
      <c r="AO11" s="137">
        <v>0</v>
      </c>
      <c r="AP11" s="139">
        <v>6</v>
      </c>
      <c r="AQ11" s="174">
        <v>0</v>
      </c>
      <c r="AR11" s="7">
        <v>0</v>
      </c>
      <c r="AS11">
        <v>0</v>
      </c>
      <c r="AU11" s="7" t="s">
        <v>139</v>
      </c>
      <c r="AV11" s="29" t="s">
        <v>12</v>
      </c>
      <c r="AW11" s="61">
        <v>10</v>
      </c>
      <c r="AX11" t="s">
        <v>158</v>
      </c>
      <c r="AY11" s="7" t="s">
        <v>165</v>
      </c>
    </row>
    <row r="12" spans="1:57" x14ac:dyDescent="0.25">
      <c r="A12" s="80">
        <v>43291</v>
      </c>
      <c r="B12" s="81">
        <v>11</v>
      </c>
      <c r="C12" s="8">
        <v>0.37638888888888888</v>
      </c>
      <c r="D12" s="2">
        <v>0.37986111111111115</v>
      </c>
      <c r="E12" s="40">
        <f t="shared" si="0"/>
        <v>3.4722222222222654E-3</v>
      </c>
      <c r="F12" s="38">
        <f t="shared" si="1"/>
        <v>3</v>
      </c>
      <c r="G12">
        <v>1</v>
      </c>
      <c r="H12">
        <v>0</v>
      </c>
      <c r="I12">
        <v>0</v>
      </c>
      <c r="J12">
        <v>1</v>
      </c>
      <c r="K12">
        <v>1</v>
      </c>
      <c r="L12">
        <v>0</v>
      </c>
      <c r="M12" s="38">
        <f t="shared" si="2"/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37">
        <f t="shared" si="3"/>
        <v>3</v>
      </c>
      <c r="U12">
        <f t="shared" si="3"/>
        <v>1</v>
      </c>
      <c r="V12">
        <f t="shared" si="3"/>
        <v>0</v>
      </c>
      <c r="W12">
        <f t="shared" si="3"/>
        <v>0</v>
      </c>
      <c r="X12">
        <f t="shared" si="3"/>
        <v>1</v>
      </c>
      <c r="Y12">
        <f t="shared" si="3"/>
        <v>1</v>
      </c>
      <c r="Z12">
        <f t="shared" si="3"/>
        <v>0</v>
      </c>
      <c r="AA12" s="37">
        <v>1</v>
      </c>
      <c r="AB12" s="125">
        <v>0</v>
      </c>
      <c r="AC12" s="133">
        <v>0</v>
      </c>
      <c r="AD12" s="137">
        <v>0</v>
      </c>
      <c r="AE12" s="139">
        <v>0</v>
      </c>
      <c r="AF12" s="184">
        <v>1</v>
      </c>
      <c r="AG12" s="37">
        <v>1</v>
      </c>
      <c r="AH12" s="138">
        <v>0</v>
      </c>
      <c r="AI12" s="133">
        <v>0</v>
      </c>
      <c r="AJ12" s="137">
        <v>1</v>
      </c>
      <c r="AK12" s="139">
        <v>0</v>
      </c>
      <c r="AL12" s="184">
        <v>0</v>
      </c>
      <c r="AM12" s="125">
        <v>0</v>
      </c>
      <c r="AN12" s="131">
        <v>0</v>
      </c>
      <c r="AO12" s="119">
        <v>2</v>
      </c>
      <c r="AP12" s="113">
        <v>0</v>
      </c>
      <c r="AQ12" s="171">
        <v>0</v>
      </c>
      <c r="AR12" s="7">
        <v>6</v>
      </c>
      <c r="AS12">
        <v>6</v>
      </c>
      <c r="AU12" s="7" t="s">
        <v>72</v>
      </c>
      <c r="AV12" s="29" t="s">
        <v>12</v>
      </c>
      <c r="AW12" s="61">
        <v>11</v>
      </c>
      <c r="AX12" t="s">
        <v>87</v>
      </c>
      <c r="AY12" s="7" t="s">
        <v>161</v>
      </c>
    </row>
    <row r="13" spans="1:57" x14ac:dyDescent="0.25">
      <c r="A13" s="80">
        <v>43291</v>
      </c>
      <c r="B13" s="81">
        <v>12</v>
      </c>
      <c r="C13" s="8">
        <v>0.41180555555555554</v>
      </c>
      <c r="D13" s="2">
        <v>0.41736111111111113</v>
      </c>
      <c r="E13" s="40">
        <f t="shared" si="0"/>
        <v>5.5555555555555913E-3</v>
      </c>
      <c r="F13" s="38">
        <f t="shared" si="1"/>
        <v>2</v>
      </c>
      <c r="G13">
        <v>1</v>
      </c>
      <c r="H13">
        <v>0</v>
      </c>
      <c r="I13">
        <v>1</v>
      </c>
      <c r="J13">
        <v>0</v>
      </c>
      <c r="K13">
        <v>0</v>
      </c>
      <c r="L13">
        <v>0</v>
      </c>
      <c r="M13" s="38">
        <f t="shared" si="2"/>
        <v>2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T13" s="37">
        <f t="shared" si="3"/>
        <v>4</v>
      </c>
      <c r="U13">
        <f t="shared" si="3"/>
        <v>2</v>
      </c>
      <c r="V13">
        <f t="shared" si="3"/>
        <v>1</v>
      </c>
      <c r="W13">
        <f t="shared" si="3"/>
        <v>1</v>
      </c>
      <c r="X13">
        <f t="shared" si="3"/>
        <v>0</v>
      </c>
      <c r="Y13">
        <f t="shared" si="3"/>
        <v>0</v>
      </c>
      <c r="Z13">
        <f t="shared" si="3"/>
        <v>0</v>
      </c>
      <c r="AA13" s="37">
        <v>1</v>
      </c>
      <c r="AB13" s="125">
        <v>0</v>
      </c>
      <c r="AC13" s="131">
        <v>0</v>
      </c>
      <c r="AD13" s="119">
        <v>1</v>
      </c>
      <c r="AE13" s="113">
        <v>0</v>
      </c>
      <c r="AF13" s="182">
        <v>0</v>
      </c>
      <c r="AG13" s="37">
        <v>0</v>
      </c>
      <c r="AH13" s="125">
        <v>0</v>
      </c>
      <c r="AI13" s="131">
        <v>0</v>
      </c>
      <c r="AJ13" s="119">
        <v>0</v>
      </c>
      <c r="AK13" s="113">
        <v>0</v>
      </c>
      <c r="AL13" s="182">
        <v>0</v>
      </c>
      <c r="AM13" s="138">
        <v>0</v>
      </c>
      <c r="AN13" s="133">
        <v>0</v>
      </c>
      <c r="AO13" s="137">
        <v>5</v>
      </c>
      <c r="AP13" s="139">
        <v>0</v>
      </c>
      <c r="AQ13" s="174">
        <v>0</v>
      </c>
      <c r="AR13" s="7">
        <v>5</v>
      </c>
      <c r="AS13" s="3">
        <v>5</v>
      </c>
      <c r="AU13" s="7" t="s">
        <v>70</v>
      </c>
      <c r="AV13" s="29" t="s">
        <v>12</v>
      </c>
      <c r="AW13" s="61">
        <v>12</v>
      </c>
      <c r="AX13" t="s">
        <v>87</v>
      </c>
      <c r="AY13" s="7" t="s">
        <v>161</v>
      </c>
    </row>
    <row r="14" spans="1:57" x14ac:dyDescent="0.25">
      <c r="A14" s="80">
        <v>43290</v>
      </c>
      <c r="B14" s="85">
        <v>13</v>
      </c>
      <c r="C14" s="8">
        <v>0.42083333333333334</v>
      </c>
      <c r="D14" s="2">
        <v>0.4236111111111111</v>
      </c>
      <c r="E14" s="58">
        <f t="shared" si="0"/>
        <v>2.7777777777777679E-3</v>
      </c>
      <c r="F14" s="59">
        <f t="shared" si="1"/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59">
        <f t="shared" si="2"/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s="37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 s="37">
        <v>1</v>
      </c>
      <c r="AB14" s="125">
        <v>0</v>
      </c>
      <c r="AC14" s="131">
        <v>0</v>
      </c>
      <c r="AD14" s="119">
        <v>1</v>
      </c>
      <c r="AE14" s="113">
        <v>0</v>
      </c>
      <c r="AF14" s="182">
        <v>0</v>
      </c>
      <c r="AG14" s="37">
        <v>0</v>
      </c>
      <c r="AH14" s="125">
        <v>0</v>
      </c>
      <c r="AI14" s="131">
        <v>0</v>
      </c>
      <c r="AJ14" s="119">
        <v>0</v>
      </c>
      <c r="AK14" s="113">
        <v>0</v>
      </c>
      <c r="AL14" s="182">
        <v>0</v>
      </c>
      <c r="AM14" s="138">
        <v>0</v>
      </c>
      <c r="AN14" s="133">
        <v>0</v>
      </c>
      <c r="AO14" s="137">
        <v>6</v>
      </c>
      <c r="AP14" s="139">
        <v>0</v>
      </c>
      <c r="AQ14" s="174">
        <v>0</v>
      </c>
      <c r="AR14" s="7">
        <v>0</v>
      </c>
      <c r="AS14">
        <v>0</v>
      </c>
      <c r="AU14" s="7" t="s">
        <v>94</v>
      </c>
      <c r="AV14" s="29" t="s">
        <v>95</v>
      </c>
      <c r="AW14" s="61">
        <v>13</v>
      </c>
      <c r="AX14" t="s">
        <v>158</v>
      </c>
      <c r="AY14" s="7" t="s">
        <v>168</v>
      </c>
    </row>
    <row r="15" spans="1:57" s="17" customFormat="1" x14ac:dyDescent="0.25">
      <c r="A15" s="80">
        <v>43290</v>
      </c>
      <c r="B15" s="87">
        <v>14</v>
      </c>
      <c r="C15" s="13">
        <v>0.43263888888888885</v>
      </c>
      <c r="D15" s="14">
        <v>0.43472222222222223</v>
      </c>
      <c r="E15" s="47">
        <f t="shared" si="0"/>
        <v>2.0833333333333814E-3</v>
      </c>
      <c r="F15" s="48">
        <f t="shared" si="1"/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48">
        <f t="shared" si="2"/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44">
        <f t="shared" si="3"/>
        <v>0</v>
      </c>
      <c r="U15" s="17">
        <f t="shared" si="3"/>
        <v>0</v>
      </c>
      <c r="V15" s="17">
        <f t="shared" si="3"/>
        <v>0</v>
      </c>
      <c r="W15" s="17">
        <f t="shared" si="3"/>
        <v>0</v>
      </c>
      <c r="X15" s="17">
        <f t="shared" si="3"/>
        <v>0</v>
      </c>
      <c r="Y15" s="17">
        <f t="shared" si="3"/>
        <v>0</v>
      </c>
      <c r="Z15" s="17">
        <f t="shared" si="3"/>
        <v>0</v>
      </c>
      <c r="AA15" s="44">
        <v>1</v>
      </c>
      <c r="AB15" s="127">
        <v>0</v>
      </c>
      <c r="AC15" s="134">
        <v>0</v>
      </c>
      <c r="AD15" s="121">
        <v>1</v>
      </c>
      <c r="AE15" s="115">
        <v>0</v>
      </c>
      <c r="AF15" s="185">
        <v>0</v>
      </c>
      <c r="AG15" s="44">
        <v>0</v>
      </c>
      <c r="AH15" s="127">
        <v>0</v>
      </c>
      <c r="AI15" s="134">
        <v>0</v>
      </c>
      <c r="AJ15" s="121">
        <v>0</v>
      </c>
      <c r="AK15" s="115">
        <v>0</v>
      </c>
      <c r="AL15" s="185">
        <v>0</v>
      </c>
      <c r="AM15" s="150">
        <v>0</v>
      </c>
      <c r="AN15" s="157">
        <v>0</v>
      </c>
      <c r="AO15" s="164">
        <v>6</v>
      </c>
      <c r="AP15" s="143">
        <v>0</v>
      </c>
      <c r="AQ15" s="175">
        <v>0</v>
      </c>
      <c r="AR15" s="16">
        <v>0</v>
      </c>
      <c r="AS15" s="17">
        <v>0</v>
      </c>
      <c r="AU15" s="16" t="s">
        <v>95</v>
      </c>
      <c r="AV15" s="30" t="s">
        <v>94</v>
      </c>
      <c r="AW15" s="97">
        <v>14</v>
      </c>
      <c r="AX15" s="17" t="s">
        <v>158</v>
      </c>
      <c r="AY15" s="16"/>
    </row>
    <row r="16" spans="1:57" s="1" customFormat="1" x14ac:dyDescent="0.25">
      <c r="A16" s="1" t="s">
        <v>41</v>
      </c>
      <c r="B16" s="9"/>
      <c r="C16" s="6"/>
      <c r="D16" s="1" t="s">
        <v>40</v>
      </c>
      <c r="E16" s="42">
        <f>SUM(E2:E15)</f>
        <v>7.2916666666666907E-2</v>
      </c>
      <c r="F16" s="38">
        <f>SUM(F2:F15)</f>
        <v>78</v>
      </c>
      <c r="G16" s="4">
        <f>SUM(G2:G15)</f>
        <v>17</v>
      </c>
      <c r="H16" s="4">
        <f t="shared" ref="H16:L16" si="4">SUM(H2:H15)</f>
        <v>20</v>
      </c>
      <c r="I16" s="4">
        <f t="shared" si="4"/>
        <v>13</v>
      </c>
      <c r="J16" s="4">
        <f t="shared" si="4"/>
        <v>16</v>
      </c>
      <c r="K16" s="4">
        <f t="shared" si="4"/>
        <v>9</v>
      </c>
      <c r="L16" s="4">
        <f t="shared" si="4"/>
        <v>3</v>
      </c>
      <c r="M16" s="38">
        <f>SUM(M2:M15)</f>
        <v>11</v>
      </c>
      <c r="N16" s="4">
        <f>SUM(N2:N15)</f>
        <v>3</v>
      </c>
      <c r="O16" s="4">
        <f t="shared" ref="O16:S16" si="5">SUM(O2:O15)</f>
        <v>3</v>
      </c>
      <c r="P16" s="4">
        <f t="shared" si="5"/>
        <v>3</v>
      </c>
      <c r="Q16" s="4">
        <f t="shared" si="5"/>
        <v>0</v>
      </c>
      <c r="R16" s="4">
        <f t="shared" si="5"/>
        <v>2</v>
      </c>
      <c r="S16" s="4">
        <f t="shared" si="5"/>
        <v>0</v>
      </c>
      <c r="T16" s="38">
        <f>SUM(T2:T15)</f>
        <v>89</v>
      </c>
      <c r="U16" s="4">
        <f>SUM(U2:U15)</f>
        <v>20</v>
      </c>
      <c r="V16" s="4">
        <f t="shared" ref="V16:Z16" si="6">SUM(V2:V15)</f>
        <v>23</v>
      </c>
      <c r="W16" s="4">
        <f t="shared" si="6"/>
        <v>16</v>
      </c>
      <c r="X16" s="4">
        <f t="shared" si="6"/>
        <v>16</v>
      </c>
      <c r="Y16" s="4">
        <f t="shared" si="6"/>
        <v>11</v>
      </c>
      <c r="Z16" s="4">
        <f t="shared" si="6"/>
        <v>3</v>
      </c>
      <c r="AA16" s="38"/>
      <c r="AG16" s="36"/>
      <c r="AN16" s="6">
        <v>0</v>
      </c>
      <c r="AP16" s="1">
        <v>1</v>
      </c>
      <c r="AQ16" s="6"/>
      <c r="AR16" s="6">
        <f>SUM(AR2:AR15)</f>
        <v>37</v>
      </c>
      <c r="AS16" s="1">
        <f t="shared" ref="AS16:AX16" si="7">SUM(AS2:AS15)</f>
        <v>38</v>
      </c>
      <c r="AT16" s="1">
        <f t="shared" si="7"/>
        <v>0</v>
      </c>
      <c r="AU16" s="1">
        <f t="shared" si="7"/>
        <v>0</v>
      </c>
      <c r="AV16" s="1">
        <f t="shared" si="7"/>
        <v>0</v>
      </c>
      <c r="AW16" s="1">
        <f t="shared" si="7"/>
        <v>105</v>
      </c>
      <c r="AX16" s="1">
        <f t="shared" si="7"/>
        <v>0</v>
      </c>
      <c r="AY16" s="6">
        <f>SUM(AY2:AY15)</f>
        <v>0</v>
      </c>
      <c r="AZ16" s="1">
        <f t="shared" ref="AZ16:BE16" si="8">SUM(AZ2:AZ15)</f>
        <v>0</v>
      </c>
      <c r="BA16" s="1">
        <f t="shared" si="8"/>
        <v>0</v>
      </c>
      <c r="BB16" s="1">
        <f t="shared" si="8"/>
        <v>0</v>
      </c>
      <c r="BC16" s="1">
        <f t="shared" si="8"/>
        <v>0</v>
      </c>
      <c r="BD16" s="1">
        <f t="shared" si="8"/>
        <v>0</v>
      </c>
      <c r="BE16" s="1">
        <f t="shared" si="8"/>
        <v>0</v>
      </c>
    </row>
    <row r="17" spans="2:51" s="17" customFormat="1" x14ac:dyDescent="0.25">
      <c r="B17" s="33"/>
      <c r="C17" s="16"/>
      <c r="D17" s="11" t="s">
        <v>39</v>
      </c>
      <c r="E17" s="41">
        <f>E16/14</f>
        <v>5.2083333333333504E-3</v>
      </c>
      <c r="F17" s="32"/>
      <c r="G17" s="43">
        <f>G16/$F$16*100</f>
        <v>21.794871794871796</v>
      </c>
      <c r="H17" s="43">
        <f t="shared" ref="H17:L17" si="9">H16/$F$16*100</f>
        <v>25.641025641025639</v>
      </c>
      <c r="I17" s="43">
        <f t="shared" si="9"/>
        <v>16.666666666666664</v>
      </c>
      <c r="J17" s="43">
        <f t="shared" si="9"/>
        <v>20.512820512820511</v>
      </c>
      <c r="K17" s="43">
        <f t="shared" si="9"/>
        <v>11.538461538461538</v>
      </c>
      <c r="L17" s="43">
        <f t="shared" si="9"/>
        <v>3.8461538461538463</v>
      </c>
      <c r="M17" s="32"/>
      <c r="N17" s="43">
        <f>N16/$M$16*100</f>
        <v>27.27272727272727</v>
      </c>
      <c r="O17" s="43">
        <f>O16/$M$16*100</f>
        <v>27.27272727272727</v>
      </c>
      <c r="P17" s="43">
        <f t="shared" ref="P17:S17" si="10">P16/$M$16*100</f>
        <v>27.27272727272727</v>
      </c>
      <c r="Q17" s="43">
        <f t="shared" si="10"/>
        <v>0</v>
      </c>
      <c r="R17" s="43">
        <f t="shared" si="10"/>
        <v>18.181818181818183</v>
      </c>
      <c r="S17" s="43">
        <f t="shared" si="10"/>
        <v>0</v>
      </c>
      <c r="T17" s="32"/>
      <c r="U17" s="43">
        <f>U16/$T$16*100</f>
        <v>22.471910112359549</v>
      </c>
      <c r="V17" s="43">
        <f t="shared" ref="V17:Z17" si="11">V16/$T$16*100</f>
        <v>25.842696629213485</v>
      </c>
      <c r="W17" s="43">
        <f t="shared" si="11"/>
        <v>17.977528089887642</v>
      </c>
      <c r="X17" s="43">
        <f t="shared" si="11"/>
        <v>17.977528089887642</v>
      </c>
      <c r="Y17" s="43">
        <f t="shared" si="11"/>
        <v>12.359550561797752</v>
      </c>
      <c r="Z17" s="43">
        <f t="shared" si="11"/>
        <v>3.3707865168539324</v>
      </c>
      <c r="AA17" s="32"/>
      <c r="AG17" s="44"/>
      <c r="AN17" s="16"/>
      <c r="AQ17" s="16"/>
      <c r="AR17" s="16"/>
      <c r="AY17" s="16"/>
    </row>
    <row r="20" spans="2:51" x14ac:dyDescent="0.25">
      <c r="T20" t="s">
        <v>10</v>
      </c>
      <c r="U20">
        <f>F16</f>
        <v>78</v>
      </c>
      <c r="V20" s="5">
        <f>U20/SUM(U20:U21)*100</f>
        <v>87.640449438202253</v>
      </c>
    </row>
    <row r="21" spans="2:51" x14ac:dyDescent="0.25">
      <c r="T21" t="s">
        <v>11</v>
      </c>
      <c r="U21">
        <f>M16</f>
        <v>11</v>
      </c>
      <c r="V21" s="5">
        <f>U21/SUM(U20:U21)*100</f>
        <v>12.359550561797752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E21"/>
  <sheetViews>
    <sheetView topLeftCell="A11" workbookViewId="0">
      <selection activeCell="A2" sqref="A2:XFD15"/>
    </sheetView>
  </sheetViews>
  <sheetFormatPr baseColWidth="10" defaultRowHeight="15" x14ac:dyDescent="0.25"/>
  <sheetData>
    <row r="1" spans="1:57" s="11" customFormat="1" x14ac:dyDescent="0.25">
      <c r="A1" s="20" t="s">
        <v>1</v>
      </c>
      <c r="B1" s="21" t="s">
        <v>0</v>
      </c>
      <c r="C1" s="12" t="s">
        <v>2</v>
      </c>
      <c r="D1" s="11" t="s">
        <v>3</v>
      </c>
      <c r="E1" s="39" t="s">
        <v>15</v>
      </c>
      <c r="F1" s="19" t="s">
        <v>10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8</v>
      </c>
      <c r="L1" s="11" t="s">
        <v>9</v>
      </c>
      <c r="M1" s="19" t="s">
        <v>11</v>
      </c>
      <c r="N1" s="11" t="s">
        <v>4</v>
      </c>
      <c r="O1" s="11" t="s">
        <v>5</v>
      </c>
      <c r="P1" s="11" t="s">
        <v>6</v>
      </c>
      <c r="Q1" s="11" t="s">
        <v>7</v>
      </c>
      <c r="R1" s="11" t="s">
        <v>8</v>
      </c>
      <c r="S1" s="11" t="s">
        <v>9</v>
      </c>
      <c r="T1" s="19" t="s">
        <v>37</v>
      </c>
      <c r="U1" s="11" t="s">
        <v>4</v>
      </c>
      <c r="V1" s="11" t="s">
        <v>5</v>
      </c>
      <c r="W1" s="11" t="s">
        <v>6</v>
      </c>
      <c r="X1" s="11" t="s">
        <v>7</v>
      </c>
      <c r="Y1" s="11" t="s">
        <v>8</v>
      </c>
      <c r="Z1" s="11" t="s">
        <v>9</v>
      </c>
      <c r="AA1" s="19" t="s">
        <v>13</v>
      </c>
      <c r="AB1" s="11" t="s">
        <v>44</v>
      </c>
      <c r="AC1" s="11" t="s">
        <v>45</v>
      </c>
      <c r="AD1" s="11" t="s">
        <v>46</v>
      </c>
      <c r="AE1" s="11" t="s">
        <v>47</v>
      </c>
      <c r="AF1" s="11" t="s">
        <v>43</v>
      </c>
      <c r="AG1" s="39"/>
      <c r="AH1" s="11" t="s">
        <v>48</v>
      </c>
      <c r="AI1" s="11" t="s">
        <v>49</v>
      </c>
      <c r="AJ1" s="11" t="s">
        <v>50</v>
      </c>
      <c r="AK1" s="11" t="s">
        <v>51</v>
      </c>
      <c r="AL1" s="11" t="s">
        <v>53</v>
      </c>
      <c r="AM1" s="11" t="s">
        <v>18</v>
      </c>
      <c r="AN1" s="12" t="s">
        <v>57</v>
      </c>
      <c r="AO1" s="11" t="s">
        <v>58</v>
      </c>
      <c r="AP1" s="11" t="s">
        <v>21</v>
      </c>
      <c r="AQ1" s="12" t="s">
        <v>14</v>
      </c>
      <c r="AR1" s="19" t="s">
        <v>36</v>
      </c>
      <c r="AS1" s="11" t="s">
        <v>4</v>
      </c>
      <c r="AT1" s="11" t="s">
        <v>5</v>
      </c>
      <c r="AU1" s="11" t="s">
        <v>6</v>
      </c>
      <c r="AV1" s="11" t="s">
        <v>7</v>
      </c>
      <c r="AW1" s="11" t="s">
        <v>8</v>
      </c>
      <c r="AX1" s="11" t="s">
        <v>9</v>
      </c>
      <c r="AY1" s="19" t="s">
        <v>38</v>
      </c>
      <c r="AZ1" s="11" t="s">
        <v>4</v>
      </c>
      <c r="BA1" s="11" t="s">
        <v>5</v>
      </c>
      <c r="BB1" s="11" t="s">
        <v>6</v>
      </c>
      <c r="BC1" s="11" t="s">
        <v>7</v>
      </c>
      <c r="BD1" s="11" t="s">
        <v>8</v>
      </c>
      <c r="BE1" s="11" t="s">
        <v>9</v>
      </c>
    </row>
    <row r="2" spans="1:57" s="27" customFormat="1" x14ac:dyDescent="0.25">
      <c r="A2" s="88">
        <v>43314</v>
      </c>
      <c r="B2" s="89">
        <v>1</v>
      </c>
      <c r="C2" s="72">
        <v>0.3923611111111111</v>
      </c>
      <c r="D2" s="73">
        <v>0.39861111111111108</v>
      </c>
      <c r="E2" s="74">
        <f t="shared" ref="E2:E15" si="0">D2-C2</f>
        <v>6.2499999999999778E-3</v>
      </c>
      <c r="F2" s="75">
        <f t="shared" ref="F2:F15" si="1">SUM(G2:L2)</f>
        <v>1</v>
      </c>
      <c r="G2" s="27">
        <v>0</v>
      </c>
      <c r="H2" s="27">
        <v>1</v>
      </c>
      <c r="I2" s="27">
        <v>0</v>
      </c>
      <c r="J2" s="27">
        <v>0</v>
      </c>
      <c r="K2" s="27">
        <v>0</v>
      </c>
      <c r="L2" s="27">
        <v>0</v>
      </c>
      <c r="M2" s="75">
        <f t="shared" ref="M2:M15" si="2">SUM(N2:S2)</f>
        <v>0</v>
      </c>
      <c r="N2" s="27">
        <v>0</v>
      </c>
      <c r="O2" s="27">
        <v>0</v>
      </c>
      <c r="P2" s="27">
        <v>0</v>
      </c>
      <c r="Q2" s="27">
        <v>0</v>
      </c>
      <c r="R2" s="27">
        <v>0</v>
      </c>
      <c r="S2" s="27">
        <v>0</v>
      </c>
      <c r="T2" s="37">
        <f t="shared" ref="T2:Z15" si="3">M2+F2</f>
        <v>1</v>
      </c>
      <c r="U2">
        <f t="shared" si="3"/>
        <v>0</v>
      </c>
      <c r="V2">
        <f t="shared" si="3"/>
        <v>1</v>
      </c>
      <c r="W2">
        <f t="shared" si="3"/>
        <v>0</v>
      </c>
      <c r="X2">
        <f t="shared" si="3"/>
        <v>0</v>
      </c>
      <c r="Y2">
        <f t="shared" si="3"/>
        <v>0</v>
      </c>
      <c r="Z2">
        <f t="shared" si="3"/>
        <v>0</v>
      </c>
      <c r="AA2" s="78"/>
      <c r="AB2" s="129"/>
      <c r="AC2" s="136"/>
      <c r="AD2" s="123"/>
      <c r="AE2" s="117"/>
      <c r="AF2" s="179"/>
      <c r="AG2" s="78"/>
      <c r="AH2" s="129"/>
      <c r="AI2" s="136"/>
      <c r="AJ2" s="123"/>
      <c r="AK2" s="117"/>
      <c r="AL2" s="179"/>
      <c r="AM2" s="151"/>
      <c r="AN2" s="158"/>
      <c r="AO2" s="165"/>
      <c r="AP2" s="144"/>
      <c r="AQ2" s="176"/>
      <c r="AR2" s="26"/>
      <c r="AU2" s="26"/>
      <c r="AV2" s="28"/>
      <c r="AW2" s="110">
        <v>1</v>
      </c>
      <c r="AY2" s="26"/>
    </row>
    <row r="3" spans="1:57" x14ac:dyDescent="0.25">
      <c r="A3" s="80">
        <v>43314</v>
      </c>
      <c r="B3" s="81">
        <v>2</v>
      </c>
      <c r="C3" s="8">
        <v>0.40625</v>
      </c>
      <c r="D3" s="2">
        <v>0.41666666666666669</v>
      </c>
      <c r="E3" s="40">
        <f t="shared" si="0"/>
        <v>1.0416666666666685E-2</v>
      </c>
      <c r="F3" s="38">
        <f t="shared" si="1"/>
        <v>4</v>
      </c>
      <c r="G3">
        <v>1</v>
      </c>
      <c r="H3">
        <v>0</v>
      </c>
      <c r="I3">
        <v>0</v>
      </c>
      <c r="J3">
        <v>1</v>
      </c>
      <c r="K3">
        <v>1</v>
      </c>
      <c r="L3">
        <v>1</v>
      </c>
      <c r="M3" s="38">
        <f t="shared" si="2"/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s="37">
        <f t="shared" si="3"/>
        <v>4</v>
      </c>
      <c r="U3">
        <f t="shared" si="3"/>
        <v>1</v>
      </c>
      <c r="V3">
        <f t="shared" si="3"/>
        <v>0</v>
      </c>
      <c r="W3">
        <f t="shared" si="3"/>
        <v>0</v>
      </c>
      <c r="X3">
        <f t="shared" si="3"/>
        <v>1</v>
      </c>
      <c r="Y3">
        <f t="shared" si="3"/>
        <v>1</v>
      </c>
      <c r="Z3">
        <f t="shared" si="3"/>
        <v>1</v>
      </c>
      <c r="AA3" s="37"/>
      <c r="AB3" s="125"/>
      <c r="AC3" s="131"/>
      <c r="AD3" s="119"/>
      <c r="AE3" s="113"/>
      <c r="AF3" s="182"/>
      <c r="AG3" s="37"/>
      <c r="AH3" s="125"/>
      <c r="AI3" s="131"/>
      <c r="AJ3" s="119"/>
      <c r="AK3" s="113"/>
      <c r="AL3" s="182"/>
      <c r="AM3" s="152"/>
      <c r="AN3" s="159"/>
      <c r="AO3" s="166"/>
      <c r="AP3" s="145"/>
      <c r="AQ3" s="177"/>
      <c r="AR3" s="7"/>
      <c r="AU3" s="7"/>
      <c r="AV3" s="29"/>
      <c r="AW3" s="61">
        <v>2</v>
      </c>
      <c r="AY3" s="7"/>
    </row>
    <row r="4" spans="1:57" x14ac:dyDescent="0.25">
      <c r="A4" s="80">
        <v>43314</v>
      </c>
      <c r="B4" s="81">
        <v>3</v>
      </c>
      <c r="C4" s="8">
        <v>0.42499999999999999</v>
      </c>
      <c r="D4" s="2">
        <v>0.43541666666666662</v>
      </c>
      <c r="E4" s="40">
        <f t="shared" si="0"/>
        <v>1.041666666666663E-2</v>
      </c>
      <c r="F4" s="38">
        <f t="shared" si="1"/>
        <v>6</v>
      </c>
      <c r="G4">
        <v>1</v>
      </c>
      <c r="H4">
        <v>0</v>
      </c>
      <c r="I4">
        <v>4</v>
      </c>
      <c r="J4">
        <v>0</v>
      </c>
      <c r="K4">
        <v>0</v>
      </c>
      <c r="L4">
        <v>1</v>
      </c>
      <c r="M4" s="38">
        <f t="shared" si="2"/>
        <v>1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 s="37">
        <f t="shared" si="3"/>
        <v>7</v>
      </c>
      <c r="U4">
        <f t="shared" si="3"/>
        <v>1</v>
      </c>
      <c r="V4">
        <f t="shared" si="3"/>
        <v>0</v>
      </c>
      <c r="W4">
        <f t="shared" si="3"/>
        <v>5</v>
      </c>
      <c r="X4">
        <f t="shared" si="3"/>
        <v>0</v>
      </c>
      <c r="Y4">
        <f t="shared" si="3"/>
        <v>0</v>
      </c>
      <c r="Z4">
        <f t="shared" si="3"/>
        <v>1</v>
      </c>
      <c r="AA4" s="37"/>
      <c r="AB4" s="125"/>
      <c r="AC4" s="131"/>
      <c r="AD4" s="119"/>
      <c r="AE4" s="113"/>
      <c r="AF4" s="182"/>
      <c r="AG4" s="37"/>
      <c r="AH4" s="125"/>
      <c r="AI4" s="131"/>
      <c r="AJ4" s="119"/>
      <c r="AK4" s="113"/>
      <c r="AL4" s="182"/>
      <c r="AM4" s="152"/>
      <c r="AN4" s="159"/>
      <c r="AO4" s="166"/>
      <c r="AP4" s="145"/>
      <c r="AQ4" s="177"/>
      <c r="AR4" s="7"/>
      <c r="AU4" s="7"/>
      <c r="AV4" s="29"/>
      <c r="AW4" s="61">
        <v>3</v>
      </c>
      <c r="AY4" s="7"/>
    </row>
    <row r="5" spans="1:57" x14ac:dyDescent="0.25">
      <c r="A5" s="80">
        <v>43313</v>
      </c>
      <c r="B5" s="81">
        <v>4</v>
      </c>
      <c r="C5" s="8">
        <v>0.44444444444444442</v>
      </c>
      <c r="D5" s="2">
        <v>0.45</v>
      </c>
      <c r="E5" s="40">
        <f t="shared" si="0"/>
        <v>5.5555555555555913E-3</v>
      </c>
      <c r="F5" s="38">
        <f t="shared" si="1"/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38">
        <f t="shared" si="2"/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s="37">
        <f t="shared" si="3"/>
        <v>0</v>
      </c>
      <c r="U5">
        <f t="shared" si="3"/>
        <v>0</v>
      </c>
      <c r="V5">
        <f t="shared" si="3"/>
        <v>0</v>
      </c>
      <c r="W5">
        <f t="shared" si="3"/>
        <v>0</v>
      </c>
      <c r="X5">
        <f t="shared" si="3"/>
        <v>0</v>
      </c>
      <c r="Y5">
        <f t="shared" si="3"/>
        <v>0</v>
      </c>
      <c r="Z5">
        <f t="shared" si="3"/>
        <v>0</v>
      </c>
      <c r="AA5" s="37"/>
      <c r="AB5" s="125"/>
      <c r="AC5" s="131"/>
      <c r="AD5" s="119"/>
      <c r="AE5" s="113"/>
      <c r="AF5" s="182"/>
      <c r="AG5" s="37"/>
      <c r="AH5" s="125"/>
      <c r="AI5" s="131"/>
      <c r="AJ5" s="119"/>
      <c r="AK5" s="113"/>
      <c r="AL5" s="182"/>
      <c r="AM5" s="152"/>
      <c r="AN5" s="159"/>
      <c r="AO5" s="166"/>
      <c r="AP5" s="145"/>
      <c r="AQ5" s="177"/>
      <c r="AR5" s="7"/>
      <c r="AU5" s="7"/>
      <c r="AV5" s="29"/>
      <c r="AW5" s="61">
        <v>4</v>
      </c>
      <c r="AY5" s="7"/>
    </row>
    <row r="6" spans="1:57" x14ac:dyDescent="0.25">
      <c r="A6" s="80">
        <v>43313</v>
      </c>
      <c r="B6" s="81">
        <v>5</v>
      </c>
      <c r="C6" s="8">
        <v>0.46249999999999997</v>
      </c>
      <c r="D6" s="2">
        <v>0.4694444444444445</v>
      </c>
      <c r="E6" s="40">
        <f t="shared" si="0"/>
        <v>6.9444444444445308E-3</v>
      </c>
      <c r="F6" s="38">
        <f t="shared" si="1"/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 s="38">
        <f t="shared" si="2"/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37">
        <f t="shared" si="3"/>
        <v>1</v>
      </c>
      <c r="U6">
        <f t="shared" si="3"/>
        <v>0</v>
      </c>
      <c r="V6">
        <f t="shared" si="3"/>
        <v>0</v>
      </c>
      <c r="W6">
        <f t="shared" si="3"/>
        <v>0</v>
      </c>
      <c r="X6">
        <f t="shared" si="3"/>
        <v>0</v>
      </c>
      <c r="Y6">
        <f t="shared" si="3"/>
        <v>1</v>
      </c>
      <c r="Z6">
        <f t="shared" si="3"/>
        <v>0</v>
      </c>
      <c r="AA6" s="37"/>
      <c r="AB6" s="125"/>
      <c r="AC6" s="131"/>
      <c r="AD6" s="119"/>
      <c r="AE6" s="113"/>
      <c r="AF6" s="182"/>
      <c r="AG6" s="37"/>
      <c r="AH6" s="125"/>
      <c r="AI6" s="131"/>
      <c r="AJ6" s="119"/>
      <c r="AK6" s="113"/>
      <c r="AL6" s="182"/>
      <c r="AM6" s="152"/>
      <c r="AN6" s="159"/>
      <c r="AO6" s="166"/>
      <c r="AP6" s="145"/>
      <c r="AQ6" s="177"/>
      <c r="AR6" s="7"/>
      <c r="AU6" s="7"/>
      <c r="AV6" s="29"/>
      <c r="AW6" s="61">
        <v>5</v>
      </c>
      <c r="AY6" s="7"/>
    </row>
    <row r="7" spans="1:57" x14ac:dyDescent="0.25">
      <c r="A7" s="80">
        <v>43313</v>
      </c>
      <c r="B7" s="85">
        <v>6</v>
      </c>
      <c r="C7" s="8">
        <v>0.375</v>
      </c>
      <c r="D7" s="2">
        <v>0.38263888888888892</v>
      </c>
      <c r="E7" s="58">
        <f t="shared" si="0"/>
        <v>7.6388888888889173E-3</v>
      </c>
      <c r="F7" s="59">
        <f t="shared" si="1"/>
        <v>7</v>
      </c>
      <c r="G7">
        <v>4</v>
      </c>
      <c r="H7">
        <v>2</v>
      </c>
      <c r="I7">
        <v>0</v>
      </c>
      <c r="J7">
        <v>0</v>
      </c>
      <c r="K7">
        <v>0</v>
      </c>
      <c r="L7">
        <v>1</v>
      </c>
      <c r="M7" s="59">
        <f t="shared" si="2"/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37">
        <f t="shared" si="3"/>
        <v>7</v>
      </c>
      <c r="U7">
        <f t="shared" si="3"/>
        <v>4</v>
      </c>
      <c r="V7">
        <f t="shared" si="3"/>
        <v>2</v>
      </c>
      <c r="W7">
        <f t="shared" si="3"/>
        <v>0</v>
      </c>
      <c r="X7">
        <f t="shared" si="3"/>
        <v>0</v>
      </c>
      <c r="Y7">
        <f t="shared" si="3"/>
        <v>0</v>
      </c>
      <c r="Z7">
        <f t="shared" si="3"/>
        <v>1</v>
      </c>
      <c r="AA7" s="37"/>
      <c r="AB7" s="125"/>
      <c r="AC7" s="131"/>
      <c r="AD7" s="119"/>
      <c r="AE7" s="113"/>
      <c r="AF7" s="182"/>
      <c r="AG7" s="37"/>
      <c r="AH7" s="125"/>
      <c r="AI7" s="131"/>
      <c r="AJ7" s="119"/>
      <c r="AK7" s="113"/>
      <c r="AL7" s="182"/>
      <c r="AM7" s="152"/>
      <c r="AN7" s="159"/>
      <c r="AO7" s="166"/>
      <c r="AP7" s="145"/>
      <c r="AQ7" s="177"/>
      <c r="AR7" s="7"/>
      <c r="AU7" s="7"/>
      <c r="AV7" s="29"/>
      <c r="AW7" s="61">
        <v>6</v>
      </c>
      <c r="AY7" s="7" t="s">
        <v>169</v>
      </c>
    </row>
    <row r="8" spans="1:57" x14ac:dyDescent="0.25">
      <c r="A8" s="80">
        <v>43314</v>
      </c>
      <c r="B8" s="85">
        <v>7</v>
      </c>
      <c r="C8" s="8">
        <v>0.40208333333333335</v>
      </c>
      <c r="D8" s="2">
        <v>0.40625</v>
      </c>
      <c r="E8" s="58">
        <f t="shared" si="0"/>
        <v>4.1666666666666519E-3</v>
      </c>
      <c r="F8" s="59">
        <f t="shared" si="1"/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 s="59">
        <f t="shared" si="2"/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s="37">
        <f t="shared" si="3"/>
        <v>1</v>
      </c>
      <c r="U8">
        <f t="shared" si="3"/>
        <v>1</v>
      </c>
      <c r="V8">
        <f t="shared" si="3"/>
        <v>0</v>
      </c>
      <c r="W8">
        <f t="shared" si="3"/>
        <v>0</v>
      </c>
      <c r="X8">
        <f t="shared" si="3"/>
        <v>0</v>
      </c>
      <c r="Y8">
        <f t="shared" si="3"/>
        <v>0</v>
      </c>
      <c r="Z8">
        <f t="shared" si="3"/>
        <v>0</v>
      </c>
      <c r="AA8" s="37"/>
      <c r="AB8" s="125"/>
      <c r="AC8" s="131"/>
      <c r="AD8" s="119"/>
      <c r="AE8" s="113"/>
      <c r="AF8" s="182"/>
      <c r="AG8" s="37"/>
      <c r="AH8" s="125"/>
      <c r="AI8" s="131"/>
      <c r="AJ8" s="119"/>
      <c r="AK8" s="113"/>
      <c r="AL8" s="182"/>
      <c r="AM8" s="152"/>
      <c r="AN8" s="159"/>
      <c r="AO8" s="166"/>
      <c r="AP8" s="145"/>
      <c r="AQ8" s="177"/>
      <c r="AR8" s="7"/>
      <c r="AU8" s="7"/>
      <c r="AV8" s="29"/>
      <c r="AW8" s="61">
        <v>7</v>
      </c>
      <c r="AY8" s="7"/>
    </row>
    <row r="9" spans="1:57" x14ac:dyDescent="0.25">
      <c r="A9" s="80">
        <v>43313</v>
      </c>
      <c r="B9" s="85">
        <v>8</v>
      </c>
      <c r="C9" s="8">
        <v>0.39374999999999999</v>
      </c>
      <c r="D9" s="2">
        <v>0.39861111111111108</v>
      </c>
      <c r="E9" s="58">
        <f t="shared" si="0"/>
        <v>4.8611111111110938E-3</v>
      </c>
      <c r="F9" s="59">
        <f t="shared" si="1"/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s="5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37">
        <f t="shared" si="3"/>
        <v>0</v>
      </c>
      <c r="U9">
        <f t="shared" si="3"/>
        <v>0</v>
      </c>
      <c r="V9">
        <f t="shared" si="3"/>
        <v>0</v>
      </c>
      <c r="W9">
        <f t="shared" si="3"/>
        <v>0</v>
      </c>
      <c r="X9">
        <f t="shared" si="3"/>
        <v>0</v>
      </c>
      <c r="Y9">
        <f t="shared" si="3"/>
        <v>0</v>
      </c>
      <c r="Z9">
        <f t="shared" si="3"/>
        <v>0</v>
      </c>
      <c r="AA9" s="37"/>
      <c r="AB9" s="125"/>
      <c r="AC9" s="131"/>
      <c r="AD9" s="119"/>
      <c r="AE9" s="113"/>
      <c r="AF9" s="182"/>
      <c r="AG9" s="37"/>
      <c r="AH9" s="125"/>
      <c r="AI9" s="131"/>
      <c r="AJ9" s="119"/>
      <c r="AK9" s="113"/>
      <c r="AL9" s="182"/>
      <c r="AM9" s="152"/>
      <c r="AN9" s="159"/>
      <c r="AO9" s="166"/>
      <c r="AP9" s="145"/>
      <c r="AQ9" s="177"/>
      <c r="AR9" s="7"/>
      <c r="AU9" s="7"/>
      <c r="AV9" s="29"/>
      <c r="AW9" s="61">
        <v>8</v>
      </c>
      <c r="AY9" s="7"/>
    </row>
    <row r="10" spans="1:57" x14ac:dyDescent="0.25">
      <c r="A10" s="80">
        <v>43313</v>
      </c>
      <c r="B10" s="85">
        <v>9</v>
      </c>
      <c r="C10" s="8">
        <v>0.41875000000000001</v>
      </c>
      <c r="D10" s="2">
        <v>0.43194444444444446</v>
      </c>
      <c r="E10" s="58">
        <f t="shared" si="0"/>
        <v>1.3194444444444453E-2</v>
      </c>
      <c r="F10" s="59">
        <f t="shared" si="1"/>
        <v>13</v>
      </c>
      <c r="G10">
        <v>1</v>
      </c>
      <c r="H10">
        <v>1</v>
      </c>
      <c r="I10">
        <v>3</v>
      </c>
      <c r="J10">
        <v>5</v>
      </c>
      <c r="K10">
        <v>1</v>
      </c>
      <c r="L10">
        <v>2</v>
      </c>
      <c r="M10" s="59">
        <f t="shared" si="2"/>
        <v>1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 s="37">
        <f t="shared" si="3"/>
        <v>14</v>
      </c>
      <c r="U10">
        <f t="shared" si="3"/>
        <v>1</v>
      </c>
      <c r="V10">
        <f t="shared" si="3"/>
        <v>2</v>
      </c>
      <c r="W10">
        <f t="shared" si="3"/>
        <v>3</v>
      </c>
      <c r="X10">
        <f t="shared" si="3"/>
        <v>5</v>
      </c>
      <c r="Y10">
        <f t="shared" si="3"/>
        <v>1</v>
      </c>
      <c r="Z10">
        <f t="shared" si="3"/>
        <v>2</v>
      </c>
      <c r="AA10" s="37"/>
      <c r="AB10" s="125"/>
      <c r="AC10" s="131"/>
      <c r="AD10" s="119"/>
      <c r="AE10" s="113"/>
      <c r="AF10" s="182"/>
      <c r="AG10" s="37"/>
      <c r="AH10" s="125"/>
      <c r="AI10" s="131"/>
      <c r="AJ10" s="119"/>
      <c r="AK10" s="113"/>
      <c r="AL10" s="182"/>
      <c r="AM10" s="152"/>
      <c r="AN10" s="159"/>
      <c r="AO10" s="166"/>
      <c r="AP10" s="145"/>
      <c r="AQ10" s="177"/>
      <c r="AR10" s="7"/>
      <c r="AU10" s="7"/>
      <c r="AV10" s="29"/>
      <c r="AW10" s="61">
        <v>9</v>
      </c>
      <c r="AY10" s="7"/>
    </row>
    <row r="11" spans="1:57" x14ac:dyDescent="0.25">
      <c r="A11" s="80">
        <v>43313</v>
      </c>
      <c r="B11" s="85">
        <v>10</v>
      </c>
      <c r="C11" s="8">
        <v>0.43958333333333338</v>
      </c>
      <c r="D11" s="2">
        <v>0.44375000000000003</v>
      </c>
      <c r="E11" s="58">
        <f t="shared" si="0"/>
        <v>4.1666666666666519E-3</v>
      </c>
      <c r="F11" s="59">
        <f t="shared" si="1"/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 s="59">
        <f t="shared" si="2"/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s="37">
        <f t="shared" si="3"/>
        <v>1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1</v>
      </c>
      <c r="AA11" s="37"/>
      <c r="AB11" s="125"/>
      <c r="AC11" s="131"/>
      <c r="AD11" s="119"/>
      <c r="AE11" s="113"/>
      <c r="AF11" s="182"/>
      <c r="AG11" s="37"/>
      <c r="AH11" s="125"/>
      <c r="AI11" s="131"/>
      <c r="AJ11" s="119"/>
      <c r="AK11" s="113"/>
      <c r="AL11" s="182"/>
      <c r="AM11" s="152"/>
      <c r="AN11" s="159"/>
      <c r="AO11" s="166"/>
      <c r="AP11" s="145"/>
      <c r="AQ11" s="177"/>
      <c r="AR11" s="7"/>
      <c r="AU11" s="7"/>
      <c r="AV11" s="29"/>
      <c r="AW11" s="61">
        <v>10</v>
      </c>
      <c r="AY11" s="7"/>
    </row>
    <row r="12" spans="1:57" x14ac:dyDescent="0.25">
      <c r="A12" s="80">
        <v>43313</v>
      </c>
      <c r="B12" s="81">
        <v>11</v>
      </c>
      <c r="C12" s="8">
        <v>0.38472222222222219</v>
      </c>
      <c r="D12" s="2">
        <v>0.38750000000000001</v>
      </c>
      <c r="E12" s="40">
        <f t="shared" si="0"/>
        <v>2.7777777777778234E-3</v>
      </c>
      <c r="F12" s="38">
        <f t="shared" si="1"/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38">
        <f t="shared" si="2"/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37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 s="37"/>
      <c r="AB12" s="125"/>
      <c r="AC12" s="131"/>
      <c r="AD12" s="119"/>
      <c r="AE12" s="113"/>
      <c r="AF12" s="182"/>
      <c r="AG12" s="37"/>
      <c r="AH12" s="125"/>
      <c r="AI12" s="131"/>
      <c r="AJ12" s="119"/>
      <c r="AK12" s="113"/>
      <c r="AL12" s="182"/>
      <c r="AM12" s="152"/>
      <c r="AN12" s="159"/>
      <c r="AO12" s="166"/>
      <c r="AP12" s="145"/>
      <c r="AQ12" s="177"/>
      <c r="AR12" s="7"/>
      <c r="AU12" s="7"/>
      <c r="AV12" s="29"/>
      <c r="AW12" s="61">
        <v>11</v>
      </c>
      <c r="AY12" s="7"/>
    </row>
    <row r="13" spans="1:57" x14ac:dyDescent="0.25">
      <c r="A13" s="80">
        <v>43313</v>
      </c>
      <c r="B13" s="81">
        <v>12</v>
      </c>
      <c r="C13" s="8">
        <v>0.49374999999999997</v>
      </c>
      <c r="D13" s="2">
        <v>0.49652777777777773</v>
      </c>
      <c r="E13" s="40">
        <f t="shared" si="0"/>
        <v>2.7777777777777679E-3</v>
      </c>
      <c r="F13" s="38">
        <f t="shared" si="1"/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38">
        <f t="shared" si="2"/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s="37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 s="37"/>
      <c r="AB13" s="125"/>
      <c r="AC13" s="131"/>
      <c r="AD13" s="119"/>
      <c r="AE13" s="113"/>
      <c r="AF13" s="182"/>
      <c r="AG13" s="37"/>
      <c r="AH13" s="125"/>
      <c r="AI13" s="131"/>
      <c r="AJ13" s="119"/>
      <c r="AK13" s="113"/>
      <c r="AL13" s="182"/>
      <c r="AM13" s="152"/>
      <c r="AN13" s="159"/>
      <c r="AO13" s="166"/>
      <c r="AP13" s="145"/>
      <c r="AQ13" s="177"/>
      <c r="AR13" s="7"/>
      <c r="AU13" s="7"/>
      <c r="AV13" s="29"/>
      <c r="AW13" s="61">
        <v>12</v>
      </c>
      <c r="AY13" s="7"/>
    </row>
    <row r="14" spans="1:57" x14ac:dyDescent="0.25">
      <c r="A14" s="80">
        <v>43313</v>
      </c>
      <c r="B14" s="85">
        <v>13</v>
      </c>
      <c r="C14" s="8">
        <v>0.46458333333333335</v>
      </c>
      <c r="D14" s="2">
        <v>0.46736111111111112</v>
      </c>
      <c r="E14" s="58">
        <f t="shared" si="0"/>
        <v>2.7777777777777679E-3</v>
      </c>
      <c r="F14" s="59">
        <f t="shared" si="1"/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59">
        <f t="shared" si="2"/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s="37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 s="37"/>
      <c r="AB14" s="125"/>
      <c r="AC14" s="131"/>
      <c r="AD14" s="119"/>
      <c r="AE14" s="113"/>
      <c r="AF14" s="182"/>
      <c r="AG14" s="37"/>
      <c r="AH14" s="125"/>
      <c r="AI14" s="131"/>
      <c r="AJ14" s="119"/>
      <c r="AK14" s="113"/>
      <c r="AL14" s="182"/>
      <c r="AM14" s="152"/>
      <c r="AN14" s="159"/>
      <c r="AO14" s="166"/>
      <c r="AP14" s="145"/>
      <c r="AQ14" s="177"/>
      <c r="AR14" s="7"/>
      <c r="AU14" s="7"/>
      <c r="AV14" s="29"/>
      <c r="AW14" s="61">
        <v>13</v>
      </c>
      <c r="AY14" s="7"/>
    </row>
    <row r="15" spans="1:57" s="17" customFormat="1" x14ac:dyDescent="0.25">
      <c r="A15" s="82">
        <v>43313</v>
      </c>
      <c r="B15" s="87">
        <v>14</v>
      </c>
      <c r="C15" s="13">
        <v>0.4548611111111111</v>
      </c>
      <c r="D15" s="14">
        <v>0.45694444444444443</v>
      </c>
      <c r="E15" s="47">
        <f t="shared" si="0"/>
        <v>2.0833333333333259E-3</v>
      </c>
      <c r="F15" s="48">
        <f t="shared" si="1"/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48">
        <f t="shared" si="2"/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44">
        <f t="shared" si="3"/>
        <v>0</v>
      </c>
      <c r="U15" s="17">
        <f t="shared" si="3"/>
        <v>0</v>
      </c>
      <c r="V15" s="17">
        <f t="shared" si="3"/>
        <v>0</v>
      </c>
      <c r="W15" s="17">
        <f t="shared" si="3"/>
        <v>0</v>
      </c>
      <c r="X15" s="17">
        <f t="shared" si="3"/>
        <v>0</v>
      </c>
      <c r="Y15" s="17">
        <f t="shared" si="3"/>
        <v>0</v>
      </c>
      <c r="Z15" s="17">
        <f t="shared" si="3"/>
        <v>0</v>
      </c>
      <c r="AA15" s="44"/>
      <c r="AB15" s="127"/>
      <c r="AC15" s="134"/>
      <c r="AD15" s="121"/>
      <c r="AE15" s="115"/>
      <c r="AF15" s="185"/>
      <c r="AG15" s="44"/>
      <c r="AH15" s="127"/>
      <c r="AI15" s="134"/>
      <c r="AJ15" s="121"/>
      <c r="AK15" s="115"/>
      <c r="AL15" s="185"/>
      <c r="AM15" s="153"/>
      <c r="AN15" s="160"/>
      <c r="AO15" s="167"/>
      <c r="AP15" s="146"/>
      <c r="AQ15" s="178"/>
      <c r="AR15" s="16"/>
      <c r="AU15" s="16"/>
      <c r="AV15" s="30"/>
      <c r="AW15" s="97">
        <v>14</v>
      </c>
      <c r="AY15" s="16"/>
    </row>
    <row r="16" spans="1:57" s="1" customFormat="1" x14ac:dyDescent="0.25">
      <c r="A16" s="1" t="s">
        <v>41</v>
      </c>
      <c r="B16" s="9"/>
      <c r="C16" s="6"/>
      <c r="D16" s="1" t="s">
        <v>40</v>
      </c>
      <c r="E16" s="42">
        <f>SUM(E2:E15)</f>
        <v>8.4027777777777868E-2</v>
      </c>
      <c r="F16" s="38">
        <f>SUM(F2:F15)</f>
        <v>34</v>
      </c>
      <c r="G16" s="4">
        <f>SUM(G2:G15)</f>
        <v>8</v>
      </c>
      <c r="H16" s="4">
        <f t="shared" ref="H16:L16" si="4">SUM(H2:H15)</f>
        <v>4</v>
      </c>
      <c r="I16" s="4">
        <f t="shared" si="4"/>
        <v>7</v>
      </c>
      <c r="J16" s="4">
        <f t="shared" si="4"/>
        <v>6</v>
      </c>
      <c r="K16" s="4">
        <f t="shared" si="4"/>
        <v>3</v>
      </c>
      <c r="L16" s="4">
        <f t="shared" si="4"/>
        <v>6</v>
      </c>
      <c r="M16" s="38">
        <f>SUM(M2:M15)</f>
        <v>2</v>
      </c>
      <c r="N16" s="4">
        <f>SUM(N2:N15)</f>
        <v>0</v>
      </c>
      <c r="O16" s="4">
        <f t="shared" ref="O16:S16" si="5">SUM(O2:O15)</f>
        <v>1</v>
      </c>
      <c r="P16" s="4">
        <f t="shared" si="5"/>
        <v>1</v>
      </c>
      <c r="Q16" s="4">
        <f t="shared" si="5"/>
        <v>0</v>
      </c>
      <c r="R16" s="4">
        <f t="shared" si="5"/>
        <v>0</v>
      </c>
      <c r="S16" s="4">
        <f t="shared" si="5"/>
        <v>0</v>
      </c>
      <c r="T16" s="38">
        <f>SUM(T2:T15)</f>
        <v>36</v>
      </c>
      <c r="U16" s="4">
        <f>SUM(U2:U15)</f>
        <v>8</v>
      </c>
      <c r="V16" s="4">
        <f t="shared" ref="V16:Z16" si="6">SUM(V2:V15)</f>
        <v>5</v>
      </c>
      <c r="W16" s="4">
        <f t="shared" si="6"/>
        <v>8</v>
      </c>
      <c r="X16" s="4">
        <f t="shared" si="6"/>
        <v>6</v>
      </c>
      <c r="Y16" s="4">
        <f t="shared" si="6"/>
        <v>3</v>
      </c>
      <c r="Z16" s="4">
        <f t="shared" si="6"/>
        <v>6</v>
      </c>
      <c r="AA16" s="38"/>
      <c r="AG16" s="36"/>
      <c r="AN16" s="6">
        <v>0</v>
      </c>
      <c r="AP16" s="1">
        <v>1</v>
      </c>
      <c r="AQ16" s="6"/>
      <c r="AR16" s="6">
        <f>SUM(AR2:AR15)</f>
        <v>0</v>
      </c>
      <c r="AS16" s="1">
        <f t="shared" ref="AS16:AX16" si="7">SUM(AS2:AS15)</f>
        <v>0</v>
      </c>
      <c r="AT16" s="1">
        <f t="shared" si="7"/>
        <v>0</v>
      </c>
      <c r="AU16" s="1">
        <f t="shared" si="7"/>
        <v>0</v>
      </c>
      <c r="AV16" s="1">
        <f t="shared" si="7"/>
        <v>0</v>
      </c>
      <c r="AW16" s="1">
        <f t="shared" si="7"/>
        <v>105</v>
      </c>
      <c r="AX16" s="1">
        <f t="shared" si="7"/>
        <v>0</v>
      </c>
      <c r="AY16" s="6">
        <f>SUM(AY2:AY15)</f>
        <v>0</v>
      </c>
      <c r="AZ16" s="1">
        <f t="shared" ref="AZ16:BE16" si="8">SUM(AZ2:AZ15)</f>
        <v>0</v>
      </c>
      <c r="BA16" s="1">
        <f t="shared" si="8"/>
        <v>0</v>
      </c>
      <c r="BB16" s="1">
        <f t="shared" si="8"/>
        <v>0</v>
      </c>
      <c r="BC16" s="1">
        <f t="shared" si="8"/>
        <v>0</v>
      </c>
      <c r="BD16" s="1">
        <f t="shared" si="8"/>
        <v>0</v>
      </c>
      <c r="BE16" s="1">
        <f t="shared" si="8"/>
        <v>0</v>
      </c>
    </row>
    <row r="17" spans="2:51" s="17" customFormat="1" x14ac:dyDescent="0.25">
      <c r="B17" s="33"/>
      <c r="C17" s="16"/>
      <c r="D17" s="11" t="s">
        <v>39</v>
      </c>
      <c r="E17" s="41">
        <f>E16/14</f>
        <v>6.0019841269841334E-3</v>
      </c>
      <c r="F17" s="32"/>
      <c r="G17" s="43">
        <f>G16/$F$16*100</f>
        <v>23.52941176470588</v>
      </c>
      <c r="H17" s="43">
        <f t="shared" ref="H17:L17" si="9">H16/$F$16*100</f>
        <v>11.76470588235294</v>
      </c>
      <c r="I17" s="43">
        <f t="shared" si="9"/>
        <v>20.588235294117645</v>
      </c>
      <c r="J17" s="43">
        <f t="shared" si="9"/>
        <v>17.647058823529413</v>
      </c>
      <c r="K17" s="43">
        <f t="shared" si="9"/>
        <v>8.8235294117647065</v>
      </c>
      <c r="L17" s="43">
        <f t="shared" si="9"/>
        <v>17.647058823529413</v>
      </c>
      <c r="M17" s="32"/>
      <c r="N17" s="43">
        <f>N16/$M$16*100</f>
        <v>0</v>
      </c>
      <c r="O17" s="43">
        <f>O16/$M$16*100</f>
        <v>50</v>
      </c>
      <c r="P17" s="43">
        <f t="shared" ref="P17:S17" si="10">P16/$M$16*100</f>
        <v>50</v>
      </c>
      <c r="Q17" s="43">
        <f t="shared" si="10"/>
        <v>0</v>
      </c>
      <c r="R17" s="43">
        <f t="shared" si="10"/>
        <v>0</v>
      </c>
      <c r="S17" s="43">
        <f t="shared" si="10"/>
        <v>0</v>
      </c>
      <c r="T17" s="32"/>
      <c r="U17" s="43">
        <f>U16/$T$16*100</f>
        <v>22.222222222222221</v>
      </c>
      <c r="V17" s="43">
        <f t="shared" ref="V17:Z17" si="11">V16/$T$16*100</f>
        <v>13.888888888888889</v>
      </c>
      <c r="W17" s="43">
        <f t="shared" si="11"/>
        <v>22.222222222222221</v>
      </c>
      <c r="X17" s="43">
        <f t="shared" si="11"/>
        <v>16.666666666666664</v>
      </c>
      <c r="Y17" s="43">
        <f t="shared" si="11"/>
        <v>8.3333333333333321</v>
      </c>
      <c r="Z17" s="43">
        <f t="shared" si="11"/>
        <v>16.666666666666664</v>
      </c>
      <c r="AA17" s="32"/>
      <c r="AG17" s="44"/>
      <c r="AN17" s="16"/>
      <c r="AQ17" s="16"/>
      <c r="AR17" s="16"/>
      <c r="AY17" s="16"/>
    </row>
    <row r="20" spans="2:51" x14ac:dyDescent="0.25">
      <c r="T20" t="s">
        <v>10</v>
      </c>
      <c r="U20">
        <f>F16</f>
        <v>34</v>
      </c>
      <c r="V20" s="5">
        <f>U20/SUM(U20:U21)*100</f>
        <v>94.444444444444443</v>
      </c>
    </row>
    <row r="21" spans="2:51" x14ac:dyDescent="0.25">
      <c r="T21" t="s">
        <v>11</v>
      </c>
      <c r="U21">
        <f>M16</f>
        <v>2</v>
      </c>
      <c r="V21" s="5">
        <f>U21/SUM(U20:U21)*100</f>
        <v>5.5555555555555554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E21"/>
  <sheetViews>
    <sheetView topLeftCell="A8" workbookViewId="0">
      <selection activeCell="A2" sqref="A2:XFD15"/>
    </sheetView>
  </sheetViews>
  <sheetFormatPr baseColWidth="10" defaultRowHeight="15" x14ac:dyDescent="0.25"/>
  <sheetData>
    <row r="1" spans="1:57" s="11" customFormat="1" x14ac:dyDescent="0.25">
      <c r="A1" s="20" t="s">
        <v>1</v>
      </c>
      <c r="B1" s="21" t="s">
        <v>0</v>
      </c>
      <c r="C1" s="12" t="s">
        <v>2</v>
      </c>
      <c r="D1" s="11" t="s">
        <v>3</v>
      </c>
      <c r="E1" s="39" t="s">
        <v>15</v>
      </c>
      <c r="F1" s="19" t="s">
        <v>10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8</v>
      </c>
      <c r="L1" s="11" t="s">
        <v>9</v>
      </c>
      <c r="M1" s="19" t="s">
        <v>11</v>
      </c>
      <c r="N1" s="11" t="s">
        <v>4</v>
      </c>
      <c r="O1" s="11" t="s">
        <v>5</v>
      </c>
      <c r="P1" s="11" t="s">
        <v>6</v>
      </c>
      <c r="Q1" s="11" t="s">
        <v>7</v>
      </c>
      <c r="R1" s="11" t="s">
        <v>8</v>
      </c>
      <c r="S1" s="11" t="s">
        <v>9</v>
      </c>
      <c r="T1" s="19" t="s">
        <v>37</v>
      </c>
      <c r="U1" s="11" t="s">
        <v>4</v>
      </c>
      <c r="V1" s="11" t="s">
        <v>5</v>
      </c>
      <c r="W1" s="11" t="s">
        <v>6</v>
      </c>
      <c r="X1" s="11" t="s">
        <v>7</v>
      </c>
      <c r="Y1" s="11" t="s">
        <v>8</v>
      </c>
      <c r="Z1" s="11" t="s">
        <v>9</v>
      </c>
      <c r="AA1" s="19" t="s">
        <v>13</v>
      </c>
      <c r="AB1" s="11" t="s">
        <v>44</v>
      </c>
      <c r="AC1" s="11" t="s">
        <v>45</v>
      </c>
      <c r="AD1" s="11" t="s">
        <v>46</v>
      </c>
      <c r="AE1" s="11" t="s">
        <v>47</v>
      </c>
      <c r="AF1" s="11" t="s">
        <v>43</v>
      </c>
      <c r="AG1" s="39"/>
      <c r="AH1" s="11" t="s">
        <v>48</v>
      </c>
      <c r="AI1" s="11" t="s">
        <v>49</v>
      </c>
      <c r="AJ1" s="11" t="s">
        <v>50</v>
      </c>
      <c r="AK1" s="11" t="s">
        <v>51</v>
      </c>
      <c r="AL1" s="11" t="s">
        <v>53</v>
      </c>
      <c r="AM1" s="11" t="s">
        <v>18</v>
      </c>
      <c r="AN1" s="12" t="s">
        <v>57</v>
      </c>
      <c r="AO1" s="11" t="s">
        <v>58</v>
      </c>
      <c r="AP1" s="11" t="s">
        <v>21</v>
      </c>
      <c r="AQ1" s="12" t="s">
        <v>14</v>
      </c>
      <c r="AR1" s="19" t="s">
        <v>36</v>
      </c>
      <c r="AS1" s="11" t="s">
        <v>4</v>
      </c>
      <c r="AT1" s="11" t="s">
        <v>5</v>
      </c>
      <c r="AU1" s="11" t="s">
        <v>6</v>
      </c>
      <c r="AV1" s="11" t="s">
        <v>7</v>
      </c>
      <c r="AW1" s="11" t="s">
        <v>8</v>
      </c>
      <c r="AX1" s="11" t="s">
        <v>9</v>
      </c>
      <c r="AY1" s="19" t="s">
        <v>38</v>
      </c>
      <c r="AZ1" s="11" t="s">
        <v>4</v>
      </c>
      <c r="BA1" s="11" t="s">
        <v>5</v>
      </c>
      <c r="BB1" s="11" t="s">
        <v>6</v>
      </c>
      <c r="BC1" s="11" t="s">
        <v>7</v>
      </c>
      <c r="BD1" s="11" t="s">
        <v>8</v>
      </c>
      <c r="BE1" s="11" t="s">
        <v>9</v>
      </c>
    </row>
    <row r="2" spans="1:57" s="27" customFormat="1" x14ac:dyDescent="0.25">
      <c r="A2" s="88">
        <v>43333</v>
      </c>
      <c r="B2" s="89">
        <v>1</v>
      </c>
      <c r="C2" s="72">
        <v>0.39583333333333331</v>
      </c>
      <c r="D2" s="73">
        <v>0.40625</v>
      </c>
      <c r="E2" s="74">
        <f t="shared" ref="E2:E15" si="0">D2-C2</f>
        <v>1.0416666666666685E-2</v>
      </c>
      <c r="F2" s="75">
        <f t="shared" ref="F2:F15" si="1">SUM(G2:L2)</f>
        <v>2</v>
      </c>
      <c r="G2" s="27">
        <v>0</v>
      </c>
      <c r="H2" s="27">
        <v>0</v>
      </c>
      <c r="I2" s="27">
        <v>0</v>
      </c>
      <c r="J2" s="27">
        <v>0</v>
      </c>
      <c r="K2" s="27">
        <v>2</v>
      </c>
      <c r="L2" s="27">
        <v>0</v>
      </c>
      <c r="M2" s="75">
        <f t="shared" ref="M2:M15" si="2">SUM(N2:S2)</f>
        <v>0</v>
      </c>
      <c r="N2" s="27">
        <v>0</v>
      </c>
      <c r="O2" s="27">
        <v>0</v>
      </c>
      <c r="P2" s="27">
        <v>0</v>
      </c>
      <c r="Q2" s="27">
        <v>0</v>
      </c>
      <c r="R2" s="27">
        <v>0</v>
      </c>
      <c r="S2" s="27">
        <v>0</v>
      </c>
      <c r="T2" s="37">
        <f t="shared" ref="T2:Z15" si="3">M2+F2</f>
        <v>2</v>
      </c>
      <c r="U2">
        <f t="shared" si="3"/>
        <v>0</v>
      </c>
      <c r="V2">
        <f t="shared" si="3"/>
        <v>0</v>
      </c>
      <c r="W2">
        <f t="shared" si="3"/>
        <v>0</v>
      </c>
      <c r="X2">
        <f t="shared" si="3"/>
        <v>0</v>
      </c>
      <c r="Y2">
        <f t="shared" si="3"/>
        <v>2</v>
      </c>
      <c r="Z2">
        <f t="shared" si="3"/>
        <v>0</v>
      </c>
      <c r="AA2" s="78"/>
      <c r="AB2" s="129"/>
      <c r="AC2" s="136"/>
      <c r="AD2" s="123"/>
      <c r="AE2" s="117"/>
      <c r="AF2" s="179"/>
      <c r="AG2" s="78"/>
      <c r="AH2" s="129"/>
      <c r="AI2" s="136"/>
      <c r="AJ2" s="123"/>
      <c r="AK2" s="117"/>
      <c r="AL2" s="179"/>
      <c r="AM2" s="151"/>
      <c r="AN2" s="158"/>
      <c r="AO2" s="165"/>
      <c r="AP2" s="144"/>
      <c r="AQ2" s="176"/>
      <c r="AR2" s="26"/>
      <c r="AU2" s="26"/>
      <c r="AV2" s="28"/>
      <c r="AW2" s="110">
        <v>1</v>
      </c>
      <c r="AY2" s="26"/>
    </row>
    <row r="3" spans="1:57" x14ac:dyDescent="0.25">
      <c r="A3" s="80">
        <v>43333</v>
      </c>
      <c r="B3" s="81">
        <v>2</v>
      </c>
      <c r="C3" s="8">
        <v>0.40972222222222227</v>
      </c>
      <c r="D3" s="2">
        <v>0.4152777777777778</v>
      </c>
      <c r="E3" s="40">
        <f t="shared" si="0"/>
        <v>5.5555555555555358E-3</v>
      </c>
      <c r="F3" s="38">
        <f t="shared" si="1"/>
        <v>4</v>
      </c>
      <c r="G3">
        <v>1</v>
      </c>
      <c r="H3">
        <v>2</v>
      </c>
      <c r="I3">
        <v>0</v>
      </c>
      <c r="J3">
        <v>1</v>
      </c>
      <c r="K3">
        <v>0</v>
      </c>
      <c r="L3">
        <v>0</v>
      </c>
      <c r="M3" s="38">
        <f t="shared" si="2"/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s="37">
        <f t="shared" si="3"/>
        <v>4</v>
      </c>
      <c r="U3">
        <f t="shared" si="3"/>
        <v>1</v>
      </c>
      <c r="V3">
        <f t="shared" si="3"/>
        <v>2</v>
      </c>
      <c r="W3">
        <f t="shared" si="3"/>
        <v>0</v>
      </c>
      <c r="X3">
        <f t="shared" si="3"/>
        <v>1</v>
      </c>
      <c r="Y3">
        <f t="shared" si="3"/>
        <v>0</v>
      </c>
      <c r="Z3">
        <f t="shared" si="3"/>
        <v>0</v>
      </c>
      <c r="AA3" s="37"/>
      <c r="AB3" s="125"/>
      <c r="AC3" s="131"/>
      <c r="AD3" s="119"/>
      <c r="AE3" s="113"/>
      <c r="AF3" s="182"/>
      <c r="AG3" s="37"/>
      <c r="AH3" s="125"/>
      <c r="AI3" s="131"/>
      <c r="AJ3" s="119"/>
      <c r="AK3" s="113"/>
      <c r="AL3" s="182"/>
      <c r="AM3" s="152"/>
      <c r="AN3" s="159"/>
      <c r="AO3" s="166"/>
      <c r="AP3" s="145"/>
      <c r="AQ3" s="177"/>
      <c r="AR3" s="7"/>
      <c r="AU3" s="7"/>
      <c r="AV3" s="29"/>
      <c r="AW3" s="61">
        <v>2</v>
      </c>
      <c r="AY3" s="7"/>
    </row>
    <row r="4" spans="1:57" x14ac:dyDescent="0.25">
      <c r="A4" s="80">
        <v>43332</v>
      </c>
      <c r="B4" s="81">
        <v>3</v>
      </c>
      <c r="C4" s="8">
        <v>0.51250000000000007</v>
      </c>
      <c r="D4" s="2">
        <v>0.52152777777777781</v>
      </c>
      <c r="E4" s="40">
        <f t="shared" si="0"/>
        <v>9.0277777777777457E-3</v>
      </c>
      <c r="F4" s="38">
        <f t="shared" si="1"/>
        <v>4</v>
      </c>
      <c r="G4">
        <v>0</v>
      </c>
      <c r="H4">
        <v>1</v>
      </c>
      <c r="I4">
        <v>2</v>
      </c>
      <c r="J4">
        <v>1</v>
      </c>
      <c r="K4">
        <v>0</v>
      </c>
      <c r="L4">
        <v>0</v>
      </c>
      <c r="M4" s="38">
        <f t="shared" si="2"/>
        <v>1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 s="37">
        <f t="shared" si="3"/>
        <v>5</v>
      </c>
      <c r="U4">
        <f t="shared" si="3"/>
        <v>1</v>
      </c>
      <c r="V4">
        <f t="shared" si="3"/>
        <v>1</v>
      </c>
      <c r="W4">
        <f t="shared" si="3"/>
        <v>2</v>
      </c>
      <c r="X4">
        <f t="shared" si="3"/>
        <v>1</v>
      </c>
      <c r="Y4">
        <f t="shared" si="3"/>
        <v>0</v>
      </c>
      <c r="Z4">
        <f t="shared" si="3"/>
        <v>0</v>
      </c>
      <c r="AA4" s="37"/>
      <c r="AB4" s="125"/>
      <c r="AC4" s="131"/>
      <c r="AD4" s="119"/>
      <c r="AE4" s="113"/>
      <c r="AF4" s="182"/>
      <c r="AG4" s="37"/>
      <c r="AH4" s="125"/>
      <c r="AI4" s="131"/>
      <c r="AJ4" s="119"/>
      <c r="AK4" s="113"/>
      <c r="AL4" s="182"/>
      <c r="AM4" s="152"/>
      <c r="AN4" s="159"/>
      <c r="AO4" s="166"/>
      <c r="AP4" s="145"/>
      <c r="AQ4" s="177"/>
      <c r="AR4" s="7"/>
      <c r="AU4" s="7"/>
      <c r="AV4" s="29"/>
      <c r="AW4" s="61">
        <v>3</v>
      </c>
      <c r="AY4" s="7"/>
    </row>
    <row r="5" spans="1:57" x14ac:dyDescent="0.25">
      <c r="A5" s="80">
        <v>43332</v>
      </c>
      <c r="B5" s="81">
        <v>4</v>
      </c>
      <c r="C5" s="8">
        <v>0.47222222222222227</v>
      </c>
      <c r="D5" s="2">
        <v>0.4777777777777778</v>
      </c>
      <c r="E5" s="40">
        <f t="shared" si="0"/>
        <v>5.5555555555555358E-3</v>
      </c>
      <c r="F5" s="38">
        <f t="shared" si="1"/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38">
        <f t="shared" si="2"/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s="37">
        <f t="shared" si="3"/>
        <v>0</v>
      </c>
      <c r="U5">
        <f t="shared" si="3"/>
        <v>0</v>
      </c>
      <c r="V5">
        <f t="shared" si="3"/>
        <v>0</v>
      </c>
      <c r="W5">
        <f t="shared" si="3"/>
        <v>0</v>
      </c>
      <c r="X5">
        <f t="shared" si="3"/>
        <v>0</v>
      </c>
      <c r="Y5">
        <f t="shared" si="3"/>
        <v>0</v>
      </c>
      <c r="Z5">
        <f t="shared" si="3"/>
        <v>0</v>
      </c>
      <c r="AA5" s="37"/>
      <c r="AB5" s="125"/>
      <c r="AC5" s="131"/>
      <c r="AD5" s="119"/>
      <c r="AE5" s="113"/>
      <c r="AF5" s="182"/>
      <c r="AG5" s="37"/>
      <c r="AH5" s="125"/>
      <c r="AI5" s="131"/>
      <c r="AJ5" s="119"/>
      <c r="AK5" s="113"/>
      <c r="AL5" s="182"/>
      <c r="AM5" s="152"/>
      <c r="AN5" s="159"/>
      <c r="AO5" s="166"/>
      <c r="AP5" s="145"/>
      <c r="AQ5" s="177"/>
      <c r="AR5" s="7"/>
      <c r="AU5" s="7"/>
      <c r="AV5" s="29"/>
      <c r="AW5" s="61">
        <v>4</v>
      </c>
      <c r="AY5" s="7"/>
    </row>
    <row r="6" spans="1:57" x14ac:dyDescent="0.25">
      <c r="A6" s="80">
        <v>43332</v>
      </c>
      <c r="B6" s="81">
        <v>5</v>
      </c>
      <c r="C6" s="8">
        <v>0.49861111111111112</v>
      </c>
      <c r="D6" s="2">
        <v>0.50347222222222221</v>
      </c>
      <c r="E6" s="40">
        <f t="shared" si="0"/>
        <v>4.8611111111110938E-3</v>
      </c>
      <c r="F6" s="38">
        <f t="shared" si="1"/>
        <v>2</v>
      </c>
      <c r="G6">
        <v>1</v>
      </c>
      <c r="H6">
        <v>0</v>
      </c>
      <c r="I6">
        <v>1</v>
      </c>
      <c r="J6">
        <v>0</v>
      </c>
      <c r="K6">
        <v>0</v>
      </c>
      <c r="L6">
        <v>0</v>
      </c>
      <c r="M6" s="38">
        <f t="shared" si="2"/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37">
        <f t="shared" si="3"/>
        <v>2</v>
      </c>
      <c r="U6">
        <f t="shared" si="3"/>
        <v>1</v>
      </c>
      <c r="V6">
        <f t="shared" si="3"/>
        <v>0</v>
      </c>
      <c r="W6">
        <f t="shared" si="3"/>
        <v>1</v>
      </c>
      <c r="X6">
        <f t="shared" si="3"/>
        <v>0</v>
      </c>
      <c r="Y6">
        <f t="shared" si="3"/>
        <v>0</v>
      </c>
      <c r="Z6">
        <f t="shared" si="3"/>
        <v>0</v>
      </c>
      <c r="AA6" s="37"/>
      <c r="AB6" s="125"/>
      <c r="AC6" s="131"/>
      <c r="AD6" s="119"/>
      <c r="AE6" s="113"/>
      <c r="AF6" s="182"/>
      <c r="AG6" s="37"/>
      <c r="AH6" s="125"/>
      <c r="AI6" s="131"/>
      <c r="AJ6" s="119"/>
      <c r="AK6" s="113"/>
      <c r="AL6" s="182"/>
      <c r="AM6" s="152"/>
      <c r="AN6" s="159"/>
      <c r="AO6" s="166"/>
      <c r="AP6" s="145"/>
      <c r="AQ6" s="177"/>
      <c r="AR6" s="7"/>
      <c r="AU6" s="7"/>
      <c r="AV6" s="29"/>
      <c r="AW6" s="61">
        <v>5</v>
      </c>
      <c r="AY6" s="7"/>
    </row>
    <row r="7" spans="1:57" x14ac:dyDescent="0.25">
      <c r="A7" s="80">
        <v>43333</v>
      </c>
      <c r="B7" s="85">
        <v>6</v>
      </c>
      <c r="C7" s="8">
        <v>0.44166666666666665</v>
      </c>
      <c r="D7" s="2">
        <v>0.44791666666666669</v>
      </c>
      <c r="E7" s="58">
        <f t="shared" si="0"/>
        <v>6.2500000000000333E-3</v>
      </c>
      <c r="F7" s="59">
        <f t="shared" si="1"/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 s="59">
        <f t="shared" si="2"/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37">
        <f t="shared" si="3"/>
        <v>1</v>
      </c>
      <c r="U7">
        <f t="shared" si="3"/>
        <v>1</v>
      </c>
      <c r="V7">
        <f t="shared" si="3"/>
        <v>0</v>
      </c>
      <c r="W7">
        <f t="shared" si="3"/>
        <v>0</v>
      </c>
      <c r="X7">
        <f t="shared" si="3"/>
        <v>0</v>
      </c>
      <c r="Y7">
        <f t="shared" si="3"/>
        <v>0</v>
      </c>
      <c r="Z7">
        <f t="shared" si="3"/>
        <v>0</v>
      </c>
      <c r="AA7" s="37"/>
      <c r="AB7" s="125"/>
      <c r="AC7" s="131"/>
      <c r="AD7" s="119"/>
      <c r="AE7" s="113"/>
      <c r="AF7" s="182"/>
      <c r="AG7" s="37"/>
      <c r="AH7" s="125"/>
      <c r="AI7" s="131"/>
      <c r="AJ7" s="119"/>
      <c r="AK7" s="113"/>
      <c r="AL7" s="182"/>
      <c r="AM7" s="152"/>
      <c r="AN7" s="159"/>
      <c r="AO7" s="166"/>
      <c r="AP7" s="145"/>
      <c r="AQ7" s="177"/>
      <c r="AR7" s="7"/>
      <c r="AU7" s="7"/>
      <c r="AV7" s="29"/>
      <c r="AW7" s="61">
        <v>6</v>
      </c>
      <c r="AY7" s="7"/>
    </row>
    <row r="8" spans="1:57" x14ac:dyDescent="0.25">
      <c r="A8" s="80">
        <v>43333</v>
      </c>
      <c r="B8" s="85">
        <v>7</v>
      </c>
      <c r="C8" s="8">
        <v>0.46458333333333335</v>
      </c>
      <c r="D8" s="2">
        <v>0.47222222222222227</v>
      </c>
      <c r="E8" s="58">
        <f t="shared" si="0"/>
        <v>7.6388888888889173E-3</v>
      </c>
      <c r="F8" s="59">
        <f t="shared" si="1"/>
        <v>3</v>
      </c>
      <c r="G8">
        <v>2</v>
      </c>
      <c r="H8">
        <v>0</v>
      </c>
      <c r="I8">
        <v>0</v>
      </c>
      <c r="J8">
        <v>1</v>
      </c>
      <c r="K8">
        <v>0</v>
      </c>
      <c r="L8">
        <v>0</v>
      </c>
      <c r="M8" s="59">
        <f t="shared" si="2"/>
        <v>1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 s="37">
        <f t="shared" si="3"/>
        <v>4</v>
      </c>
      <c r="U8">
        <f t="shared" si="3"/>
        <v>2</v>
      </c>
      <c r="V8">
        <f t="shared" si="3"/>
        <v>0</v>
      </c>
      <c r="W8">
        <f t="shared" si="3"/>
        <v>1</v>
      </c>
      <c r="X8">
        <f t="shared" si="3"/>
        <v>1</v>
      </c>
      <c r="Y8">
        <f t="shared" si="3"/>
        <v>0</v>
      </c>
      <c r="Z8">
        <f t="shared" si="3"/>
        <v>0</v>
      </c>
      <c r="AA8" s="37"/>
      <c r="AB8" s="125"/>
      <c r="AC8" s="131"/>
      <c r="AD8" s="119"/>
      <c r="AE8" s="113"/>
      <c r="AF8" s="182"/>
      <c r="AG8" s="37"/>
      <c r="AH8" s="125"/>
      <c r="AI8" s="131"/>
      <c r="AJ8" s="119"/>
      <c r="AK8" s="113"/>
      <c r="AL8" s="182"/>
      <c r="AM8" s="152"/>
      <c r="AN8" s="159"/>
      <c r="AO8" s="166"/>
      <c r="AP8" s="145"/>
      <c r="AQ8" s="177"/>
      <c r="AR8" s="7"/>
      <c r="AU8" s="7"/>
      <c r="AV8" s="29"/>
      <c r="AW8" s="61">
        <v>7</v>
      </c>
      <c r="AY8" s="7"/>
    </row>
    <row r="9" spans="1:57" x14ac:dyDescent="0.25">
      <c r="A9" s="80">
        <v>43333</v>
      </c>
      <c r="B9" s="85">
        <v>8</v>
      </c>
      <c r="C9" s="8">
        <v>0.45833333333333331</v>
      </c>
      <c r="D9" s="2">
        <v>0.46249999999999997</v>
      </c>
      <c r="E9" s="58">
        <f t="shared" si="0"/>
        <v>4.1666666666666519E-3</v>
      </c>
      <c r="F9" s="59">
        <f t="shared" si="1"/>
        <v>1</v>
      </c>
      <c r="G9">
        <v>0</v>
      </c>
      <c r="H9">
        <v>0</v>
      </c>
      <c r="I9">
        <v>0</v>
      </c>
      <c r="J9">
        <v>0</v>
      </c>
      <c r="K9">
        <v>0</v>
      </c>
      <c r="L9" s="188">
        <v>1</v>
      </c>
      <c r="M9" s="59">
        <f t="shared" si="2"/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37">
        <f t="shared" si="3"/>
        <v>1</v>
      </c>
      <c r="U9">
        <f t="shared" si="3"/>
        <v>0</v>
      </c>
      <c r="V9">
        <f t="shared" si="3"/>
        <v>0</v>
      </c>
      <c r="W9">
        <f t="shared" si="3"/>
        <v>0</v>
      </c>
      <c r="X9">
        <f t="shared" si="3"/>
        <v>0</v>
      </c>
      <c r="Y9">
        <f t="shared" si="3"/>
        <v>0</v>
      </c>
      <c r="Z9">
        <f t="shared" si="3"/>
        <v>1</v>
      </c>
      <c r="AA9" s="37"/>
      <c r="AB9" s="125"/>
      <c r="AC9" s="131"/>
      <c r="AD9" s="119"/>
      <c r="AE9" s="113"/>
      <c r="AF9" s="182"/>
      <c r="AG9" s="37"/>
      <c r="AH9" s="125"/>
      <c r="AI9" s="131"/>
      <c r="AJ9" s="119"/>
      <c r="AK9" s="113"/>
      <c r="AL9" s="182"/>
      <c r="AM9" s="152"/>
      <c r="AN9" s="159"/>
      <c r="AO9" s="166"/>
      <c r="AP9" s="145"/>
      <c r="AQ9" s="177"/>
      <c r="AR9" s="7"/>
      <c r="AU9" s="7"/>
      <c r="AV9" s="29"/>
      <c r="AW9" s="61">
        <v>8</v>
      </c>
      <c r="AY9" s="7"/>
    </row>
    <row r="10" spans="1:57" x14ac:dyDescent="0.25">
      <c r="A10" s="80">
        <v>43332</v>
      </c>
      <c r="B10" s="85">
        <v>9</v>
      </c>
      <c r="C10" s="8">
        <v>0.4548611111111111</v>
      </c>
      <c r="D10" s="2">
        <v>0.46666666666666662</v>
      </c>
      <c r="E10" s="58">
        <f t="shared" si="0"/>
        <v>1.1805555555555514E-2</v>
      </c>
      <c r="F10" s="59">
        <f t="shared" si="1"/>
        <v>15</v>
      </c>
      <c r="G10">
        <v>4</v>
      </c>
      <c r="H10">
        <v>4</v>
      </c>
      <c r="I10">
        <v>3</v>
      </c>
      <c r="J10">
        <v>2</v>
      </c>
      <c r="K10">
        <v>2</v>
      </c>
      <c r="L10">
        <v>0</v>
      </c>
      <c r="M10" s="59">
        <f t="shared" si="2"/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 s="37">
        <f t="shared" si="3"/>
        <v>16</v>
      </c>
      <c r="U10">
        <f t="shared" si="3"/>
        <v>5</v>
      </c>
      <c r="V10">
        <f t="shared" si="3"/>
        <v>4</v>
      </c>
      <c r="W10">
        <f t="shared" si="3"/>
        <v>3</v>
      </c>
      <c r="X10">
        <f t="shared" si="3"/>
        <v>2</v>
      </c>
      <c r="Y10">
        <f t="shared" si="3"/>
        <v>2</v>
      </c>
      <c r="Z10">
        <f t="shared" si="3"/>
        <v>0</v>
      </c>
      <c r="AA10" s="37"/>
      <c r="AB10" s="125"/>
      <c r="AC10" s="131"/>
      <c r="AD10" s="119"/>
      <c r="AE10" s="113"/>
      <c r="AF10" s="182"/>
      <c r="AG10" s="37"/>
      <c r="AH10" s="125"/>
      <c r="AI10" s="131"/>
      <c r="AJ10" s="119"/>
      <c r="AK10" s="113"/>
      <c r="AL10" s="182"/>
      <c r="AM10" s="152"/>
      <c r="AN10" s="159"/>
      <c r="AO10" s="166"/>
      <c r="AP10" s="145"/>
      <c r="AQ10" s="177"/>
      <c r="AR10" s="7"/>
      <c r="AU10" s="7"/>
      <c r="AV10" s="29"/>
      <c r="AW10" s="61">
        <v>9</v>
      </c>
      <c r="AY10" s="7"/>
    </row>
    <row r="11" spans="1:57" x14ac:dyDescent="0.25">
      <c r="A11" s="80">
        <v>43332</v>
      </c>
      <c r="B11" s="85">
        <v>10</v>
      </c>
      <c r="C11" s="8">
        <v>0.43541666666666662</v>
      </c>
      <c r="D11" s="2">
        <v>0.44722222222222219</v>
      </c>
      <c r="E11" s="58">
        <f t="shared" si="0"/>
        <v>1.1805555555555569E-2</v>
      </c>
      <c r="F11" s="59">
        <f t="shared" si="1"/>
        <v>5</v>
      </c>
      <c r="G11">
        <v>4</v>
      </c>
      <c r="H11">
        <v>1</v>
      </c>
      <c r="I11">
        <v>0</v>
      </c>
      <c r="J11">
        <v>0</v>
      </c>
      <c r="K11">
        <v>0</v>
      </c>
      <c r="L11">
        <v>0</v>
      </c>
      <c r="M11" s="59">
        <f t="shared" si="2"/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 s="37">
        <f t="shared" si="3"/>
        <v>6</v>
      </c>
      <c r="U11">
        <f t="shared" si="3"/>
        <v>5</v>
      </c>
      <c r="V11">
        <f t="shared" si="3"/>
        <v>1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 s="37"/>
      <c r="AB11" s="125"/>
      <c r="AC11" s="131"/>
      <c r="AD11" s="119"/>
      <c r="AE11" s="113"/>
      <c r="AF11" s="182"/>
      <c r="AG11" s="37"/>
      <c r="AH11" s="125"/>
      <c r="AI11" s="131"/>
      <c r="AJ11" s="119"/>
      <c r="AK11" s="113"/>
      <c r="AL11" s="182"/>
      <c r="AM11" s="152"/>
      <c r="AN11" s="159"/>
      <c r="AO11" s="166"/>
      <c r="AP11" s="145"/>
      <c r="AQ11" s="177"/>
      <c r="AR11" s="7"/>
      <c r="AU11" s="7"/>
      <c r="AV11" s="29"/>
      <c r="AW11" s="61">
        <v>10</v>
      </c>
      <c r="AY11" s="7"/>
    </row>
    <row r="12" spans="1:57" x14ac:dyDescent="0.25">
      <c r="A12" s="80">
        <v>43333</v>
      </c>
      <c r="B12" s="81">
        <v>11</v>
      </c>
      <c r="C12" s="8">
        <v>0.39583333333333331</v>
      </c>
      <c r="D12" s="2">
        <v>0.39861111111111108</v>
      </c>
      <c r="E12" s="40">
        <f t="shared" si="0"/>
        <v>2.7777777777777679E-3</v>
      </c>
      <c r="F12" s="38">
        <f t="shared" si="1"/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 s="38">
        <f t="shared" si="2"/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 s="37">
        <f t="shared" si="3"/>
        <v>2</v>
      </c>
      <c r="U12">
        <f t="shared" si="3"/>
        <v>2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 s="37"/>
      <c r="AB12" s="125"/>
      <c r="AC12" s="131"/>
      <c r="AD12" s="119"/>
      <c r="AE12" s="113"/>
      <c r="AF12" s="182"/>
      <c r="AG12" s="37"/>
      <c r="AH12" s="125"/>
      <c r="AI12" s="131"/>
      <c r="AJ12" s="119"/>
      <c r="AK12" s="113"/>
      <c r="AL12" s="182"/>
      <c r="AM12" s="152"/>
      <c r="AN12" s="159"/>
      <c r="AO12" s="166"/>
      <c r="AP12" s="145"/>
      <c r="AQ12" s="177"/>
      <c r="AR12" s="7"/>
      <c r="AU12" s="7"/>
      <c r="AV12" s="29"/>
      <c r="AW12" s="61">
        <v>11</v>
      </c>
      <c r="AY12" s="7"/>
    </row>
    <row r="13" spans="1:57" x14ac:dyDescent="0.25">
      <c r="A13" s="80">
        <v>43333</v>
      </c>
      <c r="B13" s="81">
        <v>12</v>
      </c>
      <c r="C13" s="8">
        <v>0.42569444444444443</v>
      </c>
      <c r="D13" s="2">
        <v>0.4284722222222222</v>
      </c>
      <c r="E13" s="40">
        <f t="shared" si="0"/>
        <v>2.7777777777777679E-3</v>
      </c>
      <c r="F13" s="38">
        <f t="shared" si="1"/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38">
        <f t="shared" si="2"/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s="37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 s="37"/>
      <c r="AB13" s="125"/>
      <c r="AC13" s="131"/>
      <c r="AD13" s="119"/>
      <c r="AE13" s="113"/>
      <c r="AF13" s="182"/>
      <c r="AG13" s="37"/>
      <c r="AH13" s="125"/>
      <c r="AI13" s="131"/>
      <c r="AJ13" s="119"/>
      <c r="AK13" s="113"/>
      <c r="AL13" s="182"/>
      <c r="AM13" s="152"/>
      <c r="AN13" s="159"/>
      <c r="AO13" s="166"/>
      <c r="AP13" s="145"/>
      <c r="AQ13" s="177"/>
      <c r="AR13" s="7"/>
      <c r="AU13" s="7"/>
      <c r="AV13" s="29"/>
      <c r="AW13" s="61">
        <v>12</v>
      </c>
      <c r="AY13" s="7"/>
    </row>
    <row r="14" spans="1:57" x14ac:dyDescent="0.25">
      <c r="A14" s="80">
        <v>43332</v>
      </c>
      <c r="B14" s="85">
        <v>13</v>
      </c>
      <c r="C14" s="8">
        <v>0.39999999999999997</v>
      </c>
      <c r="D14" s="2">
        <v>0.40416666666666662</v>
      </c>
      <c r="E14" s="58">
        <f t="shared" si="0"/>
        <v>4.1666666666666519E-3</v>
      </c>
      <c r="F14" s="59">
        <f t="shared" si="1"/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59">
        <f t="shared" si="2"/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s="37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 s="37"/>
      <c r="AB14" s="125"/>
      <c r="AC14" s="131"/>
      <c r="AD14" s="119"/>
      <c r="AE14" s="113"/>
      <c r="AF14" s="182"/>
      <c r="AG14" s="37"/>
      <c r="AH14" s="125"/>
      <c r="AI14" s="131"/>
      <c r="AJ14" s="119"/>
      <c r="AK14" s="113"/>
      <c r="AL14" s="182"/>
      <c r="AM14" s="152"/>
      <c r="AN14" s="159"/>
      <c r="AO14" s="166"/>
      <c r="AP14" s="145"/>
      <c r="AQ14" s="177"/>
      <c r="AR14" s="7"/>
      <c r="AU14" s="7"/>
      <c r="AV14" s="29"/>
      <c r="AW14" s="61">
        <v>13</v>
      </c>
      <c r="AY14" s="7"/>
    </row>
    <row r="15" spans="1:57" s="17" customFormat="1" x14ac:dyDescent="0.25">
      <c r="A15" s="80">
        <v>43332</v>
      </c>
      <c r="B15" s="87">
        <v>14</v>
      </c>
      <c r="C15" s="13">
        <v>0.4152777777777778</v>
      </c>
      <c r="D15" s="14">
        <v>0.41944444444444445</v>
      </c>
      <c r="E15" s="47">
        <f t="shared" si="0"/>
        <v>4.1666666666666519E-3</v>
      </c>
      <c r="F15" s="48">
        <f t="shared" si="1"/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48">
        <f t="shared" si="2"/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44">
        <f t="shared" si="3"/>
        <v>0</v>
      </c>
      <c r="U15" s="17">
        <f t="shared" si="3"/>
        <v>0</v>
      </c>
      <c r="V15" s="17">
        <f t="shared" si="3"/>
        <v>0</v>
      </c>
      <c r="W15" s="17">
        <f t="shared" si="3"/>
        <v>0</v>
      </c>
      <c r="X15" s="17">
        <f t="shared" si="3"/>
        <v>0</v>
      </c>
      <c r="Y15" s="17">
        <f t="shared" si="3"/>
        <v>0</v>
      </c>
      <c r="Z15" s="17">
        <f t="shared" si="3"/>
        <v>0</v>
      </c>
      <c r="AA15" s="44"/>
      <c r="AB15" s="127"/>
      <c r="AC15" s="134"/>
      <c r="AD15" s="121"/>
      <c r="AE15" s="115"/>
      <c r="AF15" s="185"/>
      <c r="AG15" s="44"/>
      <c r="AH15" s="127"/>
      <c r="AI15" s="134"/>
      <c r="AJ15" s="121"/>
      <c r="AK15" s="115"/>
      <c r="AL15" s="185"/>
      <c r="AM15" s="153"/>
      <c r="AN15" s="160"/>
      <c r="AO15" s="167"/>
      <c r="AP15" s="146"/>
      <c r="AQ15" s="178"/>
      <c r="AR15" s="16"/>
      <c r="AU15" s="16"/>
      <c r="AV15" s="30"/>
      <c r="AW15" s="97">
        <v>14</v>
      </c>
      <c r="AY15" s="16"/>
    </row>
    <row r="16" spans="1:57" s="1" customFormat="1" x14ac:dyDescent="0.25">
      <c r="A16" s="1" t="s">
        <v>41</v>
      </c>
      <c r="B16" s="9"/>
      <c r="C16" s="6"/>
      <c r="D16" s="1" t="s">
        <v>40</v>
      </c>
      <c r="E16" s="42">
        <f>SUM(E2:E15)</f>
        <v>9.0972222222222121E-2</v>
      </c>
      <c r="F16" s="38">
        <f>SUM(F2:F15)</f>
        <v>38</v>
      </c>
      <c r="G16" s="4">
        <f>SUM(G2:G15)</f>
        <v>14</v>
      </c>
      <c r="H16" s="4">
        <f t="shared" ref="H16:L16" si="4">SUM(H2:H15)</f>
        <v>8</v>
      </c>
      <c r="I16" s="4">
        <f t="shared" si="4"/>
        <v>6</v>
      </c>
      <c r="J16" s="4">
        <f t="shared" si="4"/>
        <v>5</v>
      </c>
      <c r="K16" s="4">
        <f t="shared" si="4"/>
        <v>4</v>
      </c>
      <c r="L16" s="4">
        <f t="shared" si="4"/>
        <v>1</v>
      </c>
      <c r="M16" s="38">
        <f>SUM(M2:M15)</f>
        <v>5</v>
      </c>
      <c r="N16" s="4">
        <f>SUM(N2:N15)</f>
        <v>4</v>
      </c>
      <c r="O16" s="4">
        <f t="shared" ref="O16:S16" si="5">SUM(O2:O15)</f>
        <v>0</v>
      </c>
      <c r="P16" s="4">
        <f t="shared" si="5"/>
        <v>1</v>
      </c>
      <c r="Q16" s="4">
        <f t="shared" si="5"/>
        <v>0</v>
      </c>
      <c r="R16" s="4">
        <f t="shared" si="5"/>
        <v>0</v>
      </c>
      <c r="S16" s="4">
        <f t="shared" si="5"/>
        <v>0</v>
      </c>
      <c r="T16" s="38">
        <f>SUM(T2:T15)</f>
        <v>43</v>
      </c>
      <c r="U16" s="4">
        <f>SUM(U2:U15)</f>
        <v>18</v>
      </c>
      <c r="V16" s="4">
        <f t="shared" ref="V16:Z16" si="6">SUM(V2:V15)</f>
        <v>8</v>
      </c>
      <c r="W16" s="4">
        <f t="shared" si="6"/>
        <v>7</v>
      </c>
      <c r="X16" s="4">
        <f t="shared" si="6"/>
        <v>5</v>
      </c>
      <c r="Y16" s="4">
        <f t="shared" si="6"/>
        <v>4</v>
      </c>
      <c r="Z16" s="4">
        <f t="shared" si="6"/>
        <v>1</v>
      </c>
      <c r="AA16" s="38"/>
      <c r="AG16" s="36"/>
      <c r="AN16" s="6">
        <v>0</v>
      </c>
      <c r="AP16" s="1">
        <v>1</v>
      </c>
      <c r="AQ16" s="6"/>
      <c r="AR16" s="6">
        <f>SUM(AR2:AR15)</f>
        <v>0</v>
      </c>
      <c r="AS16" s="1">
        <f t="shared" ref="AS16:AX16" si="7">SUM(AS2:AS15)</f>
        <v>0</v>
      </c>
      <c r="AT16" s="1">
        <f t="shared" si="7"/>
        <v>0</v>
      </c>
      <c r="AU16" s="1">
        <f t="shared" si="7"/>
        <v>0</v>
      </c>
      <c r="AV16" s="1">
        <f t="shared" si="7"/>
        <v>0</v>
      </c>
      <c r="AW16" s="1">
        <f t="shared" si="7"/>
        <v>105</v>
      </c>
      <c r="AX16" s="1">
        <f t="shared" si="7"/>
        <v>0</v>
      </c>
      <c r="AY16" s="6">
        <f>SUM(AY2:AY15)</f>
        <v>0</v>
      </c>
      <c r="AZ16" s="1">
        <f t="shared" ref="AZ16:BE16" si="8">SUM(AZ2:AZ15)</f>
        <v>0</v>
      </c>
      <c r="BA16" s="1">
        <f t="shared" si="8"/>
        <v>0</v>
      </c>
      <c r="BB16" s="1">
        <f t="shared" si="8"/>
        <v>0</v>
      </c>
      <c r="BC16" s="1">
        <f t="shared" si="8"/>
        <v>0</v>
      </c>
      <c r="BD16" s="1">
        <f t="shared" si="8"/>
        <v>0</v>
      </c>
      <c r="BE16" s="1">
        <f t="shared" si="8"/>
        <v>0</v>
      </c>
    </row>
    <row r="17" spans="2:51" s="17" customFormat="1" x14ac:dyDescent="0.25">
      <c r="B17" s="33"/>
      <c r="C17" s="16"/>
      <c r="D17" s="11" t="s">
        <v>39</v>
      </c>
      <c r="E17" s="41">
        <f>E16/14</f>
        <v>6.4980158730158655E-3</v>
      </c>
      <c r="F17" s="32"/>
      <c r="G17" s="43">
        <f>G16/$F$16*100</f>
        <v>36.84210526315789</v>
      </c>
      <c r="H17" s="43">
        <f t="shared" ref="H17:L17" si="9">H16/$F$16*100</f>
        <v>21.052631578947366</v>
      </c>
      <c r="I17" s="43">
        <f t="shared" si="9"/>
        <v>15.789473684210526</v>
      </c>
      <c r="J17" s="43">
        <f t="shared" si="9"/>
        <v>13.157894736842104</v>
      </c>
      <c r="K17" s="43">
        <f t="shared" si="9"/>
        <v>10.526315789473683</v>
      </c>
      <c r="L17" s="43">
        <f t="shared" si="9"/>
        <v>2.6315789473684208</v>
      </c>
      <c r="M17" s="32"/>
      <c r="N17" s="43">
        <f>N16/$M$16*100</f>
        <v>80</v>
      </c>
      <c r="O17" s="43">
        <f>O16/$M$16*100</f>
        <v>0</v>
      </c>
      <c r="P17" s="43">
        <f t="shared" ref="P17:S17" si="10">P16/$M$16*100</f>
        <v>20</v>
      </c>
      <c r="Q17" s="43">
        <f t="shared" si="10"/>
        <v>0</v>
      </c>
      <c r="R17" s="43">
        <f t="shared" si="10"/>
        <v>0</v>
      </c>
      <c r="S17" s="43">
        <f t="shared" si="10"/>
        <v>0</v>
      </c>
      <c r="T17" s="32"/>
      <c r="U17" s="43">
        <f>U16/$T$16*100</f>
        <v>41.860465116279073</v>
      </c>
      <c r="V17" s="43">
        <f t="shared" ref="V17:Z17" si="11">V16/$T$16*100</f>
        <v>18.604651162790699</v>
      </c>
      <c r="W17" s="43">
        <f t="shared" si="11"/>
        <v>16.279069767441861</v>
      </c>
      <c r="X17" s="43">
        <f t="shared" si="11"/>
        <v>11.627906976744185</v>
      </c>
      <c r="Y17" s="43">
        <f t="shared" si="11"/>
        <v>9.3023255813953494</v>
      </c>
      <c r="Z17" s="43">
        <f t="shared" si="11"/>
        <v>2.3255813953488373</v>
      </c>
      <c r="AA17" s="32"/>
      <c r="AG17" s="44"/>
      <c r="AN17" s="16"/>
      <c r="AQ17" s="16"/>
      <c r="AR17" s="16"/>
      <c r="AY17" s="16"/>
    </row>
    <row r="20" spans="2:51" x14ac:dyDescent="0.25">
      <c r="T20" t="s">
        <v>10</v>
      </c>
      <c r="U20">
        <f>F16</f>
        <v>38</v>
      </c>
      <c r="V20" s="5">
        <f>U20/SUM(U20:U21)*100</f>
        <v>88.372093023255815</v>
      </c>
    </row>
    <row r="21" spans="2:51" x14ac:dyDescent="0.25">
      <c r="T21" t="s">
        <v>11</v>
      </c>
      <c r="U21">
        <f>M16</f>
        <v>5</v>
      </c>
      <c r="V21" s="5">
        <f>U21/SUM(U20:U21)*100</f>
        <v>11.627906976744185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E21"/>
  <sheetViews>
    <sheetView topLeftCell="A12" workbookViewId="0">
      <selection activeCell="A2" sqref="A2:XFD15"/>
    </sheetView>
  </sheetViews>
  <sheetFormatPr baseColWidth="10" defaultRowHeight="15" x14ac:dyDescent="0.25"/>
  <sheetData>
    <row r="1" spans="1:57" s="11" customFormat="1" x14ac:dyDescent="0.25">
      <c r="A1" s="20" t="s">
        <v>1</v>
      </c>
      <c r="B1" s="21" t="s">
        <v>0</v>
      </c>
      <c r="C1" s="12" t="s">
        <v>2</v>
      </c>
      <c r="D1" s="11" t="s">
        <v>3</v>
      </c>
      <c r="E1" s="39" t="s">
        <v>15</v>
      </c>
      <c r="F1" s="19" t="s">
        <v>10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8</v>
      </c>
      <c r="L1" s="11" t="s">
        <v>9</v>
      </c>
      <c r="M1" s="19" t="s">
        <v>11</v>
      </c>
      <c r="N1" s="11" t="s">
        <v>4</v>
      </c>
      <c r="O1" s="11" t="s">
        <v>5</v>
      </c>
      <c r="P1" s="11" t="s">
        <v>6</v>
      </c>
      <c r="Q1" s="11" t="s">
        <v>7</v>
      </c>
      <c r="R1" s="11" t="s">
        <v>8</v>
      </c>
      <c r="S1" s="11" t="s">
        <v>9</v>
      </c>
      <c r="T1" s="19" t="s">
        <v>37</v>
      </c>
      <c r="U1" s="11" t="s">
        <v>4</v>
      </c>
      <c r="V1" s="11" t="s">
        <v>5</v>
      </c>
      <c r="W1" s="11" t="s">
        <v>6</v>
      </c>
      <c r="X1" s="11" t="s">
        <v>7</v>
      </c>
      <c r="Y1" s="11" t="s">
        <v>8</v>
      </c>
      <c r="Z1" s="11" t="s">
        <v>9</v>
      </c>
      <c r="AA1" s="19" t="s">
        <v>13</v>
      </c>
      <c r="AB1" s="11" t="s">
        <v>44</v>
      </c>
      <c r="AC1" s="11" t="s">
        <v>45</v>
      </c>
      <c r="AD1" s="11" t="s">
        <v>46</v>
      </c>
      <c r="AE1" s="11" t="s">
        <v>47</v>
      </c>
      <c r="AF1" s="11" t="s">
        <v>43</v>
      </c>
      <c r="AG1" s="39"/>
      <c r="AH1" s="11" t="s">
        <v>48</v>
      </c>
      <c r="AI1" s="11" t="s">
        <v>49</v>
      </c>
      <c r="AJ1" s="11" t="s">
        <v>50</v>
      </c>
      <c r="AK1" s="11" t="s">
        <v>51</v>
      </c>
      <c r="AL1" s="11" t="s">
        <v>53</v>
      </c>
      <c r="AM1" s="11" t="s">
        <v>18</v>
      </c>
      <c r="AN1" s="12" t="s">
        <v>57</v>
      </c>
      <c r="AO1" s="11" t="s">
        <v>58</v>
      </c>
      <c r="AP1" s="11" t="s">
        <v>21</v>
      </c>
      <c r="AQ1" s="12" t="s">
        <v>14</v>
      </c>
      <c r="AR1" s="19" t="s">
        <v>36</v>
      </c>
      <c r="AS1" s="11" t="s">
        <v>4</v>
      </c>
      <c r="AT1" s="11" t="s">
        <v>5</v>
      </c>
      <c r="AU1" s="11" t="s">
        <v>6</v>
      </c>
      <c r="AV1" s="11" t="s">
        <v>7</v>
      </c>
      <c r="AW1" s="11" t="s">
        <v>8</v>
      </c>
      <c r="AX1" s="11" t="s">
        <v>9</v>
      </c>
      <c r="AY1" s="19" t="s">
        <v>38</v>
      </c>
      <c r="AZ1" s="11" t="s">
        <v>4</v>
      </c>
      <c r="BA1" s="11" t="s">
        <v>5</v>
      </c>
      <c r="BB1" s="11" t="s">
        <v>6</v>
      </c>
      <c r="BC1" s="11" t="s">
        <v>7</v>
      </c>
      <c r="BD1" s="11" t="s">
        <v>8</v>
      </c>
      <c r="BE1" s="11" t="s">
        <v>9</v>
      </c>
    </row>
    <row r="2" spans="1:57" s="27" customFormat="1" x14ac:dyDescent="0.25">
      <c r="A2" s="80">
        <v>43353</v>
      </c>
      <c r="B2" s="89">
        <v>1</v>
      </c>
      <c r="C2" s="72">
        <v>0.39652777777777781</v>
      </c>
      <c r="D2" s="73">
        <v>0.4055555555555555</v>
      </c>
      <c r="E2" s="74">
        <f t="shared" ref="E2:E15" si="0">D2-C2</f>
        <v>9.0277777777776902E-3</v>
      </c>
      <c r="F2" s="75">
        <f t="shared" ref="F2:F15" si="1">SUM(G2:L2)</f>
        <v>1</v>
      </c>
      <c r="G2" s="27">
        <v>1</v>
      </c>
      <c r="H2" s="27">
        <v>0</v>
      </c>
      <c r="I2" s="27">
        <v>0</v>
      </c>
      <c r="J2" s="27">
        <v>0</v>
      </c>
      <c r="K2" s="27">
        <v>0</v>
      </c>
      <c r="L2" s="27">
        <v>0</v>
      </c>
      <c r="M2" s="75">
        <f t="shared" ref="M2:M15" si="2">SUM(N2:S2)</f>
        <v>0</v>
      </c>
      <c r="N2" s="27">
        <v>0</v>
      </c>
      <c r="O2" s="27">
        <v>0</v>
      </c>
      <c r="P2" s="27">
        <v>0</v>
      </c>
      <c r="Q2" s="27">
        <v>0</v>
      </c>
      <c r="R2" s="27">
        <v>0</v>
      </c>
      <c r="S2" s="27">
        <v>0</v>
      </c>
      <c r="T2" s="37">
        <f t="shared" ref="T2:Z15" si="3">M2+F2</f>
        <v>1</v>
      </c>
      <c r="U2">
        <f t="shared" si="3"/>
        <v>1</v>
      </c>
      <c r="V2">
        <f t="shared" si="3"/>
        <v>0</v>
      </c>
      <c r="W2">
        <f t="shared" si="3"/>
        <v>0</v>
      </c>
      <c r="X2">
        <f t="shared" si="3"/>
        <v>0</v>
      </c>
      <c r="Y2">
        <f t="shared" si="3"/>
        <v>0</v>
      </c>
      <c r="Z2">
        <f t="shared" si="3"/>
        <v>0</v>
      </c>
      <c r="AA2" s="78"/>
      <c r="AB2" s="129"/>
      <c r="AC2" s="136"/>
      <c r="AD2" s="123"/>
      <c r="AE2" s="117"/>
      <c r="AF2" s="179"/>
      <c r="AG2" s="78"/>
      <c r="AH2" s="129"/>
      <c r="AI2" s="136"/>
      <c r="AJ2" s="123"/>
      <c r="AK2" s="117"/>
      <c r="AL2" s="179"/>
      <c r="AM2" s="151"/>
      <c r="AN2" s="158"/>
      <c r="AO2" s="165"/>
      <c r="AP2" s="144"/>
      <c r="AQ2" s="176"/>
      <c r="AR2" s="26"/>
      <c r="AU2" s="26"/>
      <c r="AV2" s="28"/>
      <c r="AW2" s="110">
        <v>1</v>
      </c>
      <c r="AY2" s="26"/>
    </row>
    <row r="3" spans="1:57" x14ac:dyDescent="0.25">
      <c r="A3" s="80">
        <v>43353</v>
      </c>
      <c r="B3" s="81">
        <v>2</v>
      </c>
      <c r="C3" s="8">
        <v>0.41180555555555554</v>
      </c>
      <c r="D3" s="2">
        <v>0.42291666666666666</v>
      </c>
      <c r="E3" s="40">
        <f t="shared" si="0"/>
        <v>1.1111111111111127E-2</v>
      </c>
      <c r="F3" s="38">
        <f t="shared" si="1"/>
        <v>5</v>
      </c>
      <c r="G3">
        <v>2</v>
      </c>
      <c r="H3">
        <v>1</v>
      </c>
      <c r="I3">
        <v>0</v>
      </c>
      <c r="J3">
        <v>1</v>
      </c>
      <c r="K3">
        <v>1</v>
      </c>
      <c r="L3">
        <v>0</v>
      </c>
      <c r="M3" s="38">
        <f t="shared" si="2"/>
        <v>1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 s="37">
        <f t="shared" si="3"/>
        <v>6</v>
      </c>
      <c r="U3">
        <f t="shared" si="3"/>
        <v>2</v>
      </c>
      <c r="V3">
        <f t="shared" si="3"/>
        <v>2</v>
      </c>
      <c r="W3">
        <f t="shared" si="3"/>
        <v>0</v>
      </c>
      <c r="X3">
        <f t="shared" si="3"/>
        <v>1</v>
      </c>
      <c r="Y3">
        <f t="shared" si="3"/>
        <v>1</v>
      </c>
      <c r="Z3">
        <f t="shared" si="3"/>
        <v>0</v>
      </c>
      <c r="AA3" s="37"/>
      <c r="AB3" s="125"/>
      <c r="AC3" s="131"/>
      <c r="AD3" s="119"/>
      <c r="AE3" s="113"/>
      <c r="AF3" s="182"/>
      <c r="AG3" s="37"/>
      <c r="AH3" s="125"/>
      <c r="AI3" s="131"/>
      <c r="AJ3" s="119"/>
      <c r="AK3" s="113"/>
      <c r="AL3" s="182"/>
      <c r="AM3" s="152"/>
      <c r="AN3" s="159"/>
      <c r="AO3" s="166"/>
      <c r="AP3" s="145"/>
      <c r="AQ3" s="177"/>
      <c r="AR3" s="7"/>
      <c r="AU3" s="7"/>
      <c r="AV3" s="29"/>
      <c r="AW3" s="61">
        <v>2</v>
      </c>
      <c r="AY3" s="7"/>
    </row>
    <row r="4" spans="1:57" x14ac:dyDescent="0.25">
      <c r="A4" s="80">
        <v>43353</v>
      </c>
      <c r="B4" s="81">
        <v>3</v>
      </c>
      <c r="C4" s="8">
        <v>0.4368055555555555</v>
      </c>
      <c r="D4" s="2">
        <v>0.44791666666666669</v>
      </c>
      <c r="E4" s="40">
        <f t="shared" si="0"/>
        <v>1.1111111111111183E-2</v>
      </c>
      <c r="F4" s="38">
        <f t="shared" si="1"/>
        <v>8</v>
      </c>
      <c r="G4">
        <v>7</v>
      </c>
      <c r="H4">
        <v>0</v>
      </c>
      <c r="I4">
        <v>1</v>
      </c>
      <c r="J4">
        <v>0</v>
      </c>
      <c r="K4">
        <v>0</v>
      </c>
      <c r="L4">
        <v>0</v>
      </c>
      <c r="M4" s="38">
        <f t="shared" si="2"/>
        <v>1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 s="37">
        <f t="shared" si="3"/>
        <v>9</v>
      </c>
      <c r="U4">
        <f t="shared" si="3"/>
        <v>8</v>
      </c>
      <c r="V4">
        <f t="shared" si="3"/>
        <v>0</v>
      </c>
      <c r="W4">
        <f t="shared" si="3"/>
        <v>1</v>
      </c>
      <c r="X4">
        <f t="shared" si="3"/>
        <v>0</v>
      </c>
      <c r="Y4">
        <f t="shared" si="3"/>
        <v>0</v>
      </c>
      <c r="Z4">
        <f t="shared" si="3"/>
        <v>0</v>
      </c>
      <c r="AA4" s="37"/>
      <c r="AB4" s="125"/>
      <c r="AC4" s="131"/>
      <c r="AD4" s="119"/>
      <c r="AE4" s="113"/>
      <c r="AF4" s="182"/>
      <c r="AG4" s="37"/>
      <c r="AH4" s="125"/>
      <c r="AI4" s="131"/>
      <c r="AJ4" s="119"/>
      <c r="AK4" s="113"/>
      <c r="AL4" s="182"/>
      <c r="AM4" s="152"/>
      <c r="AN4" s="159"/>
      <c r="AO4" s="166"/>
      <c r="AP4" s="145"/>
      <c r="AQ4" s="177"/>
      <c r="AR4" s="7"/>
      <c r="AU4" s="7"/>
      <c r="AV4" s="29"/>
      <c r="AW4" s="61">
        <v>3</v>
      </c>
      <c r="AY4" s="7"/>
    </row>
    <row r="5" spans="1:57" x14ac:dyDescent="0.25">
      <c r="A5" s="80">
        <v>43354</v>
      </c>
      <c r="B5" s="81">
        <v>4</v>
      </c>
      <c r="C5" s="8">
        <v>0.39166666666666666</v>
      </c>
      <c r="D5" s="2">
        <v>0.39652777777777781</v>
      </c>
      <c r="E5" s="40">
        <f t="shared" si="0"/>
        <v>4.8611111111111494E-3</v>
      </c>
      <c r="F5" s="38">
        <f t="shared" si="1"/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38">
        <f t="shared" si="2"/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s="37">
        <f t="shared" si="3"/>
        <v>0</v>
      </c>
      <c r="U5">
        <f t="shared" si="3"/>
        <v>0</v>
      </c>
      <c r="V5">
        <f t="shared" si="3"/>
        <v>0</v>
      </c>
      <c r="W5">
        <f t="shared" si="3"/>
        <v>0</v>
      </c>
      <c r="X5">
        <f t="shared" si="3"/>
        <v>0</v>
      </c>
      <c r="Y5">
        <f t="shared" si="3"/>
        <v>0</v>
      </c>
      <c r="Z5">
        <f t="shared" si="3"/>
        <v>0</v>
      </c>
      <c r="AA5" s="37"/>
      <c r="AB5" s="125"/>
      <c r="AC5" s="131"/>
      <c r="AD5" s="119"/>
      <c r="AE5" s="113"/>
      <c r="AF5" s="182"/>
      <c r="AG5" s="37"/>
      <c r="AH5" s="125"/>
      <c r="AI5" s="131"/>
      <c r="AJ5" s="119"/>
      <c r="AK5" s="113"/>
      <c r="AL5" s="182"/>
      <c r="AM5" s="152"/>
      <c r="AN5" s="159"/>
      <c r="AO5" s="166"/>
      <c r="AP5" s="145"/>
      <c r="AQ5" s="177"/>
      <c r="AR5" s="7"/>
      <c r="AU5" s="7"/>
      <c r="AV5" s="29"/>
      <c r="AW5" s="61">
        <v>4</v>
      </c>
      <c r="AY5" s="7"/>
    </row>
    <row r="6" spans="1:57" x14ac:dyDescent="0.25">
      <c r="A6" s="80">
        <v>43354</v>
      </c>
      <c r="B6" s="81">
        <v>5</v>
      </c>
      <c r="C6" s="8">
        <v>0.37986111111111115</v>
      </c>
      <c r="D6" s="2">
        <v>0.38472222222222219</v>
      </c>
      <c r="E6" s="40">
        <f t="shared" si="0"/>
        <v>4.8611111111110383E-3</v>
      </c>
      <c r="F6" s="38">
        <f t="shared" si="1"/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38">
        <f t="shared" si="2"/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37">
        <f t="shared" si="3"/>
        <v>0</v>
      </c>
      <c r="U6">
        <f t="shared" si="3"/>
        <v>0</v>
      </c>
      <c r="V6">
        <f t="shared" si="3"/>
        <v>0</v>
      </c>
      <c r="W6">
        <f t="shared" si="3"/>
        <v>0</v>
      </c>
      <c r="X6">
        <f t="shared" si="3"/>
        <v>0</v>
      </c>
      <c r="Y6">
        <f t="shared" si="3"/>
        <v>0</v>
      </c>
      <c r="Z6">
        <f t="shared" si="3"/>
        <v>0</v>
      </c>
      <c r="AA6" s="37"/>
      <c r="AB6" s="125"/>
      <c r="AC6" s="131"/>
      <c r="AD6" s="119"/>
      <c r="AE6" s="113"/>
      <c r="AF6" s="182"/>
      <c r="AG6" s="37"/>
      <c r="AH6" s="125"/>
      <c r="AI6" s="131"/>
      <c r="AJ6" s="119"/>
      <c r="AK6" s="113"/>
      <c r="AL6" s="182"/>
      <c r="AM6" s="152"/>
      <c r="AN6" s="159"/>
      <c r="AO6" s="166"/>
      <c r="AP6" s="145"/>
      <c r="AQ6" s="177"/>
      <c r="AR6" s="7"/>
      <c r="AU6" s="7"/>
      <c r="AV6" s="29"/>
      <c r="AW6" s="61">
        <v>5</v>
      </c>
      <c r="AY6" s="7"/>
    </row>
    <row r="7" spans="1:57" x14ac:dyDescent="0.25">
      <c r="A7" s="80">
        <v>43353</v>
      </c>
      <c r="B7" s="85">
        <v>6</v>
      </c>
      <c r="C7" s="8">
        <v>0.47916666666666669</v>
      </c>
      <c r="D7" s="2">
        <v>0.48749999999999999</v>
      </c>
      <c r="E7" s="58">
        <f t="shared" si="0"/>
        <v>8.3333333333333037E-3</v>
      </c>
      <c r="F7" s="59">
        <f t="shared" si="1"/>
        <v>4</v>
      </c>
      <c r="G7">
        <v>0</v>
      </c>
      <c r="H7">
        <v>0</v>
      </c>
      <c r="I7">
        <v>3</v>
      </c>
      <c r="J7">
        <v>0</v>
      </c>
      <c r="K7">
        <v>0</v>
      </c>
      <c r="L7">
        <v>1</v>
      </c>
      <c r="M7" s="59">
        <f t="shared" si="2"/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37">
        <f t="shared" si="3"/>
        <v>4</v>
      </c>
      <c r="U7">
        <f t="shared" si="3"/>
        <v>0</v>
      </c>
      <c r="V7">
        <f t="shared" si="3"/>
        <v>0</v>
      </c>
      <c r="W7">
        <f t="shared" si="3"/>
        <v>3</v>
      </c>
      <c r="X7">
        <f t="shared" si="3"/>
        <v>0</v>
      </c>
      <c r="Y7">
        <f t="shared" si="3"/>
        <v>0</v>
      </c>
      <c r="Z7">
        <f t="shared" si="3"/>
        <v>1</v>
      </c>
      <c r="AA7" s="37"/>
      <c r="AB7" s="125"/>
      <c r="AC7" s="131"/>
      <c r="AD7" s="119"/>
      <c r="AE7" s="113"/>
      <c r="AF7" s="182"/>
      <c r="AG7" s="37"/>
      <c r="AH7" s="125"/>
      <c r="AI7" s="131"/>
      <c r="AJ7" s="119"/>
      <c r="AK7" s="113"/>
      <c r="AL7" s="182"/>
      <c r="AM7" s="152"/>
      <c r="AN7" s="159"/>
      <c r="AO7" s="166"/>
      <c r="AP7" s="145"/>
      <c r="AQ7" s="177"/>
      <c r="AR7" s="7"/>
      <c r="AU7" s="7"/>
      <c r="AV7" s="29"/>
      <c r="AW7" s="61">
        <v>6</v>
      </c>
      <c r="AY7" s="7"/>
    </row>
    <row r="8" spans="1:57" x14ac:dyDescent="0.25">
      <c r="A8" s="80">
        <v>43353</v>
      </c>
      <c r="B8" s="85">
        <v>7</v>
      </c>
      <c r="C8" s="8">
        <v>0.50486111111111109</v>
      </c>
      <c r="D8" s="2">
        <v>0.51250000000000007</v>
      </c>
      <c r="E8" s="58">
        <f t="shared" si="0"/>
        <v>7.6388888888889728E-3</v>
      </c>
      <c r="F8" s="59">
        <f t="shared" si="1"/>
        <v>4</v>
      </c>
      <c r="G8">
        <v>0</v>
      </c>
      <c r="H8">
        <v>0</v>
      </c>
      <c r="I8">
        <v>2</v>
      </c>
      <c r="J8">
        <v>0</v>
      </c>
      <c r="K8">
        <v>2</v>
      </c>
      <c r="L8">
        <v>0</v>
      </c>
      <c r="M8" s="59">
        <f t="shared" si="2"/>
        <v>2</v>
      </c>
      <c r="N8">
        <v>0</v>
      </c>
      <c r="O8">
        <v>0</v>
      </c>
      <c r="P8">
        <v>1</v>
      </c>
      <c r="Q8">
        <v>0</v>
      </c>
      <c r="R8">
        <v>0</v>
      </c>
      <c r="S8">
        <v>1</v>
      </c>
      <c r="T8" s="37">
        <f t="shared" si="3"/>
        <v>6</v>
      </c>
      <c r="U8">
        <f t="shared" si="3"/>
        <v>0</v>
      </c>
      <c r="V8">
        <f t="shared" si="3"/>
        <v>0</v>
      </c>
      <c r="W8">
        <f t="shared" si="3"/>
        <v>3</v>
      </c>
      <c r="X8">
        <f t="shared" si="3"/>
        <v>0</v>
      </c>
      <c r="Y8">
        <f t="shared" si="3"/>
        <v>2</v>
      </c>
      <c r="Z8">
        <f t="shared" si="3"/>
        <v>1</v>
      </c>
      <c r="AA8" s="37"/>
      <c r="AB8" s="125"/>
      <c r="AC8" s="131"/>
      <c r="AD8" s="119"/>
      <c r="AE8" s="113"/>
      <c r="AF8" s="182"/>
      <c r="AG8" s="37"/>
      <c r="AH8" s="125"/>
      <c r="AI8" s="131"/>
      <c r="AJ8" s="119"/>
      <c r="AK8" s="113"/>
      <c r="AL8" s="182"/>
      <c r="AM8" s="152"/>
      <c r="AN8" s="159"/>
      <c r="AO8" s="166"/>
      <c r="AP8" s="145"/>
      <c r="AQ8" s="177"/>
      <c r="AR8" s="7"/>
      <c r="AU8" s="7"/>
      <c r="AV8" s="29"/>
      <c r="AW8" s="61">
        <v>7</v>
      </c>
      <c r="AY8" s="7"/>
    </row>
    <row r="9" spans="1:57" x14ac:dyDescent="0.25">
      <c r="A9" s="80">
        <v>43353</v>
      </c>
      <c r="B9" s="85">
        <v>8</v>
      </c>
      <c r="C9" s="8">
        <v>0.46180555555555558</v>
      </c>
      <c r="D9" s="2">
        <v>0.46875</v>
      </c>
      <c r="E9" s="58">
        <f t="shared" si="0"/>
        <v>6.9444444444444198E-3</v>
      </c>
      <c r="F9" s="59">
        <f t="shared" si="1"/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 s="59">
        <f t="shared" si="2"/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37">
        <f t="shared" si="3"/>
        <v>1</v>
      </c>
      <c r="U9">
        <f t="shared" si="3"/>
        <v>0</v>
      </c>
      <c r="V9">
        <f t="shared" si="3"/>
        <v>1</v>
      </c>
      <c r="W9">
        <f t="shared" si="3"/>
        <v>0</v>
      </c>
      <c r="X9">
        <f t="shared" si="3"/>
        <v>0</v>
      </c>
      <c r="Y9">
        <f t="shared" si="3"/>
        <v>0</v>
      </c>
      <c r="Z9">
        <f t="shared" si="3"/>
        <v>0</v>
      </c>
      <c r="AA9" s="37"/>
      <c r="AB9" s="125"/>
      <c r="AC9" s="131"/>
      <c r="AD9" s="119"/>
      <c r="AE9" s="113"/>
      <c r="AF9" s="182"/>
      <c r="AG9" s="37"/>
      <c r="AH9" s="125"/>
      <c r="AI9" s="131"/>
      <c r="AJ9" s="119"/>
      <c r="AK9" s="113"/>
      <c r="AL9" s="182"/>
      <c r="AM9" s="152"/>
      <c r="AN9" s="159"/>
      <c r="AO9" s="166"/>
      <c r="AP9" s="145"/>
      <c r="AQ9" s="177"/>
      <c r="AR9" s="7"/>
      <c r="AU9" s="7"/>
      <c r="AV9" s="29"/>
      <c r="AW9" s="61">
        <v>8</v>
      </c>
      <c r="AY9" s="7"/>
    </row>
    <row r="10" spans="1:57" x14ac:dyDescent="0.25">
      <c r="A10" s="80">
        <v>43354</v>
      </c>
      <c r="B10" s="85">
        <v>9</v>
      </c>
      <c r="C10" s="8">
        <v>0.4069444444444445</v>
      </c>
      <c r="D10" s="2">
        <v>0.41875000000000001</v>
      </c>
      <c r="E10" s="58">
        <f t="shared" si="0"/>
        <v>1.1805555555555514E-2</v>
      </c>
      <c r="F10" s="59">
        <f t="shared" si="1"/>
        <v>2</v>
      </c>
      <c r="G10">
        <v>1</v>
      </c>
      <c r="H10">
        <v>0</v>
      </c>
      <c r="I10">
        <v>1</v>
      </c>
      <c r="J10">
        <v>0</v>
      </c>
      <c r="K10">
        <v>0</v>
      </c>
      <c r="L10">
        <v>0</v>
      </c>
      <c r="M10" s="59">
        <f t="shared" si="2"/>
        <v>1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 s="37">
        <f t="shared" si="3"/>
        <v>3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0</v>
      </c>
      <c r="Y10">
        <f t="shared" si="3"/>
        <v>0</v>
      </c>
      <c r="Z10">
        <f t="shared" si="3"/>
        <v>0</v>
      </c>
      <c r="AA10" s="37"/>
      <c r="AB10" s="125"/>
      <c r="AC10" s="131"/>
      <c r="AD10" s="119"/>
      <c r="AE10" s="113"/>
      <c r="AF10" s="182"/>
      <c r="AG10" s="37"/>
      <c r="AH10" s="125"/>
      <c r="AI10" s="131"/>
      <c r="AJ10" s="119"/>
      <c r="AK10" s="113"/>
      <c r="AL10" s="182"/>
      <c r="AM10" s="152"/>
      <c r="AN10" s="159"/>
      <c r="AO10" s="166"/>
      <c r="AP10" s="145"/>
      <c r="AQ10" s="177"/>
      <c r="AR10" s="7"/>
      <c r="AU10" s="7"/>
      <c r="AV10" s="29"/>
      <c r="AW10" s="61">
        <v>9</v>
      </c>
      <c r="AY10" s="7"/>
    </row>
    <row r="11" spans="1:57" x14ac:dyDescent="0.25">
      <c r="A11" s="80">
        <v>43354</v>
      </c>
      <c r="B11" s="85">
        <v>10</v>
      </c>
      <c r="C11" s="8">
        <v>0.43958333333333338</v>
      </c>
      <c r="D11" s="2">
        <v>0.4548611111111111</v>
      </c>
      <c r="E11" s="58">
        <f t="shared" si="0"/>
        <v>1.5277777777777724E-2</v>
      </c>
      <c r="F11" s="59">
        <f t="shared" si="1"/>
        <v>3</v>
      </c>
      <c r="G11">
        <v>1</v>
      </c>
      <c r="H11">
        <v>2</v>
      </c>
      <c r="I11">
        <v>0</v>
      </c>
      <c r="J11">
        <v>0</v>
      </c>
      <c r="K11">
        <v>0</v>
      </c>
      <c r="L11">
        <v>0</v>
      </c>
      <c r="M11" s="59">
        <f t="shared" si="2"/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s="37">
        <f t="shared" si="3"/>
        <v>3</v>
      </c>
      <c r="U11">
        <f t="shared" si="3"/>
        <v>1</v>
      </c>
      <c r="V11">
        <f t="shared" si="3"/>
        <v>2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 s="37"/>
      <c r="AB11" s="125"/>
      <c r="AC11" s="131"/>
      <c r="AD11" s="119"/>
      <c r="AE11" s="113"/>
      <c r="AF11" s="182"/>
      <c r="AG11" s="37"/>
      <c r="AH11" s="125"/>
      <c r="AI11" s="131"/>
      <c r="AJ11" s="119"/>
      <c r="AK11" s="113"/>
      <c r="AL11" s="182"/>
      <c r="AM11" s="152"/>
      <c r="AN11" s="159"/>
      <c r="AO11" s="166"/>
      <c r="AP11" s="145"/>
      <c r="AQ11" s="177"/>
      <c r="AR11" s="7"/>
      <c r="AU11" s="7"/>
      <c r="AV11" s="29"/>
      <c r="AW11" s="61">
        <v>10</v>
      </c>
      <c r="AY11" s="7"/>
    </row>
    <row r="12" spans="1:57" x14ac:dyDescent="0.25">
      <c r="A12" s="80">
        <v>43353</v>
      </c>
      <c r="B12" s="81">
        <v>11</v>
      </c>
      <c r="C12" s="8">
        <v>0.38194444444444442</v>
      </c>
      <c r="D12" s="2">
        <v>0.38958333333333334</v>
      </c>
      <c r="E12" s="40">
        <f t="shared" si="0"/>
        <v>7.6388888888889173E-3</v>
      </c>
      <c r="F12" s="38">
        <f t="shared" si="1"/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38">
        <f t="shared" si="2"/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37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 s="37"/>
      <c r="AB12" s="125"/>
      <c r="AC12" s="131"/>
      <c r="AD12" s="119"/>
      <c r="AE12" s="113"/>
      <c r="AF12" s="182"/>
      <c r="AG12" s="37"/>
      <c r="AH12" s="125"/>
      <c r="AI12" s="131"/>
      <c r="AJ12" s="119"/>
      <c r="AK12" s="113"/>
      <c r="AL12" s="182"/>
      <c r="AM12" s="152"/>
      <c r="AN12" s="159"/>
      <c r="AO12" s="166"/>
      <c r="AP12" s="145"/>
      <c r="AQ12" s="177"/>
      <c r="AR12" s="7"/>
      <c r="AU12" s="7"/>
      <c r="AV12" s="29"/>
      <c r="AW12" s="61">
        <v>11</v>
      </c>
      <c r="AY12" s="7"/>
    </row>
    <row r="13" spans="1:57" x14ac:dyDescent="0.25">
      <c r="A13" s="80">
        <v>43353</v>
      </c>
      <c r="B13" s="81">
        <v>12</v>
      </c>
      <c r="C13" s="8">
        <v>0.52013888888888882</v>
      </c>
      <c r="D13" s="2">
        <v>0.52500000000000002</v>
      </c>
      <c r="E13" s="40">
        <f t="shared" si="0"/>
        <v>4.8611111111112049E-3</v>
      </c>
      <c r="F13" s="38">
        <f t="shared" si="1"/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38">
        <f t="shared" si="2"/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 s="37">
        <f t="shared" si="3"/>
        <v>1</v>
      </c>
      <c r="U13">
        <f t="shared" si="3"/>
        <v>1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 s="37"/>
      <c r="AB13" s="125"/>
      <c r="AC13" s="131"/>
      <c r="AD13" s="119"/>
      <c r="AE13" s="113"/>
      <c r="AF13" s="182"/>
      <c r="AG13" s="37"/>
      <c r="AH13" s="125"/>
      <c r="AI13" s="131"/>
      <c r="AJ13" s="119"/>
      <c r="AK13" s="113"/>
      <c r="AL13" s="182"/>
      <c r="AM13" s="152"/>
      <c r="AN13" s="159"/>
      <c r="AO13" s="166"/>
      <c r="AP13" s="145"/>
      <c r="AQ13" s="177"/>
      <c r="AR13" s="7"/>
      <c r="AU13" s="7"/>
      <c r="AV13" s="29"/>
      <c r="AW13" s="61">
        <v>12</v>
      </c>
      <c r="AY13" s="7"/>
    </row>
    <row r="14" spans="1:57" x14ac:dyDescent="0.25">
      <c r="A14" s="80">
        <v>43354</v>
      </c>
      <c r="B14" s="85">
        <v>13</v>
      </c>
      <c r="C14" s="8">
        <v>0.48402777777777778</v>
      </c>
      <c r="D14" s="2">
        <v>0.4909722222222222</v>
      </c>
      <c r="E14" s="58">
        <f t="shared" si="0"/>
        <v>6.9444444444444198E-3</v>
      </c>
      <c r="F14" s="59">
        <f t="shared" si="1"/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59">
        <f t="shared" si="2"/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s="37">
        <f t="shared" si="3"/>
        <v>0</v>
      </c>
      <c r="U14">
        <f t="shared" si="3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 s="37"/>
      <c r="AB14" s="125"/>
      <c r="AC14" s="131"/>
      <c r="AD14" s="119"/>
      <c r="AE14" s="113"/>
      <c r="AF14" s="182"/>
      <c r="AG14" s="37"/>
      <c r="AH14" s="125"/>
      <c r="AI14" s="131"/>
      <c r="AJ14" s="119"/>
      <c r="AK14" s="113"/>
      <c r="AL14" s="182"/>
      <c r="AM14" s="152"/>
      <c r="AN14" s="159"/>
      <c r="AO14" s="166"/>
      <c r="AP14" s="145"/>
      <c r="AQ14" s="177"/>
      <c r="AR14" s="7"/>
      <c r="AU14" s="7"/>
      <c r="AV14" s="29"/>
      <c r="AW14" s="61">
        <v>13</v>
      </c>
      <c r="AY14" s="7"/>
    </row>
    <row r="15" spans="1:57" s="17" customFormat="1" x14ac:dyDescent="0.25">
      <c r="A15" s="82">
        <v>43354</v>
      </c>
      <c r="B15" s="87">
        <v>14</v>
      </c>
      <c r="C15" s="13">
        <v>0.46736111111111112</v>
      </c>
      <c r="D15" s="14">
        <v>0.47500000000000003</v>
      </c>
      <c r="E15" s="47">
        <f t="shared" si="0"/>
        <v>7.6388888888889173E-3</v>
      </c>
      <c r="F15" s="48">
        <f t="shared" si="1"/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48">
        <f t="shared" si="2"/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44">
        <f t="shared" si="3"/>
        <v>0</v>
      </c>
      <c r="U15" s="17">
        <f t="shared" si="3"/>
        <v>0</v>
      </c>
      <c r="V15" s="17">
        <f t="shared" si="3"/>
        <v>0</v>
      </c>
      <c r="W15" s="17">
        <f t="shared" si="3"/>
        <v>0</v>
      </c>
      <c r="X15" s="17">
        <f t="shared" si="3"/>
        <v>0</v>
      </c>
      <c r="Y15" s="17">
        <f t="shared" si="3"/>
        <v>0</v>
      </c>
      <c r="Z15" s="17">
        <f t="shared" si="3"/>
        <v>0</v>
      </c>
      <c r="AA15" s="44"/>
      <c r="AB15" s="127"/>
      <c r="AC15" s="134"/>
      <c r="AD15" s="121"/>
      <c r="AE15" s="115"/>
      <c r="AF15" s="185"/>
      <c r="AG15" s="44"/>
      <c r="AH15" s="127"/>
      <c r="AI15" s="134"/>
      <c r="AJ15" s="121"/>
      <c r="AK15" s="115"/>
      <c r="AL15" s="185"/>
      <c r="AM15" s="153"/>
      <c r="AN15" s="160"/>
      <c r="AO15" s="167"/>
      <c r="AP15" s="146"/>
      <c r="AQ15" s="178"/>
      <c r="AR15" s="16"/>
      <c r="AU15" s="16"/>
      <c r="AV15" s="30"/>
      <c r="AW15" s="97">
        <v>14</v>
      </c>
      <c r="AY15" s="16"/>
    </row>
    <row r="16" spans="1:57" s="1" customFormat="1" x14ac:dyDescent="0.25">
      <c r="A16" s="1" t="s">
        <v>41</v>
      </c>
      <c r="B16" s="9"/>
      <c r="C16" s="6"/>
      <c r="D16" s="1" t="s">
        <v>40</v>
      </c>
      <c r="E16" s="42">
        <f>SUM(E2:E15)</f>
        <v>0.11805555555555558</v>
      </c>
      <c r="F16" s="38">
        <f>SUM(F2:F15)</f>
        <v>28</v>
      </c>
      <c r="G16" s="4">
        <f>SUM(G2:G15)</f>
        <v>12</v>
      </c>
      <c r="H16" s="4">
        <f t="shared" ref="H16:L16" si="4">SUM(H2:H15)</f>
        <v>4</v>
      </c>
      <c r="I16" s="4">
        <f t="shared" si="4"/>
        <v>7</v>
      </c>
      <c r="J16" s="4">
        <f t="shared" si="4"/>
        <v>1</v>
      </c>
      <c r="K16" s="4">
        <f t="shared" si="4"/>
        <v>3</v>
      </c>
      <c r="L16" s="4">
        <f t="shared" si="4"/>
        <v>1</v>
      </c>
      <c r="M16" s="38">
        <f>SUM(M2:M15)</f>
        <v>6</v>
      </c>
      <c r="N16" s="4">
        <f>SUM(N2:N15)</f>
        <v>2</v>
      </c>
      <c r="O16" s="4">
        <f t="shared" ref="O16:S16" si="5">SUM(O2:O15)</f>
        <v>2</v>
      </c>
      <c r="P16" s="4">
        <f t="shared" si="5"/>
        <v>1</v>
      </c>
      <c r="Q16" s="4">
        <f t="shared" si="5"/>
        <v>0</v>
      </c>
      <c r="R16" s="4">
        <f t="shared" si="5"/>
        <v>0</v>
      </c>
      <c r="S16" s="4">
        <f t="shared" si="5"/>
        <v>1</v>
      </c>
      <c r="T16" s="38">
        <f>SUM(T2:T15)</f>
        <v>34</v>
      </c>
      <c r="U16" s="4">
        <f>SUM(U2:U15)</f>
        <v>14</v>
      </c>
      <c r="V16" s="4">
        <f t="shared" ref="V16:Z16" si="6">SUM(V2:V15)</f>
        <v>6</v>
      </c>
      <c r="W16" s="4">
        <f t="shared" si="6"/>
        <v>8</v>
      </c>
      <c r="X16" s="4">
        <f t="shared" si="6"/>
        <v>1</v>
      </c>
      <c r="Y16" s="4">
        <f t="shared" si="6"/>
        <v>3</v>
      </c>
      <c r="Z16" s="4">
        <f t="shared" si="6"/>
        <v>2</v>
      </c>
      <c r="AA16" s="38"/>
      <c r="AG16" s="36"/>
      <c r="AN16" s="6">
        <v>0</v>
      </c>
      <c r="AP16" s="1">
        <v>1</v>
      </c>
      <c r="AQ16" s="6"/>
      <c r="AR16" s="6">
        <f>SUM(AR2:AR15)</f>
        <v>0</v>
      </c>
      <c r="AS16" s="1">
        <f t="shared" ref="AS16:AX16" si="7">SUM(AS2:AS15)</f>
        <v>0</v>
      </c>
      <c r="AT16" s="1">
        <f t="shared" si="7"/>
        <v>0</v>
      </c>
      <c r="AU16" s="1">
        <f t="shared" si="7"/>
        <v>0</v>
      </c>
      <c r="AV16" s="1">
        <f t="shared" si="7"/>
        <v>0</v>
      </c>
      <c r="AW16" s="1">
        <f t="shared" si="7"/>
        <v>105</v>
      </c>
      <c r="AX16" s="1">
        <f t="shared" si="7"/>
        <v>0</v>
      </c>
      <c r="AY16" s="6">
        <f>SUM(AY2:AY15)</f>
        <v>0</v>
      </c>
      <c r="AZ16" s="1">
        <f t="shared" ref="AZ16:BE16" si="8">SUM(AZ2:AZ15)</f>
        <v>0</v>
      </c>
      <c r="BA16" s="1">
        <f t="shared" si="8"/>
        <v>0</v>
      </c>
      <c r="BB16" s="1">
        <f t="shared" si="8"/>
        <v>0</v>
      </c>
      <c r="BC16" s="1">
        <f t="shared" si="8"/>
        <v>0</v>
      </c>
      <c r="BD16" s="1">
        <f t="shared" si="8"/>
        <v>0</v>
      </c>
      <c r="BE16" s="1">
        <f t="shared" si="8"/>
        <v>0</v>
      </c>
    </row>
    <row r="17" spans="2:51" s="17" customFormat="1" x14ac:dyDescent="0.25">
      <c r="B17" s="33"/>
      <c r="C17" s="16"/>
      <c r="D17" s="11" t="s">
        <v>39</v>
      </c>
      <c r="E17" s="41">
        <f>E16/14</f>
        <v>8.4325396825396838E-3</v>
      </c>
      <c r="F17" s="32"/>
      <c r="G17" s="43">
        <f>G16/$F$16*100</f>
        <v>42.857142857142854</v>
      </c>
      <c r="H17" s="43">
        <f t="shared" ref="H17:L17" si="9">H16/$F$16*100</f>
        <v>14.285714285714285</v>
      </c>
      <c r="I17" s="43">
        <f t="shared" si="9"/>
        <v>25</v>
      </c>
      <c r="J17" s="43">
        <f t="shared" si="9"/>
        <v>3.5714285714285712</v>
      </c>
      <c r="K17" s="43">
        <f t="shared" si="9"/>
        <v>10.714285714285714</v>
      </c>
      <c r="L17" s="43">
        <f t="shared" si="9"/>
        <v>3.5714285714285712</v>
      </c>
      <c r="M17" s="32"/>
      <c r="N17" s="43">
        <f>N16/$M$16*100</f>
        <v>33.333333333333329</v>
      </c>
      <c r="O17" s="43">
        <f>O16/$M$16*100</f>
        <v>33.333333333333329</v>
      </c>
      <c r="P17" s="43">
        <f t="shared" ref="P17:S17" si="10">P16/$M$16*100</f>
        <v>16.666666666666664</v>
      </c>
      <c r="Q17" s="43">
        <f t="shared" si="10"/>
        <v>0</v>
      </c>
      <c r="R17" s="43">
        <f t="shared" si="10"/>
        <v>0</v>
      </c>
      <c r="S17" s="43">
        <f t="shared" si="10"/>
        <v>16.666666666666664</v>
      </c>
      <c r="T17" s="32"/>
      <c r="U17" s="43">
        <f>U16/$T$16*100</f>
        <v>41.17647058823529</v>
      </c>
      <c r="V17" s="43">
        <f t="shared" ref="V17:Z17" si="11">V16/$T$16*100</f>
        <v>17.647058823529413</v>
      </c>
      <c r="W17" s="43">
        <f t="shared" si="11"/>
        <v>23.52941176470588</v>
      </c>
      <c r="X17" s="43">
        <f t="shared" si="11"/>
        <v>2.9411764705882351</v>
      </c>
      <c r="Y17" s="43">
        <f t="shared" si="11"/>
        <v>8.8235294117647065</v>
      </c>
      <c r="Z17" s="43">
        <f t="shared" si="11"/>
        <v>5.8823529411764701</v>
      </c>
      <c r="AA17" s="32"/>
      <c r="AG17" s="44"/>
      <c r="AN17" s="16"/>
      <c r="AQ17" s="16"/>
      <c r="AR17" s="16"/>
      <c r="AY17" s="16"/>
    </row>
    <row r="20" spans="2:51" x14ac:dyDescent="0.25">
      <c r="T20" t="s">
        <v>10</v>
      </c>
      <c r="U20">
        <f>F16</f>
        <v>28</v>
      </c>
      <c r="V20" s="5">
        <f>U20/SUM(U20:U21)*100</f>
        <v>82.35294117647058</v>
      </c>
    </row>
    <row r="21" spans="2:51" x14ac:dyDescent="0.25">
      <c r="T21" t="s">
        <v>11</v>
      </c>
      <c r="U21">
        <f>M16</f>
        <v>6</v>
      </c>
      <c r="V21" s="5">
        <f>U21/SUM(U20:U21)*100</f>
        <v>17.647058823529413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BE21"/>
  <sheetViews>
    <sheetView topLeftCell="A11" workbookViewId="0">
      <selection activeCell="A2" sqref="A2:XFD15"/>
    </sheetView>
  </sheetViews>
  <sheetFormatPr baseColWidth="10" defaultRowHeight="15" x14ac:dyDescent="0.25"/>
  <sheetData>
    <row r="1" spans="1:57" s="11" customFormat="1" x14ac:dyDescent="0.25">
      <c r="A1" s="20" t="s">
        <v>1</v>
      </c>
      <c r="B1" s="21" t="s">
        <v>0</v>
      </c>
      <c r="C1" s="12" t="s">
        <v>2</v>
      </c>
      <c r="D1" s="11" t="s">
        <v>3</v>
      </c>
      <c r="E1" s="39" t="s">
        <v>15</v>
      </c>
      <c r="F1" s="19" t="s">
        <v>10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8</v>
      </c>
      <c r="L1" s="11" t="s">
        <v>9</v>
      </c>
      <c r="M1" s="19" t="s">
        <v>11</v>
      </c>
      <c r="N1" s="11" t="s">
        <v>4</v>
      </c>
      <c r="O1" s="11" t="s">
        <v>5</v>
      </c>
      <c r="P1" s="11" t="s">
        <v>6</v>
      </c>
      <c r="Q1" s="11" t="s">
        <v>7</v>
      </c>
      <c r="R1" s="11" t="s">
        <v>8</v>
      </c>
      <c r="S1" s="11" t="s">
        <v>9</v>
      </c>
      <c r="T1" s="19" t="s">
        <v>37</v>
      </c>
      <c r="U1" s="11" t="s">
        <v>4</v>
      </c>
      <c r="V1" s="11" t="s">
        <v>5</v>
      </c>
      <c r="W1" s="11" t="s">
        <v>6</v>
      </c>
      <c r="X1" s="11" t="s">
        <v>7</v>
      </c>
      <c r="Y1" s="11" t="s">
        <v>8</v>
      </c>
      <c r="Z1" s="11" t="s">
        <v>9</v>
      </c>
      <c r="AA1" s="19" t="s">
        <v>13</v>
      </c>
      <c r="AB1" s="11" t="s">
        <v>44</v>
      </c>
      <c r="AC1" s="11" t="s">
        <v>45</v>
      </c>
      <c r="AD1" s="11" t="s">
        <v>46</v>
      </c>
      <c r="AE1" s="11" t="s">
        <v>47</v>
      </c>
      <c r="AF1" s="11" t="s">
        <v>43</v>
      </c>
      <c r="AG1" s="39"/>
      <c r="AH1" s="11" t="s">
        <v>48</v>
      </c>
      <c r="AI1" s="11" t="s">
        <v>49</v>
      </c>
      <c r="AJ1" s="11" t="s">
        <v>50</v>
      </c>
      <c r="AK1" s="11" t="s">
        <v>51</v>
      </c>
      <c r="AL1" s="11" t="s">
        <v>53</v>
      </c>
      <c r="AM1" s="11" t="s">
        <v>18</v>
      </c>
      <c r="AN1" s="12" t="s">
        <v>57</v>
      </c>
      <c r="AO1" s="11" t="s">
        <v>58</v>
      </c>
      <c r="AP1" s="11" t="s">
        <v>21</v>
      </c>
      <c r="AQ1" s="12" t="s">
        <v>14</v>
      </c>
      <c r="AR1" s="19" t="s">
        <v>36</v>
      </c>
      <c r="AS1" s="11" t="s">
        <v>4</v>
      </c>
      <c r="AT1" s="11" t="s">
        <v>5</v>
      </c>
      <c r="AU1" s="11" t="s">
        <v>6</v>
      </c>
      <c r="AV1" s="11" t="s">
        <v>7</v>
      </c>
      <c r="AW1" s="11" t="s">
        <v>8</v>
      </c>
      <c r="AX1" s="11" t="s">
        <v>9</v>
      </c>
      <c r="AY1" s="19" t="s">
        <v>38</v>
      </c>
      <c r="AZ1" s="11" t="s">
        <v>4</v>
      </c>
      <c r="BA1" s="11" t="s">
        <v>5</v>
      </c>
      <c r="BB1" s="11" t="s">
        <v>6</v>
      </c>
      <c r="BC1" s="11" t="s">
        <v>7</v>
      </c>
      <c r="BD1" s="11" t="s">
        <v>8</v>
      </c>
      <c r="BE1" s="11" t="s">
        <v>9</v>
      </c>
    </row>
    <row r="2" spans="1:57" s="27" customFormat="1" x14ac:dyDescent="0.25">
      <c r="A2" s="88">
        <v>43377</v>
      </c>
      <c r="B2" s="89">
        <v>1</v>
      </c>
      <c r="C2" s="72">
        <v>0.375</v>
      </c>
      <c r="D2" s="73">
        <v>0.37916666666666665</v>
      </c>
      <c r="E2" s="74">
        <f t="shared" ref="E2:E15" si="0">D2-C2</f>
        <v>4.1666666666666519E-3</v>
      </c>
      <c r="F2" s="75">
        <f t="shared" ref="F2:F15" si="1">SUM(G2:L2)</f>
        <v>0</v>
      </c>
      <c r="G2" s="27">
        <v>0</v>
      </c>
      <c r="H2" s="27">
        <v>0</v>
      </c>
      <c r="I2" s="27">
        <v>0</v>
      </c>
      <c r="J2" s="27">
        <v>0</v>
      </c>
      <c r="K2" s="27">
        <v>0</v>
      </c>
      <c r="L2" s="27">
        <v>0</v>
      </c>
      <c r="M2" s="75">
        <f t="shared" ref="M2:M15" si="2">SUM(N2:S2)</f>
        <v>0</v>
      </c>
      <c r="N2" s="27">
        <v>0</v>
      </c>
      <c r="O2" s="27">
        <v>0</v>
      </c>
      <c r="P2" s="27">
        <v>0</v>
      </c>
      <c r="Q2" s="27">
        <v>0</v>
      </c>
      <c r="R2" s="27">
        <v>0</v>
      </c>
      <c r="S2" s="27">
        <v>0</v>
      </c>
      <c r="T2" s="37">
        <f t="shared" ref="T2:Z15" si="3">M2+F2</f>
        <v>0</v>
      </c>
      <c r="U2">
        <f t="shared" si="3"/>
        <v>0</v>
      </c>
      <c r="V2">
        <f t="shared" si="3"/>
        <v>0</v>
      </c>
      <c r="W2">
        <f t="shared" si="3"/>
        <v>0</v>
      </c>
      <c r="X2">
        <f t="shared" si="3"/>
        <v>0</v>
      </c>
      <c r="Y2">
        <f t="shared" si="3"/>
        <v>0</v>
      </c>
      <c r="Z2">
        <f t="shared" si="3"/>
        <v>0</v>
      </c>
      <c r="AA2" s="78"/>
      <c r="AB2" s="129"/>
      <c r="AC2" s="136"/>
      <c r="AD2" s="123"/>
      <c r="AE2" s="117"/>
      <c r="AF2" s="179"/>
      <c r="AG2" s="78"/>
      <c r="AH2" s="129"/>
      <c r="AI2" s="136"/>
      <c r="AJ2" s="123"/>
      <c r="AK2" s="117"/>
      <c r="AL2" s="179"/>
      <c r="AM2" s="151"/>
      <c r="AN2" s="158"/>
      <c r="AO2" s="165"/>
      <c r="AP2" s="144"/>
      <c r="AQ2" s="176"/>
      <c r="AR2" s="26"/>
      <c r="AU2" s="26"/>
      <c r="AV2" s="28"/>
      <c r="AW2" s="110">
        <v>1</v>
      </c>
      <c r="AY2" s="26"/>
    </row>
    <row r="3" spans="1:57" x14ac:dyDescent="0.25">
      <c r="A3" s="80">
        <v>43377</v>
      </c>
      <c r="B3" s="81">
        <v>2</v>
      </c>
      <c r="C3" s="8">
        <v>0.38611111111111113</v>
      </c>
      <c r="D3" s="2">
        <v>0.39027777777777778</v>
      </c>
      <c r="E3" s="40">
        <f t="shared" si="0"/>
        <v>4.1666666666666519E-3</v>
      </c>
      <c r="F3" s="38">
        <f t="shared" si="1"/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s="38">
        <f t="shared" si="2"/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s="37">
        <f t="shared" si="3"/>
        <v>0</v>
      </c>
      <c r="U3">
        <f t="shared" si="3"/>
        <v>0</v>
      </c>
      <c r="V3">
        <f t="shared" si="3"/>
        <v>0</v>
      </c>
      <c r="W3">
        <f t="shared" si="3"/>
        <v>0</v>
      </c>
      <c r="X3">
        <f t="shared" si="3"/>
        <v>0</v>
      </c>
      <c r="Y3">
        <f t="shared" si="3"/>
        <v>0</v>
      </c>
      <c r="Z3">
        <f t="shared" si="3"/>
        <v>0</v>
      </c>
      <c r="AA3" s="37"/>
      <c r="AB3" s="125"/>
      <c r="AC3" s="131"/>
      <c r="AD3" s="119"/>
      <c r="AE3" s="113"/>
      <c r="AF3" s="182"/>
      <c r="AG3" s="37"/>
      <c r="AH3" s="125"/>
      <c r="AI3" s="131"/>
      <c r="AJ3" s="119"/>
      <c r="AK3" s="113"/>
      <c r="AL3" s="182"/>
      <c r="AM3" s="152"/>
      <c r="AN3" s="159"/>
      <c r="AO3" s="166"/>
      <c r="AP3" s="145"/>
      <c r="AQ3" s="177"/>
      <c r="AR3" s="7"/>
      <c r="AU3" s="7"/>
      <c r="AV3" s="29"/>
      <c r="AW3" s="61">
        <v>2</v>
      </c>
      <c r="AY3" s="7"/>
    </row>
    <row r="4" spans="1:57" x14ac:dyDescent="0.25">
      <c r="A4" s="80">
        <v>43377</v>
      </c>
      <c r="B4" s="81">
        <v>3</v>
      </c>
      <c r="C4" s="8">
        <v>0.39930555555555558</v>
      </c>
      <c r="D4" s="2">
        <v>0.40416666666666662</v>
      </c>
      <c r="E4" s="40">
        <f t="shared" si="0"/>
        <v>4.8611111111110383E-3</v>
      </c>
      <c r="F4" s="38">
        <f t="shared" si="1"/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 s="38">
        <f t="shared" si="2"/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s="37">
        <f t="shared" si="3"/>
        <v>1</v>
      </c>
      <c r="U4">
        <f t="shared" si="3"/>
        <v>1</v>
      </c>
      <c r="V4">
        <f t="shared" si="3"/>
        <v>0</v>
      </c>
      <c r="W4">
        <f t="shared" si="3"/>
        <v>0</v>
      </c>
      <c r="X4">
        <f t="shared" si="3"/>
        <v>0</v>
      </c>
      <c r="Y4">
        <f t="shared" si="3"/>
        <v>0</v>
      </c>
      <c r="Z4">
        <f t="shared" si="3"/>
        <v>0</v>
      </c>
      <c r="AA4" s="37"/>
      <c r="AB4" s="125"/>
      <c r="AC4" s="131"/>
      <c r="AD4" s="119"/>
      <c r="AE4" s="113"/>
      <c r="AF4" s="182"/>
      <c r="AG4" s="37"/>
      <c r="AH4" s="125"/>
      <c r="AI4" s="131"/>
      <c r="AJ4" s="119"/>
      <c r="AK4" s="113"/>
      <c r="AL4" s="182"/>
      <c r="AM4" s="152"/>
      <c r="AN4" s="159"/>
      <c r="AO4" s="166"/>
      <c r="AP4" s="145"/>
      <c r="AQ4" s="177"/>
      <c r="AR4" s="7"/>
      <c r="AU4" s="7"/>
      <c r="AV4" s="29"/>
      <c r="AW4" s="61">
        <v>3</v>
      </c>
      <c r="AY4" s="7"/>
    </row>
    <row r="5" spans="1:57" x14ac:dyDescent="0.25">
      <c r="A5" s="80">
        <v>43378</v>
      </c>
      <c r="B5" s="81">
        <v>4</v>
      </c>
      <c r="C5" s="8">
        <v>0.43263888888888885</v>
      </c>
      <c r="D5" s="2">
        <v>0.4368055555555555</v>
      </c>
      <c r="E5" s="40">
        <f t="shared" si="0"/>
        <v>4.1666666666666519E-3</v>
      </c>
      <c r="F5" s="38">
        <f t="shared" si="1"/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38">
        <f t="shared" si="2"/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s="37">
        <f t="shared" si="3"/>
        <v>0</v>
      </c>
      <c r="U5">
        <f t="shared" si="3"/>
        <v>0</v>
      </c>
      <c r="V5">
        <f t="shared" si="3"/>
        <v>0</v>
      </c>
      <c r="W5">
        <f t="shared" si="3"/>
        <v>0</v>
      </c>
      <c r="X5">
        <f t="shared" si="3"/>
        <v>0</v>
      </c>
      <c r="Y5">
        <f t="shared" si="3"/>
        <v>0</v>
      </c>
      <c r="Z5">
        <f t="shared" si="3"/>
        <v>0</v>
      </c>
      <c r="AA5" s="37"/>
      <c r="AB5" s="125"/>
      <c r="AC5" s="131"/>
      <c r="AD5" s="119"/>
      <c r="AE5" s="113"/>
      <c r="AF5" s="182"/>
      <c r="AG5" s="37"/>
      <c r="AH5" s="125"/>
      <c r="AI5" s="131"/>
      <c r="AJ5" s="119"/>
      <c r="AK5" s="113"/>
      <c r="AL5" s="182"/>
      <c r="AM5" s="152"/>
      <c r="AN5" s="159"/>
      <c r="AO5" s="166"/>
      <c r="AP5" s="145"/>
      <c r="AQ5" s="177"/>
      <c r="AR5" s="7"/>
      <c r="AU5" s="7"/>
      <c r="AV5" s="29"/>
      <c r="AW5" s="61">
        <v>4</v>
      </c>
      <c r="AY5" s="7"/>
    </row>
    <row r="6" spans="1:57" x14ac:dyDescent="0.25">
      <c r="A6" s="80">
        <v>43378</v>
      </c>
      <c r="B6" s="81">
        <v>5</v>
      </c>
      <c r="C6" s="8">
        <v>0.43402777777777773</v>
      </c>
      <c r="D6" s="2">
        <v>0.4458333333333333</v>
      </c>
      <c r="E6" s="40">
        <f t="shared" si="0"/>
        <v>1.1805555555555569E-2</v>
      </c>
      <c r="F6" s="38">
        <f t="shared" si="1"/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38">
        <f t="shared" si="2"/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37">
        <f t="shared" si="3"/>
        <v>0</v>
      </c>
      <c r="U6">
        <f t="shared" si="3"/>
        <v>0</v>
      </c>
      <c r="V6">
        <f t="shared" si="3"/>
        <v>0</v>
      </c>
      <c r="W6">
        <f t="shared" si="3"/>
        <v>0</v>
      </c>
      <c r="X6">
        <f t="shared" si="3"/>
        <v>0</v>
      </c>
      <c r="Y6">
        <f t="shared" si="3"/>
        <v>0</v>
      </c>
      <c r="Z6">
        <f t="shared" si="3"/>
        <v>0</v>
      </c>
      <c r="AA6" s="37"/>
      <c r="AB6" s="125"/>
      <c r="AC6" s="131"/>
      <c r="AD6" s="119"/>
      <c r="AE6" s="113"/>
      <c r="AF6" s="182"/>
      <c r="AG6" s="37"/>
      <c r="AH6" s="125"/>
      <c r="AI6" s="131"/>
      <c r="AJ6" s="119"/>
      <c r="AK6" s="113"/>
      <c r="AL6" s="182"/>
      <c r="AM6" s="152"/>
      <c r="AN6" s="159"/>
      <c r="AO6" s="166"/>
      <c r="AP6" s="145"/>
      <c r="AQ6" s="177"/>
      <c r="AR6" s="7"/>
      <c r="AU6" s="7"/>
      <c r="AV6" s="29"/>
      <c r="AW6" s="61">
        <v>5</v>
      </c>
      <c r="AY6" s="7"/>
    </row>
    <row r="7" spans="1:57" x14ac:dyDescent="0.25">
      <c r="A7" s="80">
        <v>43377</v>
      </c>
      <c r="B7" s="85">
        <v>6</v>
      </c>
      <c r="C7" s="8">
        <v>0.44027777777777777</v>
      </c>
      <c r="D7" s="2">
        <v>0.44513888888888892</v>
      </c>
      <c r="E7" s="58">
        <f t="shared" si="0"/>
        <v>4.8611111111111494E-3</v>
      </c>
      <c r="F7" s="59">
        <f t="shared" si="1"/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 s="59">
        <f t="shared" si="2"/>
        <v>1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 s="37">
        <f t="shared" si="3"/>
        <v>2</v>
      </c>
      <c r="U7">
        <f t="shared" si="3"/>
        <v>0</v>
      </c>
      <c r="V7">
        <f t="shared" si="3"/>
        <v>0</v>
      </c>
      <c r="W7">
        <f t="shared" si="3"/>
        <v>0</v>
      </c>
      <c r="X7">
        <f t="shared" si="3"/>
        <v>1</v>
      </c>
      <c r="Y7">
        <f t="shared" si="3"/>
        <v>1</v>
      </c>
      <c r="Z7">
        <f t="shared" si="3"/>
        <v>0</v>
      </c>
      <c r="AA7" s="37"/>
      <c r="AB7" s="125"/>
      <c r="AC7" s="131"/>
      <c r="AD7" s="119"/>
      <c r="AE7" s="113"/>
      <c r="AF7" s="182"/>
      <c r="AG7" s="37"/>
      <c r="AH7" s="125"/>
      <c r="AI7" s="131"/>
      <c r="AJ7" s="119"/>
      <c r="AK7" s="113"/>
      <c r="AL7" s="182"/>
      <c r="AM7" s="152"/>
      <c r="AN7" s="159"/>
      <c r="AO7" s="166"/>
      <c r="AP7" s="145"/>
      <c r="AQ7" s="177"/>
      <c r="AR7" s="7"/>
      <c r="AU7" s="7"/>
      <c r="AV7" s="29"/>
      <c r="AW7" s="61">
        <v>6</v>
      </c>
      <c r="AY7" s="7"/>
    </row>
    <row r="8" spans="1:57" x14ac:dyDescent="0.25">
      <c r="A8" s="80">
        <v>43377</v>
      </c>
      <c r="B8" s="85">
        <v>7</v>
      </c>
      <c r="C8" s="8">
        <v>0.45763888888888887</v>
      </c>
      <c r="D8" s="2">
        <v>0.46388888888888885</v>
      </c>
      <c r="E8" s="58">
        <f t="shared" si="0"/>
        <v>6.2499999999999778E-3</v>
      </c>
      <c r="F8" s="59">
        <f t="shared" si="1"/>
        <v>4</v>
      </c>
      <c r="G8">
        <v>1</v>
      </c>
      <c r="H8">
        <v>1</v>
      </c>
      <c r="I8">
        <v>1</v>
      </c>
      <c r="J8">
        <v>0</v>
      </c>
      <c r="K8">
        <v>1</v>
      </c>
      <c r="L8">
        <v>0</v>
      </c>
      <c r="M8" s="59">
        <f t="shared" si="2"/>
        <v>3</v>
      </c>
      <c r="N8">
        <v>1</v>
      </c>
      <c r="O8">
        <v>2</v>
      </c>
      <c r="P8">
        <v>0</v>
      </c>
      <c r="Q8">
        <v>0</v>
      </c>
      <c r="R8">
        <v>0</v>
      </c>
      <c r="S8">
        <v>0</v>
      </c>
      <c r="T8" s="37">
        <f t="shared" si="3"/>
        <v>7</v>
      </c>
      <c r="U8">
        <f t="shared" si="3"/>
        <v>2</v>
      </c>
      <c r="V8">
        <f t="shared" si="3"/>
        <v>3</v>
      </c>
      <c r="W8">
        <f t="shared" si="3"/>
        <v>1</v>
      </c>
      <c r="X8">
        <f t="shared" si="3"/>
        <v>0</v>
      </c>
      <c r="Y8">
        <f t="shared" si="3"/>
        <v>1</v>
      </c>
      <c r="Z8">
        <f t="shared" si="3"/>
        <v>0</v>
      </c>
      <c r="AA8" s="37"/>
      <c r="AB8" s="125"/>
      <c r="AC8" s="131"/>
      <c r="AD8" s="119"/>
      <c r="AE8" s="113"/>
      <c r="AF8" s="182"/>
      <c r="AG8" s="37"/>
      <c r="AH8" s="125"/>
      <c r="AI8" s="131"/>
      <c r="AJ8" s="119"/>
      <c r="AK8" s="113"/>
      <c r="AL8" s="182"/>
      <c r="AM8" s="152"/>
      <c r="AN8" s="159"/>
      <c r="AO8" s="166"/>
      <c r="AP8" s="145"/>
      <c r="AQ8" s="177"/>
      <c r="AR8" s="7"/>
      <c r="AU8" s="7"/>
      <c r="AV8" s="29"/>
      <c r="AW8" s="61">
        <v>7</v>
      </c>
      <c r="AY8" s="7"/>
    </row>
    <row r="9" spans="1:57" x14ac:dyDescent="0.25">
      <c r="A9" s="80">
        <v>43377</v>
      </c>
      <c r="B9" s="85">
        <v>8</v>
      </c>
      <c r="C9" s="8">
        <v>0.45277777777777778</v>
      </c>
      <c r="D9" s="2">
        <v>0.45555555555555555</v>
      </c>
      <c r="E9" s="58">
        <f t="shared" si="0"/>
        <v>2.7777777777777679E-3</v>
      </c>
      <c r="F9" s="59">
        <f t="shared" si="1"/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s="59">
        <f t="shared" si="2"/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37">
        <f t="shared" si="3"/>
        <v>0</v>
      </c>
      <c r="U9">
        <f t="shared" si="3"/>
        <v>0</v>
      </c>
      <c r="V9">
        <f t="shared" si="3"/>
        <v>0</v>
      </c>
      <c r="W9">
        <f t="shared" si="3"/>
        <v>0</v>
      </c>
      <c r="X9">
        <f t="shared" si="3"/>
        <v>0</v>
      </c>
      <c r="Y9">
        <f t="shared" si="3"/>
        <v>0</v>
      </c>
      <c r="Z9">
        <f t="shared" si="3"/>
        <v>0</v>
      </c>
      <c r="AA9" s="37"/>
      <c r="AB9" s="125"/>
      <c r="AC9" s="131"/>
      <c r="AD9" s="119"/>
      <c r="AE9" s="113"/>
      <c r="AF9" s="182"/>
      <c r="AG9" s="37"/>
      <c r="AH9" s="125"/>
      <c r="AI9" s="131"/>
      <c r="AJ9" s="119"/>
      <c r="AK9" s="113"/>
      <c r="AL9" s="182"/>
      <c r="AM9" s="152"/>
      <c r="AN9" s="159"/>
      <c r="AO9" s="166"/>
      <c r="AP9" s="145"/>
      <c r="AQ9" s="177"/>
      <c r="AR9" s="7"/>
      <c r="AU9" s="7"/>
      <c r="AV9" s="29"/>
      <c r="AW9" s="61">
        <v>8</v>
      </c>
      <c r="AY9" s="7"/>
    </row>
    <row r="10" spans="1:57" x14ac:dyDescent="0.25">
      <c r="A10" s="80">
        <v>43378</v>
      </c>
      <c r="B10" s="85">
        <v>9</v>
      </c>
      <c r="C10" s="8">
        <v>0.41944444444444445</v>
      </c>
      <c r="D10" s="2">
        <v>0.4284722222222222</v>
      </c>
      <c r="E10" s="58">
        <f t="shared" si="0"/>
        <v>9.0277777777777457E-3</v>
      </c>
      <c r="F10" s="59">
        <f t="shared" si="1"/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59">
        <f t="shared" si="2"/>
        <v>7</v>
      </c>
      <c r="N10">
        <v>5</v>
      </c>
      <c r="O10">
        <v>1</v>
      </c>
      <c r="P10">
        <v>0</v>
      </c>
      <c r="Q10">
        <v>0</v>
      </c>
      <c r="R10">
        <v>0</v>
      </c>
      <c r="S10">
        <v>1</v>
      </c>
      <c r="T10" s="37">
        <f t="shared" si="3"/>
        <v>7</v>
      </c>
      <c r="U10">
        <f t="shared" si="3"/>
        <v>5</v>
      </c>
      <c r="V10">
        <f t="shared" si="3"/>
        <v>1</v>
      </c>
      <c r="W10">
        <f t="shared" si="3"/>
        <v>0</v>
      </c>
      <c r="X10">
        <f t="shared" si="3"/>
        <v>0</v>
      </c>
      <c r="Y10">
        <f t="shared" si="3"/>
        <v>0</v>
      </c>
      <c r="Z10">
        <f t="shared" si="3"/>
        <v>1</v>
      </c>
      <c r="AA10" s="37"/>
      <c r="AB10" s="125"/>
      <c r="AC10" s="131"/>
      <c r="AD10" s="119"/>
      <c r="AE10" s="113"/>
      <c r="AF10" s="182"/>
      <c r="AG10" s="37"/>
      <c r="AH10" s="125"/>
      <c r="AI10" s="131"/>
      <c r="AJ10" s="119"/>
      <c r="AK10" s="113"/>
      <c r="AL10" s="182"/>
      <c r="AM10" s="152"/>
      <c r="AN10" s="159"/>
      <c r="AO10" s="166"/>
      <c r="AP10" s="145"/>
      <c r="AQ10" s="177"/>
      <c r="AR10" s="7"/>
      <c r="AU10" s="7"/>
      <c r="AV10" s="29"/>
      <c r="AW10" s="61">
        <v>9</v>
      </c>
      <c r="AY10" s="7"/>
    </row>
    <row r="11" spans="1:57" x14ac:dyDescent="0.25">
      <c r="A11" s="80">
        <v>43378</v>
      </c>
      <c r="B11" s="85">
        <v>10</v>
      </c>
      <c r="C11" s="8">
        <v>0.40625</v>
      </c>
      <c r="D11" s="2">
        <v>0.4152777777777778</v>
      </c>
      <c r="E11" s="58">
        <f t="shared" si="0"/>
        <v>9.0277777777778012E-3</v>
      </c>
      <c r="F11" s="59">
        <f t="shared" si="1"/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59">
        <f t="shared" si="2"/>
        <v>2</v>
      </c>
      <c r="N11">
        <v>1</v>
      </c>
      <c r="O11">
        <v>0</v>
      </c>
      <c r="P11">
        <v>0</v>
      </c>
      <c r="Q11">
        <v>0</v>
      </c>
      <c r="R11">
        <v>0</v>
      </c>
      <c r="S11">
        <v>1</v>
      </c>
      <c r="T11" s="37">
        <f t="shared" si="3"/>
        <v>2</v>
      </c>
      <c r="U11">
        <f t="shared" si="3"/>
        <v>1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1</v>
      </c>
      <c r="AA11" s="37"/>
      <c r="AB11" s="125"/>
      <c r="AC11" s="131"/>
      <c r="AD11" s="119"/>
      <c r="AE11" s="113"/>
      <c r="AF11" s="182"/>
      <c r="AG11" s="37"/>
      <c r="AH11" s="125"/>
      <c r="AI11" s="131"/>
      <c r="AJ11" s="119"/>
      <c r="AK11" s="113"/>
      <c r="AL11" s="182"/>
      <c r="AM11" s="152"/>
      <c r="AN11" s="159"/>
      <c r="AO11" s="166"/>
      <c r="AP11" s="145"/>
      <c r="AQ11" s="177"/>
      <c r="AR11" s="7"/>
      <c r="AU11" s="7"/>
      <c r="AV11" s="29"/>
      <c r="AW11" s="61">
        <v>10</v>
      </c>
      <c r="AY11" s="7"/>
    </row>
    <row r="12" spans="1:57" x14ac:dyDescent="0.25">
      <c r="A12" s="80">
        <v>43377</v>
      </c>
      <c r="B12" s="81">
        <v>11</v>
      </c>
      <c r="C12" s="8">
        <v>0.36805555555555558</v>
      </c>
      <c r="D12" s="2">
        <v>0.37152777777777773</v>
      </c>
      <c r="E12" s="40">
        <f t="shared" si="0"/>
        <v>3.4722222222221544E-3</v>
      </c>
      <c r="F12" s="38">
        <f t="shared" si="1"/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38">
        <f t="shared" si="2"/>
        <v>1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 s="37">
        <f t="shared" si="3"/>
        <v>1</v>
      </c>
      <c r="U12">
        <f t="shared" si="3"/>
        <v>0</v>
      </c>
      <c r="V12">
        <f t="shared" si="3"/>
        <v>1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 s="37"/>
      <c r="AB12" s="125"/>
      <c r="AC12" s="131"/>
      <c r="AD12" s="119"/>
      <c r="AE12" s="113"/>
      <c r="AF12" s="182"/>
      <c r="AG12" s="37"/>
      <c r="AH12" s="125"/>
      <c r="AI12" s="131"/>
      <c r="AJ12" s="119"/>
      <c r="AK12" s="113"/>
      <c r="AL12" s="182"/>
      <c r="AM12" s="152"/>
      <c r="AN12" s="159"/>
      <c r="AO12" s="166"/>
      <c r="AP12" s="145"/>
      <c r="AQ12" s="177"/>
      <c r="AR12" s="7"/>
      <c r="AU12" s="7"/>
      <c r="AV12" s="29"/>
      <c r="AW12" s="61">
        <v>11</v>
      </c>
      <c r="AY12" s="7"/>
    </row>
    <row r="13" spans="1:57" x14ac:dyDescent="0.25">
      <c r="A13" s="80">
        <v>43377</v>
      </c>
      <c r="B13" s="81">
        <v>12</v>
      </c>
      <c r="C13" s="8">
        <v>0.4201388888888889</v>
      </c>
      <c r="D13" s="2">
        <v>0.42430555555555555</v>
      </c>
      <c r="E13" s="40">
        <f t="shared" si="0"/>
        <v>4.1666666666666519E-3</v>
      </c>
      <c r="F13" s="38">
        <f t="shared" si="1"/>
        <v>1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 s="38">
        <f t="shared" si="2"/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s="37">
        <f t="shared" si="3"/>
        <v>1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1</v>
      </c>
      <c r="Z13">
        <f t="shared" si="3"/>
        <v>0</v>
      </c>
      <c r="AA13" s="37"/>
      <c r="AB13" s="125"/>
      <c r="AC13" s="131"/>
      <c r="AD13" s="119"/>
      <c r="AE13" s="113"/>
      <c r="AF13" s="182"/>
      <c r="AG13" s="37"/>
      <c r="AH13" s="125"/>
      <c r="AI13" s="131"/>
      <c r="AJ13" s="119"/>
      <c r="AK13" s="113"/>
      <c r="AL13" s="182"/>
      <c r="AM13" s="152"/>
      <c r="AN13" s="159"/>
      <c r="AO13" s="166"/>
      <c r="AP13" s="145"/>
      <c r="AQ13" s="177"/>
      <c r="AR13" s="7"/>
      <c r="AU13" s="7"/>
      <c r="AV13" s="29"/>
      <c r="AW13" s="61">
        <v>12</v>
      </c>
      <c r="AY13" s="7"/>
    </row>
    <row r="14" spans="1:57" x14ac:dyDescent="0.25">
      <c r="A14" s="80">
        <v>43378</v>
      </c>
      <c r="B14" s="85">
        <v>13</v>
      </c>
      <c r="C14" s="8">
        <v>0.37847222222222227</v>
      </c>
      <c r="D14" s="2">
        <v>0.38819444444444445</v>
      </c>
      <c r="E14" s="58">
        <f t="shared" si="0"/>
        <v>9.7222222222221877E-3</v>
      </c>
      <c r="F14" s="59">
        <f t="shared" si="1"/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59">
        <f t="shared" si="2"/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 s="37">
        <f t="shared" si="3"/>
        <v>1</v>
      </c>
      <c r="U14">
        <f t="shared" si="3"/>
        <v>1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 s="37"/>
      <c r="AB14" s="125"/>
      <c r="AC14" s="131"/>
      <c r="AD14" s="119"/>
      <c r="AE14" s="113"/>
      <c r="AF14" s="182"/>
      <c r="AG14" s="37"/>
      <c r="AH14" s="125"/>
      <c r="AI14" s="131"/>
      <c r="AJ14" s="119"/>
      <c r="AK14" s="113"/>
      <c r="AL14" s="182"/>
      <c r="AM14" s="152"/>
      <c r="AN14" s="159"/>
      <c r="AO14" s="166"/>
      <c r="AP14" s="145"/>
      <c r="AQ14" s="177"/>
      <c r="AR14" s="7"/>
      <c r="AU14" s="7"/>
      <c r="AV14" s="29"/>
      <c r="AW14" s="61">
        <v>13</v>
      </c>
      <c r="AY14" s="7"/>
    </row>
    <row r="15" spans="1:57" s="17" customFormat="1" x14ac:dyDescent="0.25">
      <c r="A15" s="82">
        <v>43378</v>
      </c>
      <c r="B15" s="87">
        <v>14</v>
      </c>
      <c r="C15" s="13">
        <v>0.39166666666666666</v>
      </c>
      <c r="D15" s="14">
        <v>0.39930555555555558</v>
      </c>
      <c r="E15" s="47">
        <f t="shared" si="0"/>
        <v>7.6388888888889173E-3</v>
      </c>
      <c r="F15" s="48">
        <f t="shared" si="1"/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48">
        <f t="shared" si="2"/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44">
        <f t="shared" si="3"/>
        <v>0</v>
      </c>
      <c r="U15" s="17">
        <f t="shared" si="3"/>
        <v>0</v>
      </c>
      <c r="V15" s="17">
        <f t="shared" si="3"/>
        <v>0</v>
      </c>
      <c r="W15" s="17">
        <f t="shared" si="3"/>
        <v>0</v>
      </c>
      <c r="X15" s="17">
        <f t="shared" si="3"/>
        <v>0</v>
      </c>
      <c r="Y15" s="17">
        <f t="shared" si="3"/>
        <v>0</v>
      </c>
      <c r="Z15" s="17">
        <f t="shared" si="3"/>
        <v>0</v>
      </c>
      <c r="AA15" s="44"/>
      <c r="AB15" s="127"/>
      <c r="AC15" s="134"/>
      <c r="AD15" s="121"/>
      <c r="AE15" s="115"/>
      <c r="AF15" s="185"/>
      <c r="AG15" s="44"/>
      <c r="AH15" s="127"/>
      <c r="AI15" s="134"/>
      <c r="AJ15" s="121"/>
      <c r="AK15" s="115"/>
      <c r="AL15" s="185"/>
      <c r="AM15" s="153"/>
      <c r="AN15" s="160"/>
      <c r="AO15" s="167"/>
      <c r="AP15" s="146"/>
      <c r="AQ15" s="178"/>
      <c r="AR15" s="16"/>
      <c r="AU15" s="16"/>
      <c r="AV15" s="30"/>
      <c r="AW15" s="97">
        <v>14</v>
      </c>
      <c r="AY15" s="16"/>
    </row>
    <row r="16" spans="1:57" s="1" customFormat="1" x14ac:dyDescent="0.25">
      <c r="A16" s="1" t="s">
        <v>41</v>
      </c>
      <c r="B16" s="9"/>
      <c r="C16" s="6"/>
      <c r="D16" s="1" t="s">
        <v>40</v>
      </c>
      <c r="E16" s="42">
        <f>SUM(E2:E15)</f>
        <v>8.6111111111110916E-2</v>
      </c>
      <c r="F16" s="38">
        <f>SUM(F2:F15)</f>
        <v>7</v>
      </c>
      <c r="G16" s="4">
        <f>SUM(G2:G15)</f>
        <v>2</v>
      </c>
      <c r="H16" s="4">
        <f t="shared" ref="H16:L16" si="4">SUM(H2:H15)</f>
        <v>1</v>
      </c>
      <c r="I16" s="4">
        <f t="shared" si="4"/>
        <v>1</v>
      </c>
      <c r="J16" s="4">
        <f t="shared" si="4"/>
        <v>0</v>
      </c>
      <c r="K16" s="4">
        <f t="shared" si="4"/>
        <v>3</v>
      </c>
      <c r="L16" s="4">
        <f t="shared" si="4"/>
        <v>0</v>
      </c>
      <c r="M16" s="38">
        <f>SUM(M2:M15)</f>
        <v>15</v>
      </c>
      <c r="N16" s="4">
        <f>SUM(N2:N15)</f>
        <v>8</v>
      </c>
      <c r="O16" s="4">
        <f t="shared" ref="O16:S16" si="5">SUM(O2:O15)</f>
        <v>4</v>
      </c>
      <c r="P16" s="4">
        <f t="shared" si="5"/>
        <v>0</v>
      </c>
      <c r="Q16" s="4">
        <f t="shared" si="5"/>
        <v>1</v>
      </c>
      <c r="R16" s="4">
        <f t="shared" si="5"/>
        <v>0</v>
      </c>
      <c r="S16" s="4">
        <f t="shared" si="5"/>
        <v>2</v>
      </c>
      <c r="T16" s="38">
        <f>SUM(T2:T15)</f>
        <v>22</v>
      </c>
      <c r="U16" s="4">
        <f>SUM(U2:U15)</f>
        <v>10</v>
      </c>
      <c r="V16" s="4">
        <f t="shared" ref="V16:Z16" si="6">SUM(V2:V15)</f>
        <v>5</v>
      </c>
      <c r="W16" s="4">
        <f t="shared" si="6"/>
        <v>1</v>
      </c>
      <c r="X16" s="4">
        <f t="shared" si="6"/>
        <v>1</v>
      </c>
      <c r="Y16" s="4">
        <f t="shared" si="6"/>
        <v>3</v>
      </c>
      <c r="Z16" s="4">
        <f t="shared" si="6"/>
        <v>2</v>
      </c>
      <c r="AA16" s="38"/>
      <c r="AG16" s="36"/>
      <c r="AN16" s="6">
        <v>0</v>
      </c>
      <c r="AP16" s="1">
        <v>1</v>
      </c>
      <c r="AQ16" s="6"/>
      <c r="AR16" s="6">
        <f>SUM(AR2:AR15)</f>
        <v>0</v>
      </c>
      <c r="AS16" s="1">
        <f t="shared" ref="AS16:AX16" si="7">SUM(AS2:AS15)</f>
        <v>0</v>
      </c>
      <c r="AT16" s="1">
        <f t="shared" si="7"/>
        <v>0</v>
      </c>
      <c r="AU16" s="1">
        <f t="shared" si="7"/>
        <v>0</v>
      </c>
      <c r="AV16" s="1">
        <f t="shared" si="7"/>
        <v>0</v>
      </c>
      <c r="AW16" s="1">
        <f t="shared" si="7"/>
        <v>105</v>
      </c>
      <c r="AX16" s="1">
        <f t="shared" si="7"/>
        <v>0</v>
      </c>
      <c r="AY16" s="6">
        <f>SUM(AY2:AY15)</f>
        <v>0</v>
      </c>
      <c r="AZ16" s="1">
        <f t="shared" ref="AZ16:BE16" si="8">SUM(AZ2:AZ15)</f>
        <v>0</v>
      </c>
      <c r="BA16" s="1">
        <f t="shared" si="8"/>
        <v>0</v>
      </c>
      <c r="BB16" s="1">
        <f t="shared" si="8"/>
        <v>0</v>
      </c>
      <c r="BC16" s="1">
        <f t="shared" si="8"/>
        <v>0</v>
      </c>
      <c r="BD16" s="1">
        <f t="shared" si="8"/>
        <v>0</v>
      </c>
      <c r="BE16" s="1">
        <f t="shared" si="8"/>
        <v>0</v>
      </c>
    </row>
    <row r="17" spans="2:51" s="17" customFormat="1" x14ac:dyDescent="0.25">
      <c r="B17" s="33"/>
      <c r="C17" s="16"/>
      <c r="D17" s="11" t="s">
        <v>39</v>
      </c>
      <c r="E17" s="41">
        <f>E16/14</f>
        <v>6.1507936507936367E-3</v>
      </c>
      <c r="F17" s="32"/>
      <c r="G17" s="43">
        <f>G16/$F$16*100</f>
        <v>28.571428571428569</v>
      </c>
      <c r="H17" s="43">
        <f t="shared" ref="H17:L17" si="9">H16/$F$16*100</f>
        <v>14.285714285714285</v>
      </c>
      <c r="I17" s="43">
        <f t="shared" si="9"/>
        <v>14.285714285714285</v>
      </c>
      <c r="J17" s="43">
        <f t="shared" si="9"/>
        <v>0</v>
      </c>
      <c r="K17" s="43">
        <f t="shared" si="9"/>
        <v>42.857142857142854</v>
      </c>
      <c r="L17" s="43">
        <f t="shared" si="9"/>
        <v>0</v>
      </c>
      <c r="M17" s="32"/>
      <c r="N17" s="43">
        <f>N16/$M$16*100</f>
        <v>53.333333333333336</v>
      </c>
      <c r="O17" s="43">
        <f>O16/$M$16*100</f>
        <v>26.666666666666668</v>
      </c>
      <c r="P17" s="43">
        <f t="shared" ref="P17:S17" si="10">P16/$M$16*100</f>
        <v>0</v>
      </c>
      <c r="Q17" s="43">
        <f t="shared" si="10"/>
        <v>6.666666666666667</v>
      </c>
      <c r="R17" s="43">
        <f t="shared" si="10"/>
        <v>0</v>
      </c>
      <c r="S17" s="43">
        <f t="shared" si="10"/>
        <v>13.333333333333334</v>
      </c>
      <c r="T17" s="32"/>
      <c r="U17" s="43">
        <f>U16/$T$16*100</f>
        <v>45.454545454545453</v>
      </c>
      <c r="V17" s="43">
        <f t="shared" ref="V17:Z17" si="11">V16/$T$16*100</f>
        <v>22.727272727272727</v>
      </c>
      <c r="W17" s="43">
        <f t="shared" si="11"/>
        <v>4.5454545454545459</v>
      </c>
      <c r="X17" s="43">
        <f t="shared" si="11"/>
        <v>4.5454545454545459</v>
      </c>
      <c r="Y17" s="43">
        <f t="shared" si="11"/>
        <v>13.636363636363635</v>
      </c>
      <c r="Z17" s="43">
        <f t="shared" si="11"/>
        <v>9.0909090909090917</v>
      </c>
      <c r="AA17" s="32"/>
      <c r="AG17" s="44"/>
      <c r="AN17" s="16"/>
      <c r="AQ17" s="16"/>
      <c r="AR17" s="16"/>
      <c r="AY17" s="16"/>
    </row>
    <row r="20" spans="2:51" x14ac:dyDescent="0.25">
      <c r="T20" t="s">
        <v>10</v>
      </c>
      <c r="U20">
        <f>F16</f>
        <v>7</v>
      </c>
      <c r="V20" s="5">
        <f>U20/SUM(U20:U21)*100</f>
        <v>31.818181818181817</v>
      </c>
    </row>
    <row r="21" spans="2:51" x14ac:dyDescent="0.25">
      <c r="T21" t="s">
        <v>11</v>
      </c>
      <c r="U21">
        <f>M16</f>
        <v>15</v>
      </c>
      <c r="V21" s="5">
        <f>U21/SUM(U20:U21)*100</f>
        <v>68.181818181818173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E21"/>
  <sheetViews>
    <sheetView topLeftCell="A8" workbookViewId="0">
      <selection activeCell="A2" sqref="A2:XFD15"/>
    </sheetView>
  </sheetViews>
  <sheetFormatPr baseColWidth="10" defaultRowHeight="15" x14ac:dyDescent="0.25"/>
  <sheetData>
    <row r="1" spans="1:57" s="11" customFormat="1" x14ac:dyDescent="0.25">
      <c r="A1" s="20" t="s">
        <v>1</v>
      </c>
      <c r="B1" s="21" t="s">
        <v>0</v>
      </c>
      <c r="C1" s="12" t="s">
        <v>2</v>
      </c>
      <c r="D1" s="11" t="s">
        <v>3</v>
      </c>
      <c r="E1" s="39" t="s">
        <v>15</v>
      </c>
      <c r="F1" s="19" t="s">
        <v>10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8</v>
      </c>
      <c r="L1" s="11" t="s">
        <v>9</v>
      </c>
      <c r="M1" s="19" t="s">
        <v>11</v>
      </c>
      <c r="N1" s="11" t="s">
        <v>4</v>
      </c>
      <c r="O1" s="11" t="s">
        <v>5</v>
      </c>
      <c r="P1" s="11" t="s">
        <v>6</v>
      </c>
      <c r="Q1" s="11" t="s">
        <v>7</v>
      </c>
      <c r="R1" s="11" t="s">
        <v>8</v>
      </c>
      <c r="S1" s="11" t="s">
        <v>9</v>
      </c>
      <c r="T1" s="19" t="s">
        <v>37</v>
      </c>
      <c r="U1" s="11" t="s">
        <v>4</v>
      </c>
      <c r="V1" s="11" t="s">
        <v>5</v>
      </c>
      <c r="W1" s="11" t="s">
        <v>6</v>
      </c>
      <c r="X1" s="11" t="s">
        <v>7</v>
      </c>
      <c r="Y1" s="11" t="s">
        <v>8</v>
      </c>
      <c r="Z1" s="11" t="s">
        <v>9</v>
      </c>
      <c r="AA1" s="19" t="s">
        <v>13</v>
      </c>
      <c r="AB1" s="11" t="s">
        <v>44</v>
      </c>
      <c r="AC1" s="11" t="s">
        <v>45</v>
      </c>
      <c r="AD1" s="11" t="s">
        <v>46</v>
      </c>
      <c r="AE1" s="11" t="s">
        <v>47</v>
      </c>
      <c r="AF1" s="11" t="s">
        <v>43</v>
      </c>
      <c r="AG1" s="39"/>
      <c r="AH1" s="11" t="s">
        <v>48</v>
      </c>
      <c r="AI1" s="11" t="s">
        <v>49</v>
      </c>
      <c r="AJ1" s="11" t="s">
        <v>50</v>
      </c>
      <c r="AK1" s="11" t="s">
        <v>51</v>
      </c>
      <c r="AL1" s="11" t="s">
        <v>53</v>
      </c>
      <c r="AM1" s="11" t="s">
        <v>18</v>
      </c>
      <c r="AN1" s="12" t="s">
        <v>57</v>
      </c>
      <c r="AO1" s="11" t="s">
        <v>58</v>
      </c>
      <c r="AP1" s="11" t="s">
        <v>21</v>
      </c>
      <c r="AQ1" s="12" t="s">
        <v>14</v>
      </c>
      <c r="AR1" s="19" t="s">
        <v>36</v>
      </c>
      <c r="AS1" s="11" t="s">
        <v>4</v>
      </c>
      <c r="AT1" s="11" t="s">
        <v>5</v>
      </c>
      <c r="AU1" s="11" t="s">
        <v>6</v>
      </c>
      <c r="AV1" s="11" t="s">
        <v>7</v>
      </c>
      <c r="AW1" s="11" t="s">
        <v>8</v>
      </c>
      <c r="AX1" s="11" t="s">
        <v>9</v>
      </c>
      <c r="AY1" s="19" t="s">
        <v>38</v>
      </c>
      <c r="AZ1" s="11" t="s">
        <v>4</v>
      </c>
      <c r="BA1" s="11" t="s">
        <v>5</v>
      </c>
      <c r="BB1" s="11" t="s">
        <v>6</v>
      </c>
      <c r="BC1" s="11" t="s">
        <v>7</v>
      </c>
      <c r="BD1" s="11" t="s">
        <v>8</v>
      </c>
      <c r="BE1" s="11" t="s">
        <v>9</v>
      </c>
    </row>
    <row r="2" spans="1:57" s="27" customFormat="1" x14ac:dyDescent="0.25">
      <c r="A2" s="88">
        <v>43396</v>
      </c>
      <c r="B2" s="89">
        <v>1</v>
      </c>
      <c r="C2" s="72">
        <v>0.3756944444444445</v>
      </c>
      <c r="D2" s="73">
        <v>0.38125000000000003</v>
      </c>
      <c r="E2" s="74">
        <f t="shared" ref="E2:E15" si="0">D2-C2</f>
        <v>5.5555555555555358E-3</v>
      </c>
      <c r="F2" s="75">
        <f t="shared" ref="F2:F15" si="1">SUM(G2:L2)</f>
        <v>0</v>
      </c>
      <c r="G2" s="27">
        <v>0</v>
      </c>
      <c r="H2" s="27">
        <v>0</v>
      </c>
      <c r="I2" s="27">
        <v>0</v>
      </c>
      <c r="J2" s="27">
        <v>0</v>
      </c>
      <c r="K2" s="27">
        <v>0</v>
      </c>
      <c r="L2" s="27">
        <v>0</v>
      </c>
      <c r="M2" s="75">
        <f t="shared" ref="M2:M15" si="2">SUM(N2:S2)</f>
        <v>0</v>
      </c>
      <c r="N2" s="27">
        <v>0</v>
      </c>
      <c r="O2" s="27">
        <v>0</v>
      </c>
      <c r="P2" s="27">
        <v>0</v>
      </c>
      <c r="Q2" s="27">
        <v>0</v>
      </c>
      <c r="R2" s="27">
        <v>0</v>
      </c>
      <c r="S2" s="27">
        <v>0</v>
      </c>
      <c r="T2" s="37">
        <f t="shared" ref="T2:Z15" si="3">M2+F2</f>
        <v>0</v>
      </c>
      <c r="U2">
        <f t="shared" si="3"/>
        <v>0</v>
      </c>
      <c r="V2">
        <f t="shared" si="3"/>
        <v>0</v>
      </c>
      <c r="W2">
        <f t="shared" si="3"/>
        <v>0</v>
      </c>
      <c r="X2">
        <f t="shared" si="3"/>
        <v>0</v>
      </c>
      <c r="Y2">
        <f t="shared" si="3"/>
        <v>0</v>
      </c>
      <c r="Z2">
        <f t="shared" si="3"/>
        <v>0</v>
      </c>
      <c r="AA2" s="78"/>
      <c r="AB2" s="129"/>
      <c r="AC2" s="136"/>
      <c r="AD2" s="123"/>
      <c r="AE2" s="117"/>
      <c r="AF2" s="179"/>
      <c r="AG2" s="78"/>
      <c r="AH2" s="129"/>
      <c r="AI2" s="136"/>
      <c r="AJ2" s="123"/>
      <c r="AK2" s="117"/>
      <c r="AL2" s="179"/>
      <c r="AM2" s="151"/>
      <c r="AN2" s="158"/>
      <c r="AO2" s="165"/>
      <c r="AP2" s="144"/>
      <c r="AQ2" s="176"/>
      <c r="AR2" s="26"/>
      <c r="AU2" s="26"/>
      <c r="AV2" s="28"/>
      <c r="AW2" s="110">
        <v>1</v>
      </c>
      <c r="AY2" s="26"/>
    </row>
    <row r="3" spans="1:57" x14ac:dyDescent="0.25">
      <c r="A3" s="88">
        <v>43396</v>
      </c>
      <c r="B3" s="81">
        <v>2</v>
      </c>
      <c r="C3" s="8">
        <v>0.39374999999999999</v>
      </c>
      <c r="D3" s="2">
        <v>0.39861111111111108</v>
      </c>
      <c r="E3" s="40">
        <f t="shared" si="0"/>
        <v>4.8611111111110938E-3</v>
      </c>
      <c r="F3" s="38">
        <f t="shared" si="1"/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s="38">
        <f t="shared" si="2"/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 s="37">
        <f t="shared" si="3"/>
        <v>0</v>
      </c>
      <c r="U3">
        <f t="shared" si="3"/>
        <v>0</v>
      </c>
      <c r="V3">
        <f t="shared" si="3"/>
        <v>0</v>
      </c>
      <c r="W3">
        <f t="shared" si="3"/>
        <v>0</v>
      </c>
      <c r="X3">
        <f t="shared" si="3"/>
        <v>0</v>
      </c>
      <c r="Y3">
        <f t="shared" si="3"/>
        <v>0</v>
      </c>
      <c r="Z3">
        <f t="shared" si="3"/>
        <v>0</v>
      </c>
      <c r="AA3" s="37"/>
      <c r="AB3" s="125"/>
      <c r="AC3" s="131"/>
      <c r="AD3" s="119"/>
      <c r="AE3" s="113"/>
      <c r="AF3" s="182"/>
      <c r="AG3" s="37"/>
      <c r="AH3" s="125"/>
      <c r="AI3" s="131"/>
      <c r="AJ3" s="119"/>
      <c r="AK3" s="113"/>
      <c r="AL3" s="182"/>
      <c r="AM3" s="152"/>
      <c r="AN3" s="159"/>
      <c r="AO3" s="166"/>
      <c r="AP3" s="145"/>
      <c r="AQ3" s="177"/>
      <c r="AR3" s="7"/>
      <c r="AU3" s="7"/>
      <c r="AV3" s="29"/>
      <c r="AW3" s="61">
        <v>2</v>
      </c>
      <c r="AY3" s="7"/>
    </row>
    <row r="4" spans="1:57" x14ac:dyDescent="0.25">
      <c r="A4" s="88">
        <v>43396</v>
      </c>
      <c r="B4" s="81">
        <v>3</v>
      </c>
      <c r="C4" s="8">
        <v>0.40625</v>
      </c>
      <c r="D4" s="2">
        <v>0.4201388888888889</v>
      </c>
      <c r="E4" s="40">
        <f t="shared" si="0"/>
        <v>1.3888888888888895E-2</v>
      </c>
      <c r="F4" s="38">
        <f t="shared" si="1"/>
        <v>4</v>
      </c>
      <c r="G4">
        <v>2</v>
      </c>
      <c r="H4">
        <v>0</v>
      </c>
      <c r="I4">
        <v>0</v>
      </c>
      <c r="J4">
        <v>1</v>
      </c>
      <c r="K4">
        <v>0</v>
      </c>
      <c r="L4">
        <v>1</v>
      </c>
      <c r="M4" s="38">
        <f t="shared" si="2"/>
        <v>1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 s="37">
        <f t="shared" si="3"/>
        <v>5</v>
      </c>
      <c r="U4">
        <f t="shared" si="3"/>
        <v>3</v>
      </c>
      <c r="V4">
        <f t="shared" si="3"/>
        <v>0</v>
      </c>
      <c r="W4">
        <f t="shared" si="3"/>
        <v>0</v>
      </c>
      <c r="X4">
        <f t="shared" si="3"/>
        <v>1</v>
      </c>
      <c r="Y4">
        <f t="shared" si="3"/>
        <v>0</v>
      </c>
      <c r="Z4">
        <f t="shared" si="3"/>
        <v>1</v>
      </c>
      <c r="AA4" s="37"/>
      <c r="AB4" s="125"/>
      <c r="AC4" s="131"/>
      <c r="AD4" s="119"/>
      <c r="AE4" s="113"/>
      <c r="AF4" s="182"/>
      <c r="AG4" s="37"/>
      <c r="AH4" s="125"/>
      <c r="AI4" s="131"/>
      <c r="AJ4" s="119"/>
      <c r="AK4" s="113"/>
      <c r="AL4" s="182"/>
      <c r="AM4" s="152"/>
      <c r="AN4" s="159"/>
      <c r="AO4" s="166"/>
      <c r="AP4" s="145"/>
      <c r="AQ4" s="177"/>
      <c r="AR4" s="7"/>
      <c r="AU4" s="7"/>
      <c r="AV4" s="29"/>
      <c r="AW4" s="61">
        <v>3</v>
      </c>
      <c r="AY4" s="7"/>
    </row>
    <row r="5" spans="1:57" x14ac:dyDescent="0.25">
      <c r="A5" s="80">
        <v>43398</v>
      </c>
      <c r="B5" s="81">
        <v>4</v>
      </c>
      <c r="C5" s="8">
        <v>0.45555555555555555</v>
      </c>
      <c r="D5" s="2">
        <v>0.46111111111111108</v>
      </c>
      <c r="E5" s="40">
        <f t="shared" si="0"/>
        <v>5.5555555555555358E-3</v>
      </c>
      <c r="F5" s="38">
        <f t="shared" si="1"/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38">
        <f t="shared" si="2"/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s="37">
        <f t="shared" si="3"/>
        <v>0</v>
      </c>
      <c r="U5">
        <f t="shared" si="3"/>
        <v>0</v>
      </c>
      <c r="V5">
        <f t="shared" si="3"/>
        <v>0</v>
      </c>
      <c r="W5">
        <f t="shared" si="3"/>
        <v>0</v>
      </c>
      <c r="X5">
        <f t="shared" si="3"/>
        <v>0</v>
      </c>
      <c r="Y5">
        <f t="shared" si="3"/>
        <v>0</v>
      </c>
      <c r="Z5">
        <f t="shared" si="3"/>
        <v>0</v>
      </c>
      <c r="AA5" s="37"/>
      <c r="AB5" s="125"/>
      <c r="AC5" s="131"/>
      <c r="AD5" s="119"/>
      <c r="AE5" s="113"/>
      <c r="AF5" s="182"/>
      <c r="AG5" s="37"/>
      <c r="AH5" s="125"/>
      <c r="AI5" s="131"/>
      <c r="AJ5" s="119"/>
      <c r="AK5" s="113"/>
      <c r="AL5" s="182"/>
      <c r="AM5" s="152"/>
      <c r="AN5" s="159"/>
      <c r="AO5" s="166"/>
      <c r="AP5" s="145"/>
      <c r="AQ5" s="177"/>
      <c r="AR5" s="7"/>
      <c r="AU5" s="7"/>
      <c r="AV5" s="29"/>
      <c r="AW5" s="61">
        <v>4</v>
      </c>
      <c r="AY5" s="7"/>
    </row>
    <row r="6" spans="1:57" x14ac:dyDescent="0.25">
      <c r="A6" s="80">
        <v>43398</v>
      </c>
      <c r="B6" s="81">
        <v>5</v>
      </c>
      <c r="C6" s="8">
        <v>0.46527777777777773</v>
      </c>
      <c r="D6" s="2">
        <v>0.47222222222222227</v>
      </c>
      <c r="E6" s="40">
        <f t="shared" si="0"/>
        <v>6.9444444444445308E-3</v>
      </c>
      <c r="F6" s="38">
        <f t="shared" si="1"/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38">
        <f t="shared" si="2"/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37">
        <f t="shared" si="3"/>
        <v>0</v>
      </c>
      <c r="U6">
        <f t="shared" si="3"/>
        <v>0</v>
      </c>
      <c r="V6">
        <f t="shared" si="3"/>
        <v>0</v>
      </c>
      <c r="W6">
        <f t="shared" si="3"/>
        <v>0</v>
      </c>
      <c r="X6">
        <f t="shared" si="3"/>
        <v>0</v>
      </c>
      <c r="Y6">
        <f t="shared" si="3"/>
        <v>0</v>
      </c>
      <c r="Z6">
        <f t="shared" si="3"/>
        <v>0</v>
      </c>
      <c r="AA6" s="37"/>
      <c r="AB6" s="125"/>
      <c r="AC6" s="131"/>
      <c r="AD6" s="119"/>
      <c r="AE6" s="113"/>
      <c r="AF6" s="182"/>
      <c r="AG6" s="37"/>
      <c r="AH6" s="125"/>
      <c r="AI6" s="131"/>
      <c r="AJ6" s="119"/>
      <c r="AK6" s="113"/>
      <c r="AL6" s="182"/>
      <c r="AM6" s="152"/>
      <c r="AN6" s="159"/>
      <c r="AO6" s="166"/>
      <c r="AP6" s="145"/>
      <c r="AQ6" s="177"/>
      <c r="AR6" s="7"/>
      <c r="AU6" s="7"/>
      <c r="AV6" s="29"/>
      <c r="AW6" s="61">
        <v>5</v>
      </c>
      <c r="AY6" s="7"/>
    </row>
    <row r="7" spans="1:57" x14ac:dyDescent="0.25">
      <c r="A7" s="80">
        <v>43396</v>
      </c>
      <c r="B7" s="85">
        <v>6</v>
      </c>
      <c r="C7" s="8">
        <v>0.48888888888888887</v>
      </c>
      <c r="D7" s="2">
        <v>0.50138888888888888</v>
      </c>
      <c r="E7" s="58">
        <f t="shared" si="0"/>
        <v>1.2500000000000011E-2</v>
      </c>
      <c r="F7" s="59">
        <f t="shared" si="1"/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 s="59">
        <f t="shared" si="2"/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37">
        <f t="shared" si="3"/>
        <v>1</v>
      </c>
      <c r="U7">
        <f t="shared" si="3"/>
        <v>0</v>
      </c>
      <c r="V7">
        <f t="shared" si="3"/>
        <v>1</v>
      </c>
      <c r="W7">
        <f t="shared" si="3"/>
        <v>0</v>
      </c>
      <c r="X7">
        <f t="shared" si="3"/>
        <v>0</v>
      </c>
      <c r="Y7">
        <f t="shared" si="3"/>
        <v>0</v>
      </c>
      <c r="Z7">
        <f t="shared" si="3"/>
        <v>0</v>
      </c>
      <c r="AA7" s="37"/>
      <c r="AB7" s="125"/>
      <c r="AC7" s="131"/>
      <c r="AD7" s="119"/>
      <c r="AE7" s="113"/>
      <c r="AF7" s="182"/>
      <c r="AG7" s="37"/>
      <c r="AH7" s="125"/>
      <c r="AI7" s="131"/>
      <c r="AJ7" s="119"/>
      <c r="AK7" s="113"/>
      <c r="AL7" s="182"/>
      <c r="AM7" s="152"/>
      <c r="AN7" s="159"/>
      <c r="AO7" s="166"/>
      <c r="AP7" s="145"/>
      <c r="AQ7" s="177"/>
      <c r="AR7" s="7"/>
      <c r="AU7" s="7"/>
      <c r="AV7" s="29"/>
      <c r="AW7" s="61">
        <v>6</v>
      </c>
      <c r="AY7" s="7"/>
    </row>
    <row r="8" spans="1:57" x14ac:dyDescent="0.25">
      <c r="A8" s="80">
        <v>43396</v>
      </c>
      <c r="B8" s="85">
        <v>7</v>
      </c>
      <c r="C8" s="8">
        <v>0.4465277777777778</v>
      </c>
      <c r="D8" s="2">
        <v>0.4597222222222222</v>
      </c>
      <c r="E8" s="58">
        <f t="shared" si="0"/>
        <v>1.3194444444444398E-2</v>
      </c>
      <c r="F8" s="59">
        <f t="shared" si="1"/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 s="59">
        <f t="shared" si="2"/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s="37">
        <f t="shared" si="3"/>
        <v>1</v>
      </c>
      <c r="U8">
        <f t="shared" si="3"/>
        <v>0</v>
      </c>
      <c r="V8">
        <f t="shared" si="3"/>
        <v>1</v>
      </c>
      <c r="W8">
        <f t="shared" si="3"/>
        <v>0</v>
      </c>
      <c r="X8">
        <f t="shared" si="3"/>
        <v>0</v>
      </c>
      <c r="Y8">
        <f t="shared" si="3"/>
        <v>0</v>
      </c>
      <c r="Z8">
        <f t="shared" si="3"/>
        <v>0</v>
      </c>
      <c r="AA8" s="37"/>
      <c r="AB8" s="125"/>
      <c r="AC8" s="131"/>
      <c r="AD8" s="119"/>
      <c r="AE8" s="113"/>
      <c r="AF8" s="182"/>
      <c r="AG8" s="37"/>
      <c r="AH8" s="125"/>
      <c r="AI8" s="131"/>
      <c r="AJ8" s="119"/>
      <c r="AK8" s="113"/>
      <c r="AL8" s="182"/>
      <c r="AM8" s="152"/>
      <c r="AN8" s="159"/>
      <c r="AO8" s="166"/>
      <c r="AP8" s="145"/>
      <c r="AQ8" s="177"/>
      <c r="AR8" s="7"/>
      <c r="AU8" s="7"/>
      <c r="AV8" s="29"/>
      <c r="AW8" s="61">
        <v>7</v>
      </c>
      <c r="AY8" s="7"/>
    </row>
    <row r="9" spans="1:57" x14ac:dyDescent="0.25">
      <c r="A9" s="80">
        <v>43396</v>
      </c>
      <c r="B9" s="85">
        <v>8</v>
      </c>
      <c r="C9" s="8">
        <v>0.46388888888888885</v>
      </c>
      <c r="D9" s="2">
        <v>0.47083333333333338</v>
      </c>
      <c r="E9" s="58">
        <f t="shared" si="0"/>
        <v>6.9444444444445308E-3</v>
      </c>
      <c r="F9" s="59">
        <f t="shared" si="1"/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s="59">
        <f t="shared" si="2"/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37">
        <f t="shared" si="3"/>
        <v>0</v>
      </c>
      <c r="U9">
        <f t="shared" si="3"/>
        <v>0</v>
      </c>
      <c r="V9">
        <f t="shared" si="3"/>
        <v>0</v>
      </c>
      <c r="W9">
        <f t="shared" si="3"/>
        <v>0</v>
      </c>
      <c r="X9">
        <f t="shared" si="3"/>
        <v>0</v>
      </c>
      <c r="Y9">
        <f t="shared" si="3"/>
        <v>0</v>
      </c>
      <c r="Z9">
        <f t="shared" si="3"/>
        <v>0</v>
      </c>
      <c r="AA9" s="37"/>
      <c r="AB9" s="125"/>
      <c r="AC9" s="131"/>
      <c r="AD9" s="119"/>
      <c r="AE9" s="113"/>
      <c r="AF9" s="182"/>
      <c r="AG9" s="37"/>
      <c r="AH9" s="125"/>
      <c r="AI9" s="131"/>
      <c r="AJ9" s="119"/>
      <c r="AK9" s="113"/>
      <c r="AL9" s="182"/>
      <c r="AM9" s="152"/>
      <c r="AN9" s="159"/>
      <c r="AO9" s="166"/>
      <c r="AP9" s="145"/>
      <c r="AQ9" s="177"/>
      <c r="AR9" s="7"/>
      <c r="AU9" s="7"/>
      <c r="AV9" s="29"/>
      <c r="AW9" s="61">
        <v>8</v>
      </c>
      <c r="AY9" s="7"/>
    </row>
    <row r="10" spans="1:57" x14ac:dyDescent="0.25">
      <c r="A10" s="80">
        <v>43398</v>
      </c>
      <c r="B10" s="85">
        <v>9</v>
      </c>
      <c r="C10" s="8">
        <v>0.44236111111111115</v>
      </c>
      <c r="D10" s="2">
        <v>0.4513888888888889</v>
      </c>
      <c r="E10" s="58">
        <f t="shared" si="0"/>
        <v>9.0277777777777457E-3</v>
      </c>
      <c r="F10" s="59">
        <f t="shared" si="1"/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59">
        <f t="shared" si="2"/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 s="37">
        <f t="shared" si="3"/>
        <v>1</v>
      </c>
      <c r="U10">
        <f t="shared" si="3"/>
        <v>1</v>
      </c>
      <c r="V10">
        <f t="shared" si="3"/>
        <v>0</v>
      </c>
      <c r="W10">
        <f t="shared" si="3"/>
        <v>0</v>
      </c>
      <c r="X10">
        <f t="shared" si="3"/>
        <v>0</v>
      </c>
      <c r="Y10">
        <f t="shared" si="3"/>
        <v>0</v>
      </c>
      <c r="Z10">
        <f t="shared" si="3"/>
        <v>0</v>
      </c>
      <c r="AA10" s="37"/>
      <c r="AB10" s="125"/>
      <c r="AC10" s="131"/>
      <c r="AD10" s="119"/>
      <c r="AE10" s="113"/>
      <c r="AF10" s="182"/>
      <c r="AG10" s="37"/>
      <c r="AH10" s="125"/>
      <c r="AI10" s="131"/>
      <c r="AJ10" s="119"/>
      <c r="AK10" s="113"/>
      <c r="AL10" s="182"/>
      <c r="AM10" s="152"/>
      <c r="AN10" s="159"/>
      <c r="AO10" s="166"/>
      <c r="AP10" s="145"/>
      <c r="AQ10" s="177"/>
      <c r="AR10" s="7"/>
      <c r="AU10" s="7"/>
      <c r="AV10" s="29"/>
      <c r="AW10" s="61">
        <v>9</v>
      </c>
      <c r="AY10" s="7"/>
    </row>
    <row r="11" spans="1:57" x14ac:dyDescent="0.25">
      <c r="A11" s="80">
        <v>43398</v>
      </c>
      <c r="B11" s="85">
        <v>10</v>
      </c>
      <c r="C11" s="8">
        <v>0.42708333333333331</v>
      </c>
      <c r="D11" s="2">
        <v>0.4375</v>
      </c>
      <c r="E11" s="58">
        <f t="shared" si="0"/>
        <v>1.0416666666666685E-2</v>
      </c>
      <c r="F11" s="59">
        <f t="shared" si="1"/>
        <v>0</v>
      </c>
      <c r="G11">
        <v>0</v>
      </c>
      <c r="H11">
        <v>0</v>
      </c>
      <c r="J11">
        <v>0</v>
      </c>
      <c r="K11">
        <v>0</v>
      </c>
      <c r="L11">
        <v>0</v>
      </c>
      <c r="M11" s="59">
        <f t="shared" si="2"/>
        <v>2</v>
      </c>
      <c r="N11">
        <v>1</v>
      </c>
      <c r="O11">
        <v>1</v>
      </c>
      <c r="P11">
        <v>0</v>
      </c>
      <c r="Q11">
        <v>0</v>
      </c>
      <c r="R11">
        <v>0</v>
      </c>
      <c r="S11">
        <v>0</v>
      </c>
      <c r="T11" s="37">
        <f t="shared" si="3"/>
        <v>2</v>
      </c>
      <c r="U11">
        <f t="shared" si="3"/>
        <v>1</v>
      </c>
      <c r="V11">
        <f t="shared" si="3"/>
        <v>1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 s="37"/>
      <c r="AB11" s="125"/>
      <c r="AC11" s="131"/>
      <c r="AD11" s="119"/>
      <c r="AE11" s="113"/>
      <c r="AF11" s="182"/>
      <c r="AG11" s="37"/>
      <c r="AH11" s="125"/>
      <c r="AI11" s="131"/>
      <c r="AJ11" s="119"/>
      <c r="AK11" s="113"/>
      <c r="AL11" s="182"/>
      <c r="AM11" s="152"/>
      <c r="AN11" s="159"/>
      <c r="AO11" s="166"/>
      <c r="AP11" s="145"/>
      <c r="AQ11" s="177"/>
      <c r="AR11" s="7"/>
      <c r="AU11" s="7"/>
      <c r="AV11" s="29"/>
      <c r="AW11" s="61">
        <v>10</v>
      </c>
      <c r="AY11" s="7"/>
    </row>
    <row r="12" spans="1:57" x14ac:dyDescent="0.25">
      <c r="A12" s="80">
        <v>43396</v>
      </c>
      <c r="B12" s="81">
        <v>11</v>
      </c>
      <c r="C12" s="8">
        <v>0.3833333333333333</v>
      </c>
      <c r="D12" s="2">
        <v>0.38819444444444445</v>
      </c>
      <c r="E12" s="40">
        <f t="shared" si="0"/>
        <v>4.8611111111111494E-3</v>
      </c>
      <c r="F12" s="38">
        <f t="shared" si="1"/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38">
        <f t="shared" si="2"/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37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 s="37"/>
      <c r="AB12" s="125"/>
      <c r="AC12" s="131"/>
      <c r="AD12" s="119"/>
      <c r="AE12" s="113"/>
      <c r="AF12" s="182"/>
      <c r="AG12" s="37"/>
      <c r="AH12" s="125"/>
      <c r="AI12" s="131"/>
      <c r="AJ12" s="119"/>
      <c r="AK12" s="113"/>
      <c r="AL12" s="182"/>
      <c r="AM12" s="152"/>
      <c r="AN12" s="159"/>
      <c r="AO12" s="166"/>
      <c r="AP12" s="145"/>
      <c r="AQ12" s="177"/>
      <c r="AR12" s="7"/>
      <c r="AU12" s="7"/>
      <c r="AV12" s="29"/>
      <c r="AW12" s="61">
        <v>11</v>
      </c>
      <c r="AY12" s="7"/>
    </row>
    <row r="13" spans="1:57" x14ac:dyDescent="0.25">
      <c r="A13" s="80">
        <v>43396</v>
      </c>
      <c r="B13" s="81">
        <v>12</v>
      </c>
      <c r="C13" s="8">
        <v>0.43055555555555558</v>
      </c>
      <c r="D13" s="2">
        <v>0.44027777777777777</v>
      </c>
      <c r="E13" s="40">
        <f t="shared" si="0"/>
        <v>9.7222222222221877E-3</v>
      </c>
      <c r="F13" s="38">
        <f t="shared" si="1"/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38">
        <f t="shared" si="2"/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 s="37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 s="37"/>
      <c r="AB13" s="125"/>
      <c r="AC13" s="131"/>
      <c r="AD13" s="119"/>
      <c r="AE13" s="113"/>
      <c r="AF13" s="182"/>
      <c r="AG13" s="37"/>
      <c r="AH13" s="125"/>
      <c r="AI13" s="131"/>
      <c r="AJ13" s="119"/>
      <c r="AK13" s="113"/>
      <c r="AL13" s="182"/>
      <c r="AM13" s="152"/>
      <c r="AN13" s="159"/>
      <c r="AO13" s="166"/>
      <c r="AP13" s="145"/>
      <c r="AQ13" s="177"/>
      <c r="AR13" s="7"/>
      <c r="AU13" s="7"/>
      <c r="AV13" s="29"/>
      <c r="AW13" s="61">
        <v>12</v>
      </c>
      <c r="AY13" s="7"/>
    </row>
    <row r="14" spans="1:57" x14ac:dyDescent="0.25">
      <c r="A14" s="80">
        <v>43398</v>
      </c>
      <c r="B14" s="85">
        <v>13</v>
      </c>
      <c r="C14" s="8">
        <v>0.38819444444444445</v>
      </c>
      <c r="D14" s="2">
        <v>0.40277777777777773</v>
      </c>
      <c r="E14" s="58">
        <f t="shared" si="0"/>
        <v>1.4583333333333282E-2</v>
      </c>
      <c r="F14" s="59">
        <f t="shared" si="1"/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 s="59">
        <f t="shared" si="2"/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s="37">
        <f t="shared" si="3"/>
        <v>1</v>
      </c>
      <c r="U14">
        <f t="shared" si="3"/>
        <v>1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0</v>
      </c>
      <c r="Z14">
        <f t="shared" si="3"/>
        <v>0</v>
      </c>
      <c r="AA14" s="37"/>
      <c r="AB14" s="125"/>
      <c r="AC14" s="131"/>
      <c r="AD14" s="119"/>
      <c r="AE14" s="113"/>
      <c r="AF14" s="182"/>
      <c r="AG14" s="37"/>
      <c r="AH14" s="125"/>
      <c r="AI14" s="131"/>
      <c r="AJ14" s="119"/>
      <c r="AK14" s="113"/>
      <c r="AL14" s="182"/>
      <c r="AM14" s="152"/>
      <c r="AN14" s="159"/>
      <c r="AO14" s="166"/>
      <c r="AP14" s="145"/>
      <c r="AQ14" s="177"/>
      <c r="AR14" s="7"/>
      <c r="AU14" s="7"/>
      <c r="AV14" s="29"/>
      <c r="AW14" s="61">
        <v>13</v>
      </c>
      <c r="AY14" s="7"/>
    </row>
    <row r="15" spans="1:57" s="17" customFormat="1" x14ac:dyDescent="0.25">
      <c r="A15" s="82">
        <v>43398</v>
      </c>
      <c r="B15" s="87">
        <v>14</v>
      </c>
      <c r="C15" s="13">
        <v>0.40763888888888888</v>
      </c>
      <c r="D15" s="14">
        <v>0.4201388888888889</v>
      </c>
      <c r="E15" s="47">
        <f t="shared" si="0"/>
        <v>1.2500000000000011E-2</v>
      </c>
      <c r="F15" s="48">
        <f t="shared" si="1"/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48">
        <f t="shared" si="2"/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44">
        <f t="shared" si="3"/>
        <v>0</v>
      </c>
      <c r="U15" s="17">
        <f>N15+G15</f>
        <v>0</v>
      </c>
      <c r="V15" s="17">
        <f t="shared" si="3"/>
        <v>0</v>
      </c>
      <c r="W15" s="17">
        <f t="shared" si="3"/>
        <v>0</v>
      </c>
      <c r="X15" s="17">
        <f t="shared" si="3"/>
        <v>0</v>
      </c>
      <c r="Y15" s="17">
        <f t="shared" si="3"/>
        <v>0</v>
      </c>
      <c r="Z15" s="17">
        <f t="shared" si="3"/>
        <v>0</v>
      </c>
      <c r="AA15" s="44"/>
      <c r="AB15" s="127"/>
      <c r="AC15" s="134"/>
      <c r="AD15" s="121"/>
      <c r="AE15" s="115"/>
      <c r="AF15" s="185"/>
      <c r="AG15" s="44"/>
      <c r="AH15" s="127"/>
      <c r="AI15" s="134"/>
      <c r="AJ15" s="121"/>
      <c r="AK15" s="115"/>
      <c r="AL15" s="185"/>
      <c r="AM15" s="153"/>
      <c r="AN15" s="160"/>
      <c r="AO15" s="167"/>
      <c r="AP15" s="146"/>
      <c r="AQ15" s="178"/>
      <c r="AR15" s="16"/>
      <c r="AU15" s="16"/>
      <c r="AV15" s="30"/>
      <c r="AW15" s="97">
        <v>14</v>
      </c>
      <c r="AY15" s="16"/>
    </row>
    <row r="16" spans="1:57" s="1" customFormat="1" x14ac:dyDescent="0.25">
      <c r="A16" s="1" t="s">
        <v>41</v>
      </c>
      <c r="B16" s="9"/>
      <c r="C16" s="6"/>
      <c r="D16" s="1" t="s">
        <v>40</v>
      </c>
      <c r="E16" s="42">
        <f>SUM(E2:E15)</f>
        <v>0.13055555555555559</v>
      </c>
      <c r="F16" s="38">
        <f>SUM(F2:F15)</f>
        <v>7</v>
      </c>
      <c r="G16" s="4">
        <f>SUM(G2:G15)</f>
        <v>3</v>
      </c>
      <c r="H16" s="4">
        <f t="shared" ref="H16:L16" si="4">SUM(H2:H15)</f>
        <v>2</v>
      </c>
      <c r="I16" s="4">
        <f t="shared" si="4"/>
        <v>0</v>
      </c>
      <c r="J16" s="4">
        <f t="shared" si="4"/>
        <v>1</v>
      </c>
      <c r="K16" s="4">
        <f t="shared" si="4"/>
        <v>0</v>
      </c>
      <c r="L16" s="4">
        <f t="shared" si="4"/>
        <v>1</v>
      </c>
      <c r="M16" s="38">
        <f>SUM(M2:M15)</f>
        <v>4</v>
      </c>
      <c r="N16" s="4">
        <f>SUM(N2:N15)</f>
        <v>3</v>
      </c>
      <c r="O16" s="4">
        <f t="shared" ref="O16:S16" si="5">SUM(O2:O15)</f>
        <v>1</v>
      </c>
      <c r="P16" s="4">
        <f t="shared" si="5"/>
        <v>0</v>
      </c>
      <c r="Q16" s="4">
        <f t="shared" si="5"/>
        <v>0</v>
      </c>
      <c r="R16" s="4">
        <f t="shared" si="5"/>
        <v>0</v>
      </c>
      <c r="S16" s="4">
        <f t="shared" si="5"/>
        <v>0</v>
      </c>
      <c r="T16" s="38">
        <f>SUM(T2:T15)</f>
        <v>11</v>
      </c>
      <c r="U16" s="4">
        <f>SUM(U2:U15)</f>
        <v>6</v>
      </c>
      <c r="V16" s="4">
        <f t="shared" ref="V16:Z16" si="6">SUM(V2:V15)</f>
        <v>3</v>
      </c>
      <c r="W16" s="4">
        <f t="shared" si="6"/>
        <v>0</v>
      </c>
      <c r="X16" s="4">
        <f t="shared" si="6"/>
        <v>1</v>
      </c>
      <c r="Y16" s="4">
        <f t="shared" si="6"/>
        <v>0</v>
      </c>
      <c r="Z16" s="4">
        <f t="shared" si="6"/>
        <v>1</v>
      </c>
      <c r="AA16" s="38"/>
      <c r="AG16" s="36"/>
      <c r="AN16" s="6">
        <v>0</v>
      </c>
      <c r="AP16" s="1">
        <v>1</v>
      </c>
      <c r="AQ16" s="6"/>
      <c r="AR16" s="6">
        <f>SUM(AR2:AR15)</f>
        <v>0</v>
      </c>
      <c r="AS16" s="1">
        <f t="shared" ref="AS16:AX16" si="7">SUM(AS2:AS15)</f>
        <v>0</v>
      </c>
      <c r="AT16" s="1">
        <f t="shared" si="7"/>
        <v>0</v>
      </c>
      <c r="AU16" s="1">
        <f t="shared" si="7"/>
        <v>0</v>
      </c>
      <c r="AV16" s="1">
        <f t="shared" si="7"/>
        <v>0</v>
      </c>
      <c r="AW16" s="1">
        <f t="shared" si="7"/>
        <v>105</v>
      </c>
      <c r="AX16" s="1">
        <f t="shared" si="7"/>
        <v>0</v>
      </c>
      <c r="AY16" s="6">
        <f>SUM(AY2:AY15)</f>
        <v>0</v>
      </c>
      <c r="AZ16" s="1">
        <f t="shared" ref="AZ16:BE16" si="8">SUM(AZ2:AZ15)</f>
        <v>0</v>
      </c>
      <c r="BA16" s="1">
        <f t="shared" si="8"/>
        <v>0</v>
      </c>
      <c r="BB16" s="1">
        <f t="shared" si="8"/>
        <v>0</v>
      </c>
      <c r="BC16" s="1">
        <f t="shared" si="8"/>
        <v>0</v>
      </c>
      <c r="BD16" s="1">
        <f t="shared" si="8"/>
        <v>0</v>
      </c>
      <c r="BE16" s="1">
        <f t="shared" si="8"/>
        <v>0</v>
      </c>
    </row>
    <row r="17" spans="2:51" s="17" customFormat="1" x14ac:dyDescent="0.25">
      <c r="B17" s="33"/>
      <c r="C17" s="16"/>
      <c r="D17" s="11" t="s">
        <v>39</v>
      </c>
      <c r="E17" s="41">
        <f>E16/14</f>
        <v>9.3253968253968287E-3</v>
      </c>
      <c r="F17" s="32"/>
      <c r="G17" s="43">
        <f>G16/$F$16*100</f>
        <v>42.857142857142854</v>
      </c>
      <c r="H17" s="43">
        <f t="shared" ref="H17:L17" si="9">H16/$F$16*100</f>
        <v>28.571428571428569</v>
      </c>
      <c r="I17" s="43">
        <f t="shared" si="9"/>
        <v>0</v>
      </c>
      <c r="J17" s="43">
        <f t="shared" si="9"/>
        <v>14.285714285714285</v>
      </c>
      <c r="K17" s="43">
        <f t="shared" si="9"/>
        <v>0</v>
      </c>
      <c r="L17" s="43">
        <f t="shared" si="9"/>
        <v>14.285714285714285</v>
      </c>
      <c r="M17" s="32"/>
      <c r="N17" s="43">
        <f>N16/$M$16*100</f>
        <v>75</v>
      </c>
      <c r="O17" s="43">
        <f>O16/$M$16*100</f>
        <v>25</v>
      </c>
      <c r="P17" s="43">
        <f t="shared" ref="P17:S17" si="10">P16/$M$16*100</f>
        <v>0</v>
      </c>
      <c r="Q17" s="43">
        <f t="shared" si="10"/>
        <v>0</v>
      </c>
      <c r="R17" s="43">
        <f t="shared" si="10"/>
        <v>0</v>
      </c>
      <c r="S17" s="43">
        <f t="shared" si="10"/>
        <v>0</v>
      </c>
      <c r="T17" s="32"/>
      <c r="U17" s="43">
        <f>U16/$T$16*100</f>
        <v>54.54545454545454</v>
      </c>
      <c r="V17" s="43">
        <f t="shared" ref="V17:Z17" si="11">V16/$T$16*100</f>
        <v>27.27272727272727</v>
      </c>
      <c r="W17" s="43">
        <f t="shared" si="11"/>
        <v>0</v>
      </c>
      <c r="X17" s="43">
        <f t="shared" si="11"/>
        <v>9.0909090909090917</v>
      </c>
      <c r="Y17" s="43">
        <f t="shared" si="11"/>
        <v>0</v>
      </c>
      <c r="Z17" s="43">
        <f t="shared" si="11"/>
        <v>9.0909090909090917</v>
      </c>
      <c r="AA17" s="32"/>
      <c r="AG17" s="44"/>
      <c r="AN17" s="16"/>
      <c r="AQ17" s="16"/>
      <c r="AR17" s="16"/>
      <c r="AY17" s="16"/>
    </row>
    <row r="20" spans="2:51" x14ac:dyDescent="0.25">
      <c r="T20" t="s">
        <v>10</v>
      </c>
      <c r="U20">
        <f>F16</f>
        <v>7</v>
      </c>
      <c r="V20" s="5">
        <f>U20/SUM(U20:U21)*100</f>
        <v>63.636363636363633</v>
      </c>
    </row>
    <row r="21" spans="2:51" x14ac:dyDescent="0.25">
      <c r="T21" t="s">
        <v>11</v>
      </c>
      <c r="U21">
        <f>M16</f>
        <v>4</v>
      </c>
      <c r="V21" s="5">
        <f>U21/SUM(U20:U21)*100</f>
        <v>36.363636363636367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9"/>
  <sheetViews>
    <sheetView workbookViewId="0">
      <selection activeCell="C25" sqref="C25"/>
    </sheetView>
  </sheetViews>
  <sheetFormatPr baseColWidth="10" defaultRowHeight="15" x14ac:dyDescent="0.25"/>
  <cols>
    <col min="5" max="5" width="9.42578125" customWidth="1"/>
  </cols>
  <sheetData>
    <row r="1" spans="1:6" x14ac:dyDescent="0.25">
      <c r="A1" s="95" t="s">
        <v>61</v>
      </c>
      <c r="B1" s="95" t="s">
        <v>40</v>
      </c>
      <c r="C1" s="95" t="s">
        <v>39</v>
      </c>
      <c r="D1" s="95" t="s">
        <v>62</v>
      </c>
    </row>
    <row r="2" spans="1:6" x14ac:dyDescent="0.25">
      <c r="A2" s="36" t="s">
        <v>177</v>
      </c>
      <c r="B2" s="96"/>
      <c r="C2" s="96">
        <f>AVERAGE(Ticks_collected!E:E)</f>
        <v>6.6152597402597433E-3</v>
      </c>
      <c r="D2" s="37"/>
    </row>
    <row r="3" spans="1:6" x14ac:dyDescent="0.25">
      <c r="A3" s="36" t="s">
        <v>10</v>
      </c>
      <c r="B3" s="34">
        <f>SUM(Ticks_collected!F:F)</f>
        <v>832</v>
      </c>
      <c r="C3" s="34"/>
      <c r="D3" s="37"/>
      <c r="E3" s="5">
        <f>B3/B17*100</f>
        <v>87.949260042283299</v>
      </c>
    </row>
    <row r="4" spans="1:6" x14ac:dyDescent="0.25">
      <c r="A4" t="s">
        <v>4</v>
      </c>
      <c r="B4" s="3">
        <f>SUM(Ticks_collected!G:G)</f>
        <v>277</v>
      </c>
      <c r="C4" s="3">
        <f>B4/11</f>
        <v>25.181818181818183</v>
      </c>
      <c r="D4" s="5">
        <f>B4/$B$3*100</f>
        <v>33.293269230769226</v>
      </c>
      <c r="E4" t="s">
        <v>178</v>
      </c>
    </row>
    <row r="5" spans="1:6" x14ac:dyDescent="0.25">
      <c r="A5" t="s">
        <v>5</v>
      </c>
      <c r="B5" s="3">
        <f>SUM(Ticks_collected!H:H)</f>
        <v>188</v>
      </c>
      <c r="C5" s="3">
        <f t="shared" ref="C5:C9" si="0">B5/11</f>
        <v>17.09090909090909</v>
      </c>
      <c r="D5" s="5">
        <f t="shared" ref="D5:D9" si="1">B5/$B$3*100</f>
        <v>22.596153846153847</v>
      </c>
      <c r="F5" s="3"/>
    </row>
    <row r="6" spans="1:6" x14ac:dyDescent="0.25">
      <c r="A6" t="s">
        <v>6</v>
      </c>
      <c r="B6" s="3">
        <f>SUM(Ticks_collected!I:I)</f>
        <v>120</v>
      </c>
      <c r="C6" s="3">
        <f t="shared" si="0"/>
        <v>10.909090909090908</v>
      </c>
      <c r="D6" s="5">
        <f t="shared" si="1"/>
        <v>14.423076923076922</v>
      </c>
    </row>
    <row r="7" spans="1:6" x14ac:dyDescent="0.25">
      <c r="A7" t="s">
        <v>7</v>
      </c>
      <c r="B7" s="3">
        <f>SUM(Ticks_collected!J:J)</f>
        <v>114</v>
      </c>
      <c r="C7" s="3">
        <f t="shared" si="0"/>
        <v>10.363636363636363</v>
      </c>
      <c r="D7" s="5">
        <f t="shared" si="1"/>
        <v>13.701923076923078</v>
      </c>
    </row>
    <row r="8" spans="1:6" x14ac:dyDescent="0.25">
      <c r="A8" t="s">
        <v>8</v>
      </c>
      <c r="B8" s="3">
        <f>SUM(Ticks_collected!K:K)</f>
        <v>65</v>
      </c>
      <c r="C8" s="3">
        <f t="shared" si="0"/>
        <v>5.9090909090909092</v>
      </c>
      <c r="D8" s="5">
        <f t="shared" si="1"/>
        <v>7.8125</v>
      </c>
    </row>
    <row r="9" spans="1:6" x14ac:dyDescent="0.25">
      <c r="A9" t="s">
        <v>9</v>
      </c>
      <c r="B9" s="3">
        <f>SUM(Ticks_collected!L:L)</f>
        <v>68</v>
      </c>
      <c r="C9" s="3">
        <f t="shared" si="0"/>
        <v>6.1818181818181817</v>
      </c>
      <c r="D9" s="5">
        <f t="shared" si="1"/>
        <v>8.1730769230769234</v>
      </c>
    </row>
    <row r="10" spans="1:6" x14ac:dyDescent="0.25">
      <c r="A10" s="36" t="s">
        <v>11</v>
      </c>
      <c r="B10" s="34">
        <f>SUM(Ticks_collected!M:M)</f>
        <v>114</v>
      </c>
      <c r="C10" s="34"/>
      <c r="D10" s="37"/>
      <c r="E10" s="5">
        <f>B10/B17*100</f>
        <v>12.050739957716702</v>
      </c>
    </row>
    <row r="11" spans="1:6" x14ac:dyDescent="0.25">
      <c r="A11" t="s">
        <v>4</v>
      </c>
      <c r="B11" s="3">
        <f>SUM(Ticks_collected!N:N)</f>
        <v>60</v>
      </c>
      <c r="C11" s="3">
        <f>B11/11</f>
        <v>5.4545454545454541</v>
      </c>
      <c r="D11" s="5">
        <f>B11/$B$10*100</f>
        <v>52.631578947368418</v>
      </c>
      <c r="E11" t="s">
        <v>179</v>
      </c>
    </row>
    <row r="12" spans="1:6" x14ac:dyDescent="0.25">
      <c r="A12" t="s">
        <v>5</v>
      </c>
      <c r="B12" s="3">
        <f>SUM(Ticks_collected!O:O)</f>
        <v>23</v>
      </c>
      <c r="C12" s="3">
        <f t="shared" ref="C12:C16" si="2">B12/11</f>
        <v>2.0909090909090908</v>
      </c>
      <c r="D12" s="5">
        <f t="shared" ref="D12:D16" si="3">B12/$B$10*100</f>
        <v>20.175438596491226</v>
      </c>
    </row>
    <row r="13" spans="1:6" x14ac:dyDescent="0.25">
      <c r="A13" t="s">
        <v>6</v>
      </c>
      <c r="B13" s="3">
        <f>SUM(Ticks_collected!P:P)</f>
        <v>13</v>
      </c>
      <c r="C13" s="3">
        <f t="shared" si="2"/>
        <v>1.1818181818181819</v>
      </c>
      <c r="D13" s="5">
        <f t="shared" si="3"/>
        <v>11.403508771929824</v>
      </c>
    </row>
    <row r="14" spans="1:6" x14ac:dyDescent="0.25">
      <c r="A14" t="s">
        <v>7</v>
      </c>
      <c r="B14" s="3">
        <f>SUM(Ticks_collected!Q:Q)</f>
        <v>6</v>
      </c>
      <c r="C14" s="3">
        <f t="shared" si="2"/>
        <v>0.54545454545454541</v>
      </c>
      <c r="D14" s="5">
        <f t="shared" si="3"/>
        <v>5.2631578947368416</v>
      </c>
    </row>
    <row r="15" spans="1:6" x14ac:dyDescent="0.25">
      <c r="A15" t="s">
        <v>8</v>
      </c>
      <c r="B15" s="3">
        <f>SUM(Ticks_collected!R:R)</f>
        <v>7</v>
      </c>
      <c r="C15" s="3">
        <f t="shared" si="2"/>
        <v>0.63636363636363635</v>
      </c>
      <c r="D15" s="5">
        <f t="shared" si="3"/>
        <v>6.140350877192982</v>
      </c>
    </row>
    <row r="16" spans="1:6" x14ac:dyDescent="0.25">
      <c r="A16" t="s">
        <v>9</v>
      </c>
      <c r="B16" s="3">
        <f>SUM(Ticks_collected!S:S)</f>
        <v>5</v>
      </c>
      <c r="C16" s="3">
        <f t="shared" si="2"/>
        <v>0.45454545454545453</v>
      </c>
      <c r="D16" s="5">
        <f t="shared" si="3"/>
        <v>4.3859649122807012</v>
      </c>
    </row>
    <row r="17" spans="1:5" x14ac:dyDescent="0.25">
      <c r="A17" s="36" t="s">
        <v>37</v>
      </c>
      <c r="B17" s="187">
        <f>B10+B3</f>
        <v>946</v>
      </c>
      <c r="C17" s="34"/>
      <c r="D17" s="37"/>
    </row>
    <row r="18" spans="1:5" x14ac:dyDescent="0.25">
      <c r="A18" t="s">
        <v>4</v>
      </c>
      <c r="B18" s="3">
        <f t="shared" ref="B18:B22" si="4">B11+B4</f>
        <v>337</v>
      </c>
      <c r="C18" s="3">
        <f>B18/11</f>
        <v>30.636363636363637</v>
      </c>
      <c r="D18" s="5">
        <f>B18/$B$17*100</f>
        <v>35.623678646934458</v>
      </c>
      <c r="E18" s="5">
        <f>D18</f>
        <v>35.623678646934458</v>
      </c>
    </row>
    <row r="19" spans="1:5" x14ac:dyDescent="0.25">
      <c r="A19" t="s">
        <v>5</v>
      </c>
      <c r="B19" s="3">
        <f t="shared" si="4"/>
        <v>211</v>
      </c>
      <c r="C19" s="3">
        <f t="shared" ref="C19:C23" si="5">B19/11</f>
        <v>19.181818181818183</v>
      </c>
      <c r="D19" s="5">
        <f>B19/$B$17*100</f>
        <v>22.304439746300211</v>
      </c>
      <c r="E19" s="5">
        <f>E18+D19</f>
        <v>57.928118393234669</v>
      </c>
    </row>
    <row r="20" spans="1:5" x14ac:dyDescent="0.25">
      <c r="A20" t="s">
        <v>6</v>
      </c>
      <c r="B20" s="3">
        <f t="shared" si="4"/>
        <v>133</v>
      </c>
      <c r="C20" s="3">
        <f t="shared" si="5"/>
        <v>12.090909090909092</v>
      </c>
      <c r="D20" s="5">
        <f>B20/$B$17*100</f>
        <v>14.059196617336154</v>
      </c>
      <c r="E20" s="5">
        <f t="shared" ref="E20:E22" si="6">E19+D20</f>
        <v>71.987315010570825</v>
      </c>
    </row>
    <row r="21" spans="1:5" x14ac:dyDescent="0.25">
      <c r="A21" t="s">
        <v>7</v>
      </c>
      <c r="B21" s="3">
        <f t="shared" si="4"/>
        <v>120</v>
      </c>
      <c r="C21" s="3">
        <f t="shared" si="5"/>
        <v>10.909090909090908</v>
      </c>
      <c r="D21" s="5">
        <f>B21/$B$17*100</f>
        <v>12.684989429175475</v>
      </c>
      <c r="E21" s="5">
        <f t="shared" si="6"/>
        <v>84.672304439746298</v>
      </c>
    </row>
    <row r="22" spans="1:5" x14ac:dyDescent="0.25">
      <c r="A22" t="s">
        <v>8</v>
      </c>
      <c r="B22" s="3">
        <f t="shared" si="4"/>
        <v>72</v>
      </c>
      <c r="C22" s="3">
        <f t="shared" si="5"/>
        <v>6.5454545454545459</v>
      </c>
      <c r="D22" s="5">
        <f>B22/$B$17*100</f>
        <v>7.6109936575052854</v>
      </c>
      <c r="E22" s="5">
        <f t="shared" si="6"/>
        <v>92.283298097251588</v>
      </c>
    </row>
    <row r="23" spans="1:5" x14ac:dyDescent="0.25">
      <c r="A23" s="17" t="s">
        <v>9</v>
      </c>
      <c r="B23" s="15">
        <f>B16+B9</f>
        <v>73</v>
      </c>
      <c r="C23" s="15">
        <f t="shared" si="5"/>
        <v>6.6363636363636367</v>
      </c>
      <c r="D23" s="43">
        <f t="shared" ref="D23" si="7">B23/$B$17*100</f>
        <v>7.7167019027484143</v>
      </c>
      <c r="E23" s="5">
        <f>E22+D23</f>
        <v>100</v>
      </c>
    </row>
    <row r="24" spans="1:5" x14ac:dyDescent="0.25">
      <c r="C24" s="3"/>
    </row>
    <row r="25" spans="1:5" x14ac:dyDescent="0.25">
      <c r="A25" s="195" t="s">
        <v>173</v>
      </c>
      <c r="B25" s="27"/>
      <c r="C25" s="197"/>
    </row>
    <row r="26" spans="1:5" x14ac:dyDescent="0.25">
      <c r="A26" s="26" t="s">
        <v>29</v>
      </c>
      <c r="B26" s="27">
        <f>Ticks_collected!T2+Ticks_collected!T16+Ticks_collected!T30+Ticks_collected!T44+Ticks_collected!T58+Ticks_collected!T72+Ticks_collected!T86+Ticks_collected!T100+Ticks_collected!T114+Ticks_collected!T128+Ticks_collected!T142</f>
        <v>76</v>
      </c>
      <c r="C26" s="28" t="s">
        <v>175</v>
      </c>
    </row>
    <row r="27" spans="1:5" x14ac:dyDescent="0.25">
      <c r="A27" s="7" t="s">
        <v>30</v>
      </c>
      <c r="B27">
        <f>Ticks_collected!T3+Ticks_collected!T17+Ticks_collected!T31+Ticks_collected!T45+Ticks_collected!T59+Ticks_collected!T73+Ticks_collected!T87+Ticks_collected!T101+Ticks_collected!T115+Ticks_collected!T129+Ticks_collected!T143</f>
        <v>57</v>
      </c>
      <c r="C27" s="29" t="s">
        <v>175</v>
      </c>
    </row>
    <row r="28" spans="1:5" x14ac:dyDescent="0.25">
      <c r="A28" s="7" t="s">
        <v>31</v>
      </c>
      <c r="B28">
        <f>Ticks_collected!T4+Ticks_collected!T18+Ticks_collected!T32+Ticks_collected!T46+Ticks_collected!T60+Ticks_collected!T74+Ticks_collected!T88+Ticks_collected!T102+Ticks_collected!T116+Ticks_collected!T130+Ticks_collected!T144</f>
        <v>103</v>
      </c>
      <c r="C28" s="29" t="s">
        <v>175</v>
      </c>
    </row>
    <row r="29" spans="1:5" x14ac:dyDescent="0.25">
      <c r="A29" s="7" t="s">
        <v>32</v>
      </c>
      <c r="B29">
        <f>Ticks_collected!T5+Ticks_collected!T19+Ticks_collected!T33+Ticks_collected!T47+Ticks_collected!T61+Ticks_collected!T75+Ticks_collected!T89+Ticks_collected!T103+Ticks_collected!T117+Ticks_collected!T131+Ticks_collected!T145</f>
        <v>36</v>
      </c>
      <c r="C29" s="29" t="s">
        <v>175</v>
      </c>
    </row>
    <row r="30" spans="1:5" x14ac:dyDescent="0.25">
      <c r="A30" s="7" t="s">
        <v>33</v>
      </c>
      <c r="B30">
        <f>Ticks_collected!T6+Ticks_collected!T20+Ticks_collected!T34+Ticks_collected!T48+Ticks_collected!T62+Ticks_collected!T76+Ticks_collected!T90+Ticks_collected!T104+Ticks_collected!T118+Ticks_collected!T132+Ticks_collected!T146</f>
        <v>18</v>
      </c>
      <c r="C30" s="29" t="s">
        <v>175</v>
      </c>
    </row>
    <row r="31" spans="1:5" x14ac:dyDescent="0.25">
      <c r="A31" s="7" t="s">
        <v>34</v>
      </c>
      <c r="B31">
        <f>Ticks_collected!T7+Ticks_collected!T21+Ticks_collected!T35+Ticks_collected!T49+Ticks_collected!T63+Ticks_collected!T77+Ticks_collected!T91+Ticks_collected!T105+Ticks_collected!T119+Ticks_collected!T133+Ticks_collected!T147</f>
        <v>78</v>
      </c>
      <c r="C31" s="29" t="s">
        <v>175</v>
      </c>
    </row>
    <row r="32" spans="1:5" x14ac:dyDescent="0.25">
      <c r="A32" s="7" t="s">
        <v>35</v>
      </c>
      <c r="B32">
        <f>Ticks_collected!T8+Ticks_collected!T22+Ticks_collected!T36+Ticks_collected!T50+Ticks_collected!T64+Ticks_collected!T78+Ticks_collected!T92+Ticks_collected!T106+Ticks_collected!T120+Ticks_collected!T134+Ticks_collected!T148</f>
        <v>105</v>
      </c>
      <c r="C32" s="29" t="s">
        <v>175</v>
      </c>
    </row>
    <row r="33" spans="1:4" x14ac:dyDescent="0.25">
      <c r="A33" s="7" t="s">
        <v>118</v>
      </c>
      <c r="B33">
        <f>Ticks_collected!T9+Ticks_collected!T23+Ticks_collected!T37+Ticks_collected!T51+Ticks_collected!T65+Ticks_collected!T79+Ticks_collected!T93+Ticks_collected!T107+Ticks_collected!T121+Ticks_collected!T135+Ticks_collected!T149</f>
        <v>37</v>
      </c>
      <c r="C33" s="29" t="s">
        <v>175</v>
      </c>
    </row>
    <row r="34" spans="1:4" x14ac:dyDescent="0.25">
      <c r="A34" s="7" t="s">
        <v>119</v>
      </c>
      <c r="B34">
        <f>Ticks_collected!T10+Ticks_collected!T24+Ticks_collected!T38+Ticks_collected!T52+Ticks_collected!T66+Ticks_collected!T80+Ticks_collected!T94+Ticks_collected!T108+Ticks_collected!T122+Ticks_collected!T136+Ticks_collected!T150</f>
        <v>261</v>
      </c>
      <c r="C34" s="29" t="s">
        <v>175</v>
      </c>
    </row>
    <row r="35" spans="1:4" x14ac:dyDescent="0.25">
      <c r="A35" s="7" t="s">
        <v>120</v>
      </c>
      <c r="B35">
        <f>Ticks_collected!T11+Ticks_collected!T25+Ticks_collected!T39+Ticks_collected!T53+Ticks_collected!T67+Ticks_collected!T81+Ticks_collected!T95+Ticks_collected!T109+Ticks_collected!T123+Ticks_collected!T137+Ticks_collected!T151</f>
        <v>74</v>
      </c>
      <c r="C35" s="29" t="s">
        <v>175</v>
      </c>
    </row>
    <row r="36" spans="1:4" x14ac:dyDescent="0.25">
      <c r="A36" s="7" t="s">
        <v>121</v>
      </c>
      <c r="B36">
        <f>Ticks_collected!T12+Ticks_collected!T26+Ticks_collected!T40+Ticks_collected!T54+Ticks_collected!T68+Ticks_collected!T82+Ticks_collected!T96+Ticks_collected!T110+Ticks_collected!T124+Ticks_collected!T138+Ticks_collected!T152</f>
        <v>42</v>
      </c>
      <c r="C36" s="29" t="s">
        <v>175</v>
      </c>
    </row>
    <row r="37" spans="1:4" x14ac:dyDescent="0.25">
      <c r="A37" s="7" t="s">
        <v>122</v>
      </c>
      <c r="B37">
        <f>Ticks_collected!T13+Ticks_collected!T27+Ticks_collected!T41+Ticks_collected!T55+Ticks_collected!T69+Ticks_collected!T83+Ticks_collected!T97+Ticks_collected!T111+Ticks_collected!T125+Ticks_collected!T139+Ticks_collected!T153</f>
        <v>31</v>
      </c>
      <c r="C37" s="29" t="s">
        <v>175</v>
      </c>
    </row>
    <row r="38" spans="1:4" x14ac:dyDescent="0.25">
      <c r="A38" s="7" t="s">
        <v>123</v>
      </c>
      <c r="B38">
        <f>Ticks_collected!T14+Ticks_collected!T28+Ticks_collected!T42+Ticks_collected!T56+Ticks_collected!T70+Ticks_collected!T84+Ticks_collected!T98+Ticks_collected!T112+Ticks_collected!T126+Ticks_collected!T140+Ticks_collected!T154</f>
        <v>15</v>
      </c>
      <c r="C38" s="29" t="s">
        <v>175</v>
      </c>
    </row>
    <row r="39" spans="1:4" x14ac:dyDescent="0.25">
      <c r="A39" s="7" t="s">
        <v>124</v>
      </c>
      <c r="B39">
        <f>Ticks_collected!T15+Ticks_collected!T29+Ticks_collected!T43+Ticks_collected!T57+Ticks_collected!T71+Ticks_collected!T85+Ticks_collected!T99+Ticks_collected!T113+Ticks_collected!T127+Ticks_collected!T141+Ticks_collected!T155</f>
        <v>13</v>
      </c>
      <c r="C39" s="29" t="s">
        <v>175</v>
      </c>
    </row>
    <row r="40" spans="1:4" x14ac:dyDescent="0.25">
      <c r="A40" s="198"/>
      <c r="B40" s="199">
        <f>SUM(B26:B39)</f>
        <v>946</v>
      </c>
      <c r="C40" s="200" t="s">
        <v>175</v>
      </c>
    </row>
    <row r="42" spans="1:4" x14ac:dyDescent="0.25">
      <c r="A42" s="195" t="s">
        <v>174</v>
      </c>
      <c r="B42" s="27"/>
      <c r="C42" s="27"/>
      <c r="D42" s="28"/>
    </row>
    <row r="43" spans="1:4" x14ac:dyDescent="0.25">
      <c r="A43" s="26" t="s">
        <v>41</v>
      </c>
      <c r="B43" s="27">
        <f>SUM(Ticks_collected!T2:T15)</f>
        <v>64</v>
      </c>
      <c r="C43" s="27" t="s">
        <v>175</v>
      </c>
      <c r="D43" s="202">
        <v>43188</v>
      </c>
    </row>
    <row r="44" spans="1:4" x14ac:dyDescent="0.25">
      <c r="A44" s="7" t="s">
        <v>148</v>
      </c>
      <c r="B44">
        <f>SUM(Ticks_collected!T16:T29)</f>
        <v>178</v>
      </c>
      <c r="C44" t="s">
        <v>175</v>
      </c>
      <c r="D44" s="196">
        <v>43207</v>
      </c>
    </row>
    <row r="45" spans="1:4" x14ac:dyDescent="0.25">
      <c r="A45" s="7" t="s">
        <v>149</v>
      </c>
      <c r="B45">
        <f>SUM(Ticks_collected!$T$30:$T$43)</f>
        <v>146</v>
      </c>
      <c r="C45" t="s">
        <v>175</v>
      </c>
      <c r="D45" s="196">
        <v>43228</v>
      </c>
    </row>
    <row r="46" spans="1:4" x14ac:dyDescent="0.25">
      <c r="A46" s="7" t="s">
        <v>150</v>
      </c>
      <c r="B46">
        <f>SUM(Ticks_collected!$T$44:$T$57)</f>
        <v>176</v>
      </c>
      <c r="C46" t="s">
        <v>175</v>
      </c>
      <c r="D46" s="196">
        <v>43249</v>
      </c>
    </row>
    <row r="47" spans="1:4" x14ac:dyDescent="0.25">
      <c r="A47" s="7" t="s">
        <v>151</v>
      </c>
      <c r="B47">
        <f>SUM(Ticks_collected!$T$58:$T$71)</f>
        <v>147</v>
      </c>
      <c r="C47" t="s">
        <v>175</v>
      </c>
      <c r="D47" s="196">
        <v>43272</v>
      </c>
    </row>
    <row r="48" spans="1:4" x14ac:dyDescent="0.25">
      <c r="A48" s="7" t="s">
        <v>152</v>
      </c>
      <c r="B48">
        <f>SUM(Ticks_collected!$T$72:$T$85)</f>
        <v>89</v>
      </c>
      <c r="C48" t="s">
        <v>175</v>
      </c>
      <c r="D48" s="196">
        <v>43291</v>
      </c>
    </row>
    <row r="49" spans="1:4" x14ac:dyDescent="0.25">
      <c r="A49" s="7" t="s">
        <v>153</v>
      </c>
      <c r="B49">
        <f>SUM(Ticks_collected!$T$86:$T$99)</f>
        <v>36</v>
      </c>
      <c r="C49" t="s">
        <v>175</v>
      </c>
      <c r="D49" s="196">
        <v>43313</v>
      </c>
    </row>
    <row r="50" spans="1:4" x14ac:dyDescent="0.25">
      <c r="A50" s="7" t="s">
        <v>154</v>
      </c>
      <c r="B50">
        <f>SUM(Ticks_collected!$T$100:$T$113)</f>
        <v>43</v>
      </c>
      <c r="C50" t="s">
        <v>175</v>
      </c>
      <c r="D50" s="196">
        <v>43332</v>
      </c>
    </row>
    <row r="51" spans="1:4" x14ac:dyDescent="0.25">
      <c r="A51" s="7" t="s">
        <v>155</v>
      </c>
      <c r="B51">
        <f>SUM(Ticks_collected!$T$114:$T$127)</f>
        <v>34</v>
      </c>
      <c r="C51" t="s">
        <v>175</v>
      </c>
      <c r="D51" s="196">
        <v>43353</v>
      </c>
    </row>
    <row r="52" spans="1:4" x14ac:dyDescent="0.25">
      <c r="A52" s="7" t="s">
        <v>156</v>
      </c>
      <c r="B52">
        <f>SUM(Ticks_collected!$T$128:$T$141)</f>
        <v>22</v>
      </c>
      <c r="C52" t="s">
        <v>175</v>
      </c>
      <c r="D52" s="196">
        <v>43376</v>
      </c>
    </row>
    <row r="53" spans="1:4" x14ac:dyDescent="0.25">
      <c r="A53" s="16" t="s">
        <v>157</v>
      </c>
      <c r="B53" s="17">
        <f>SUM(Ticks_collected!$T$142:$T$155)</f>
        <v>11</v>
      </c>
      <c r="C53" s="17" t="s">
        <v>175</v>
      </c>
      <c r="D53" s="203">
        <v>43397</v>
      </c>
    </row>
    <row r="54" spans="1:4" x14ac:dyDescent="0.25">
      <c r="A54" s="198"/>
      <c r="B54" s="199">
        <f>SUM(B43:B53)</f>
        <v>946</v>
      </c>
      <c r="C54" s="201" t="s">
        <v>175</v>
      </c>
      <c r="D54" s="200"/>
    </row>
    <row r="55" spans="1:4" x14ac:dyDescent="0.25">
      <c r="C55" s="194"/>
    </row>
    <row r="57" spans="1:4" x14ac:dyDescent="0.25">
      <c r="A57" s="1" t="s">
        <v>170</v>
      </c>
    </row>
    <row r="58" spans="1:4" x14ac:dyDescent="0.25">
      <c r="A58" t="s">
        <v>171</v>
      </c>
      <c r="B58" s="193">
        <f>MIN(Ticks_collected!C:C)</f>
        <v>0.33749999999999997</v>
      </c>
    </row>
    <row r="59" spans="1:4" x14ac:dyDescent="0.25">
      <c r="A59" t="s">
        <v>172</v>
      </c>
      <c r="B59" s="193">
        <f>MAX(Ticks_collected!D:D)</f>
        <v>0.53819444444444442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15"/>
  <sheetViews>
    <sheetView workbookViewId="0">
      <selection activeCell="BB5" sqref="BB5"/>
    </sheetView>
  </sheetViews>
  <sheetFormatPr baseColWidth="10" defaultRowHeight="15" x14ac:dyDescent="0.25"/>
  <cols>
    <col min="1" max="1" width="9.7109375" customWidth="1"/>
    <col min="2" max="2" width="6.7109375" customWidth="1"/>
    <col min="3" max="3" width="6.28515625" customWidth="1"/>
    <col min="4" max="4" width="9.140625" customWidth="1"/>
    <col min="5" max="5" width="8.28515625" customWidth="1"/>
    <col min="6" max="6" width="8.140625" customWidth="1"/>
    <col min="13" max="13" width="7.85546875" customWidth="1"/>
    <col min="50" max="50" width="17.140625" bestFit="1" customWidth="1"/>
  </cols>
  <sheetData>
    <row r="1" spans="1:55" s="11" customFormat="1" x14ac:dyDescent="0.25">
      <c r="A1" s="39" t="s">
        <v>1</v>
      </c>
      <c r="B1" s="93" t="s">
        <v>29</v>
      </c>
      <c r="C1" s="12" t="s">
        <v>112</v>
      </c>
      <c r="D1" s="11" t="s">
        <v>113</v>
      </c>
      <c r="E1" s="79" t="s">
        <v>111</v>
      </c>
      <c r="F1" s="19" t="s">
        <v>110</v>
      </c>
      <c r="G1" s="11" t="s">
        <v>102</v>
      </c>
      <c r="H1" s="11" t="s">
        <v>103</v>
      </c>
      <c r="I1" s="11" t="s">
        <v>104</v>
      </c>
      <c r="J1" s="11" t="s">
        <v>105</v>
      </c>
      <c r="K1" s="11" t="s">
        <v>106</v>
      </c>
      <c r="L1" s="11" t="s">
        <v>107</v>
      </c>
      <c r="M1" s="19" t="s">
        <v>109</v>
      </c>
      <c r="N1" s="11" t="s">
        <v>102</v>
      </c>
      <c r="O1" s="11" t="s">
        <v>103</v>
      </c>
      <c r="P1" s="11" t="s">
        <v>104</v>
      </c>
      <c r="Q1" s="11" t="s">
        <v>105</v>
      </c>
      <c r="R1" s="11" t="s">
        <v>106</v>
      </c>
      <c r="S1" s="11" t="s">
        <v>107</v>
      </c>
      <c r="T1" s="19" t="s">
        <v>108</v>
      </c>
      <c r="U1" s="11" t="s">
        <v>102</v>
      </c>
      <c r="V1" s="11" t="s">
        <v>103</v>
      </c>
      <c r="W1" s="11" t="s">
        <v>104</v>
      </c>
      <c r="X1" s="11" t="s">
        <v>105</v>
      </c>
      <c r="Y1" s="11" t="s">
        <v>106</v>
      </c>
      <c r="Z1" s="11" t="s">
        <v>107</v>
      </c>
      <c r="AA1" s="19" t="s">
        <v>63</v>
      </c>
      <c r="AB1" s="124" t="s">
        <v>44</v>
      </c>
      <c r="AC1" s="130" t="s">
        <v>45</v>
      </c>
      <c r="AD1" s="118" t="s">
        <v>46</v>
      </c>
      <c r="AE1" s="112" t="s">
        <v>47</v>
      </c>
      <c r="AF1" s="181" t="s">
        <v>43</v>
      </c>
      <c r="AG1" s="39" t="s">
        <v>64</v>
      </c>
      <c r="AH1" s="124" t="s">
        <v>48</v>
      </c>
      <c r="AI1" s="130" t="s">
        <v>49</v>
      </c>
      <c r="AJ1" s="118" t="s">
        <v>50</v>
      </c>
      <c r="AK1" s="112" t="s">
        <v>51</v>
      </c>
      <c r="AL1" s="181" t="s">
        <v>53</v>
      </c>
      <c r="AM1" s="147" t="s">
        <v>65</v>
      </c>
      <c r="AN1" s="154" t="s">
        <v>66</v>
      </c>
      <c r="AO1" s="161" t="s">
        <v>67</v>
      </c>
      <c r="AP1" s="140" t="s">
        <v>82</v>
      </c>
      <c r="AQ1" s="168" t="s">
        <v>68</v>
      </c>
      <c r="AR1" s="12" t="s">
        <v>114</v>
      </c>
      <c r="AS1" s="11" t="s">
        <v>115</v>
      </c>
      <c r="AT1" s="11" t="s">
        <v>134</v>
      </c>
      <c r="AU1" s="12" t="s">
        <v>112</v>
      </c>
      <c r="AV1" s="90" t="s">
        <v>113</v>
      </c>
      <c r="AW1" s="109" t="s">
        <v>0</v>
      </c>
      <c r="AX1" s="11" t="s">
        <v>116</v>
      </c>
      <c r="AY1" s="12" t="s">
        <v>117</v>
      </c>
      <c r="BC1"/>
    </row>
    <row r="2" spans="1:55" x14ac:dyDescent="0.25">
      <c r="A2" s="80">
        <v>43188</v>
      </c>
      <c r="B2" s="81">
        <v>1</v>
      </c>
      <c r="C2" s="8">
        <v>0.37013888888888885</v>
      </c>
      <c r="D2" s="2">
        <v>0.37708333333333338</v>
      </c>
      <c r="E2" s="40">
        <v>6.9444444444445308E-3</v>
      </c>
      <c r="F2" s="38">
        <v>6</v>
      </c>
      <c r="G2" s="3">
        <v>4</v>
      </c>
      <c r="H2" s="3">
        <v>1</v>
      </c>
      <c r="I2" s="3">
        <v>0</v>
      </c>
      <c r="J2" s="3">
        <v>0</v>
      </c>
      <c r="K2" s="3">
        <v>0</v>
      </c>
      <c r="L2" s="3">
        <v>1</v>
      </c>
      <c r="M2" s="38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 s="38">
        <v>6</v>
      </c>
      <c r="U2" s="3">
        <v>4</v>
      </c>
      <c r="V2" s="3">
        <v>1</v>
      </c>
      <c r="W2" s="3">
        <v>0</v>
      </c>
      <c r="X2" s="3">
        <v>0</v>
      </c>
      <c r="Y2" s="3">
        <v>0</v>
      </c>
      <c r="Z2" s="3">
        <v>1</v>
      </c>
      <c r="AA2" s="31">
        <v>1</v>
      </c>
      <c r="AB2" s="125">
        <v>0</v>
      </c>
      <c r="AC2" s="131">
        <v>1</v>
      </c>
      <c r="AD2" s="119">
        <v>0</v>
      </c>
      <c r="AE2" s="113">
        <v>0</v>
      </c>
      <c r="AF2" s="182">
        <v>0</v>
      </c>
      <c r="AG2" s="37">
        <v>1</v>
      </c>
      <c r="AH2" s="125">
        <v>1</v>
      </c>
      <c r="AI2" s="131">
        <v>0</v>
      </c>
      <c r="AJ2" s="119">
        <v>1</v>
      </c>
      <c r="AK2" s="113">
        <v>0</v>
      </c>
      <c r="AL2" s="182">
        <v>0</v>
      </c>
      <c r="AM2" s="125">
        <v>4</v>
      </c>
      <c r="AN2" s="131">
        <v>1</v>
      </c>
      <c r="AO2" s="119">
        <v>0</v>
      </c>
      <c r="AP2" s="113">
        <v>0</v>
      </c>
      <c r="AQ2" s="179">
        <v>0</v>
      </c>
      <c r="AR2">
        <v>6</v>
      </c>
      <c r="AS2">
        <v>6</v>
      </c>
      <c r="AU2" s="7" t="s">
        <v>69</v>
      </c>
      <c r="AV2" s="29" t="s">
        <v>70</v>
      </c>
      <c r="AW2" s="61">
        <v>1</v>
      </c>
      <c r="AX2" t="s">
        <v>89</v>
      </c>
      <c r="AY2" s="7" t="s">
        <v>17</v>
      </c>
    </row>
    <row r="3" spans="1:55" x14ac:dyDescent="0.25">
      <c r="A3" s="80">
        <v>43207</v>
      </c>
      <c r="B3" s="81">
        <v>1</v>
      </c>
      <c r="C3" s="8">
        <v>0.41250000000000003</v>
      </c>
      <c r="D3" s="2">
        <v>0.4201388888888889</v>
      </c>
      <c r="E3" s="40">
        <v>7.6388888888888618E-3</v>
      </c>
      <c r="F3" s="38">
        <v>21</v>
      </c>
      <c r="G3" s="3">
        <v>9</v>
      </c>
      <c r="H3" s="3">
        <v>6</v>
      </c>
      <c r="I3" s="3">
        <v>2</v>
      </c>
      <c r="J3" s="3">
        <v>1</v>
      </c>
      <c r="K3" s="3">
        <v>0</v>
      </c>
      <c r="L3" s="3">
        <v>3</v>
      </c>
      <c r="M3" s="38">
        <v>2</v>
      </c>
      <c r="N3">
        <v>1</v>
      </c>
      <c r="O3">
        <v>0</v>
      </c>
      <c r="P3">
        <v>0</v>
      </c>
      <c r="Q3">
        <v>0</v>
      </c>
      <c r="R3">
        <v>1</v>
      </c>
      <c r="S3">
        <v>0</v>
      </c>
      <c r="T3" s="38">
        <v>23</v>
      </c>
      <c r="U3" s="3">
        <v>10</v>
      </c>
      <c r="V3" s="3">
        <v>6</v>
      </c>
      <c r="W3" s="3">
        <v>2</v>
      </c>
      <c r="X3" s="3">
        <v>1</v>
      </c>
      <c r="Y3" s="3">
        <v>1</v>
      </c>
      <c r="Z3" s="3">
        <v>3</v>
      </c>
      <c r="AA3" s="31">
        <v>1</v>
      </c>
      <c r="AB3" s="125">
        <v>0</v>
      </c>
      <c r="AC3" s="131">
        <v>1</v>
      </c>
      <c r="AD3" s="119">
        <v>0</v>
      </c>
      <c r="AE3" s="113">
        <v>0</v>
      </c>
      <c r="AF3" s="182">
        <v>0</v>
      </c>
      <c r="AG3" s="37">
        <v>1</v>
      </c>
      <c r="AH3" s="125">
        <v>1</v>
      </c>
      <c r="AI3" s="131">
        <v>0</v>
      </c>
      <c r="AJ3" s="119">
        <v>1</v>
      </c>
      <c r="AK3" s="113">
        <v>0</v>
      </c>
      <c r="AL3" s="182">
        <v>0</v>
      </c>
      <c r="AM3" s="125">
        <v>4</v>
      </c>
      <c r="AN3" s="131">
        <v>1</v>
      </c>
      <c r="AO3" s="119">
        <v>0</v>
      </c>
      <c r="AP3" s="113">
        <v>0</v>
      </c>
      <c r="AQ3" s="171">
        <v>0</v>
      </c>
      <c r="AR3" s="7">
        <v>0</v>
      </c>
      <c r="AS3">
        <v>0</v>
      </c>
      <c r="AU3" s="7" t="s">
        <v>69</v>
      </c>
      <c r="AV3" s="29" t="s">
        <v>70</v>
      </c>
      <c r="AW3" s="61">
        <v>1</v>
      </c>
      <c r="AX3" s="3" t="s">
        <v>90</v>
      </c>
      <c r="AY3" s="7"/>
    </row>
    <row r="4" spans="1:55" s="27" customFormat="1" x14ac:dyDescent="0.25">
      <c r="A4" s="88">
        <v>43228</v>
      </c>
      <c r="B4" s="89">
        <v>1</v>
      </c>
      <c r="C4" s="72">
        <v>0.3923611111111111</v>
      </c>
      <c r="D4" s="73">
        <v>0.40138888888888885</v>
      </c>
      <c r="E4" s="74">
        <v>9.0277777777777457E-3</v>
      </c>
      <c r="F4" s="75">
        <v>16</v>
      </c>
      <c r="G4" s="27">
        <v>12</v>
      </c>
      <c r="H4" s="27">
        <v>0</v>
      </c>
      <c r="I4" s="27">
        <v>2</v>
      </c>
      <c r="J4" s="27">
        <v>1</v>
      </c>
      <c r="K4" s="27">
        <v>1</v>
      </c>
      <c r="L4" s="27">
        <v>0</v>
      </c>
      <c r="M4" s="75">
        <v>4</v>
      </c>
      <c r="N4" s="27">
        <v>2</v>
      </c>
      <c r="O4" s="27">
        <v>1</v>
      </c>
      <c r="P4" s="27">
        <v>1</v>
      </c>
      <c r="Q4" s="27">
        <v>0</v>
      </c>
      <c r="R4" s="27">
        <v>0</v>
      </c>
      <c r="S4" s="27">
        <v>0</v>
      </c>
      <c r="T4" s="75">
        <v>20</v>
      </c>
      <c r="U4" s="76">
        <v>14</v>
      </c>
      <c r="V4" s="76">
        <v>1</v>
      </c>
      <c r="W4" s="76">
        <v>3</v>
      </c>
      <c r="X4" s="76">
        <v>1</v>
      </c>
      <c r="Y4" s="76">
        <v>1</v>
      </c>
      <c r="Z4" s="76">
        <v>0</v>
      </c>
      <c r="AA4" s="77">
        <v>1</v>
      </c>
      <c r="AB4" s="129">
        <v>0</v>
      </c>
      <c r="AC4" s="136">
        <v>1</v>
      </c>
      <c r="AD4" s="123">
        <v>0</v>
      </c>
      <c r="AE4" s="117">
        <v>0</v>
      </c>
      <c r="AF4" s="179">
        <v>0</v>
      </c>
      <c r="AG4" s="78">
        <v>1</v>
      </c>
      <c r="AH4" s="129">
        <v>1</v>
      </c>
      <c r="AI4" s="136">
        <v>0</v>
      </c>
      <c r="AJ4" s="123">
        <v>1</v>
      </c>
      <c r="AK4" s="117">
        <v>0</v>
      </c>
      <c r="AL4" s="179">
        <v>0</v>
      </c>
      <c r="AM4" s="129">
        <v>5</v>
      </c>
      <c r="AN4" s="136">
        <v>1</v>
      </c>
      <c r="AO4" s="123">
        <v>2</v>
      </c>
      <c r="AP4" s="117">
        <v>0</v>
      </c>
      <c r="AQ4" s="170">
        <v>0</v>
      </c>
      <c r="AR4" s="26">
        <v>0</v>
      </c>
      <c r="AS4" s="27">
        <v>0</v>
      </c>
      <c r="AT4"/>
      <c r="AU4" s="7" t="s">
        <v>69</v>
      </c>
      <c r="AV4" s="29" t="s">
        <v>70</v>
      </c>
      <c r="AW4" s="110">
        <v>1</v>
      </c>
      <c r="AX4" t="s">
        <v>87</v>
      </c>
      <c r="AY4" s="26" t="s">
        <v>20</v>
      </c>
    </row>
    <row r="5" spans="1:55" s="27" customFormat="1" x14ac:dyDescent="0.25">
      <c r="A5" s="88">
        <v>43249</v>
      </c>
      <c r="B5" s="89">
        <v>1</v>
      </c>
      <c r="C5" s="72">
        <v>0.3444444444444445</v>
      </c>
      <c r="D5" s="73">
        <v>0.35138888888888892</v>
      </c>
      <c r="E5" s="74">
        <v>6.9444444444444198E-3</v>
      </c>
      <c r="F5" s="75">
        <v>12</v>
      </c>
      <c r="G5" s="27">
        <v>7</v>
      </c>
      <c r="H5" s="27">
        <v>1</v>
      </c>
      <c r="I5" s="27">
        <v>2</v>
      </c>
      <c r="J5" s="27">
        <v>2</v>
      </c>
      <c r="K5" s="27">
        <v>0</v>
      </c>
      <c r="L5" s="27">
        <v>0</v>
      </c>
      <c r="M5" s="75">
        <v>3</v>
      </c>
      <c r="N5" s="27">
        <v>2</v>
      </c>
      <c r="O5" s="27">
        <v>0</v>
      </c>
      <c r="P5" s="27">
        <v>0</v>
      </c>
      <c r="Q5" s="27">
        <v>0</v>
      </c>
      <c r="R5" s="27">
        <v>0</v>
      </c>
      <c r="S5" s="27">
        <v>1</v>
      </c>
      <c r="T5" s="75">
        <v>15</v>
      </c>
      <c r="U5" s="76">
        <v>9</v>
      </c>
      <c r="V5" s="76">
        <v>1</v>
      </c>
      <c r="W5" s="76">
        <v>2</v>
      </c>
      <c r="X5" s="76">
        <v>2</v>
      </c>
      <c r="Y5" s="76">
        <v>0</v>
      </c>
      <c r="Z5" s="76">
        <v>1</v>
      </c>
      <c r="AA5" s="77">
        <v>1</v>
      </c>
      <c r="AB5" s="129">
        <v>0</v>
      </c>
      <c r="AC5" s="136">
        <v>1</v>
      </c>
      <c r="AD5" s="123">
        <v>0</v>
      </c>
      <c r="AE5" s="117">
        <v>0</v>
      </c>
      <c r="AF5" s="179">
        <v>0</v>
      </c>
      <c r="AG5" s="78">
        <v>1</v>
      </c>
      <c r="AH5" s="129">
        <v>1</v>
      </c>
      <c r="AI5" s="136">
        <v>0</v>
      </c>
      <c r="AJ5" s="123">
        <v>1</v>
      </c>
      <c r="AK5" s="117">
        <v>0</v>
      </c>
      <c r="AL5" s="179">
        <v>0</v>
      </c>
      <c r="AM5" s="129">
        <v>5</v>
      </c>
      <c r="AN5" s="136">
        <v>1</v>
      </c>
      <c r="AO5" s="123">
        <v>2</v>
      </c>
      <c r="AP5" s="117">
        <v>0</v>
      </c>
      <c r="AQ5" s="170">
        <v>0</v>
      </c>
      <c r="AR5" s="26">
        <v>2</v>
      </c>
      <c r="AS5" s="27">
        <v>1</v>
      </c>
      <c r="AT5" s="27">
        <v>90</v>
      </c>
      <c r="AU5" s="26" t="s">
        <v>70</v>
      </c>
      <c r="AV5" s="28" t="s">
        <v>69</v>
      </c>
      <c r="AW5" s="104">
        <v>1</v>
      </c>
      <c r="AX5" s="27" t="s">
        <v>125</v>
      </c>
      <c r="AY5" s="26" t="s">
        <v>127</v>
      </c>
    </row>
    <row r="6" spans="1:55" s="27" customFormat="1" x14ac:dyDescent="0.25">
      <c r="A6" s="88">
        <v>43272</v>
      </c>
      <c r="B6" s="89">
        <v>1</v>
      </c>
      <c r="C6" s="72">
        <v>0.47152777777777777</v>
      </c>
      <c r="D6" s="73">
        <v>0.47500000000000003</v>
      </c>
      <c r="E6" s="74">
        <v>3.4722222222222654E-3</v>
      </c>
      <c r="F6" s="75">
        <v>3</v>
      </c>
      <c r="G6" s="27">
        <v>1</v>
      </c>
      <c r="H6" s="27">
        <v>2</v>
      </c>
      <c r="I6" s="27">
        <v>0</v>
      </c>
      <c r="J6" s="27">
        <v>0</v>
      </c>
      <c r="K6" s="27">
        <v>0</v>
      </c>
      <c r="L6" s="27">
        <v>0</v>
      </c>
      <c r="M6" s="75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75">
        <v>3</v>
      </c>
      <c r="U6" s="76">
        <v>1</v>
      </c>
      <c r="V6" s="76">
        <v>2</v>
      </c>
      <c r="W6" s="76">
        <v>0</v>
      </c>
      <c r="X6" s="76">
        <v>0</v>
      </c>
      <c r="Y6" s="76">
        <v>0</v>
      </c>
      <c r="Z6" s="76">
        <v>0</v>
      </c>
      <c r="AA6" s="77">
        <v>0</v>
      </c>
      <c r="AB6" s="129">
        <v>0</v>
      </c>
      <c r="AC6" s="136">
        <v>0</v>
      </c>
      <c r="AD6" s="123">
        <v>0</v>
      </c>
      <c r="AE6" s="117">
        <v>0</v>
      </c>
      <c r="AF6" s="179">
        <v>0</v>
      </c>
      <c r="AG6" s="78">
        <v>1</v>
      </c>
      <c r="AH6" s="129">
        <v>1</v>
      </c>
      <c r="AI6" s="136">
        <v>1</v>
      </c>
      <c r="AJ6" s="123">
        <v>1</v>
      </c>
      <c r="AK6" s="117">
        <v>0</v>
      </c>
      <c r="AL6" s="179">
        <v>0</v>
      </c>
      <c r="AM6" s="149">
        <v>4</v>
      </c>
      <c r="AN6" s="156">
        <v>1</v>
      </c>
      <c r="AO6" s="163">
        <v>1</v>
      </c>
      <c r="AP6" s="142">
        <v>0</v>
      </c>
      <c r="AQ6" s="173">
        <v>0</v>
      </c>
      <c r="AR6" s="26">
        <v>1</v>
      </c>
      <c r="AS6" s="27">
        <v>1</v>
      </c>
      <c r="AU6" s="26" t="s">
        <v>70</v>
      </c>
      <c r="AV6" s="28" t="s">
        <v>69</v>
      </c>
      <c r="AW6" s="110">
        <v>1</v>
      </c>
      <c r="AX6" t="s">
        <v>143</v>
      </c>
      <c r="AY6" s="26" t="s">
        <v>144</v>
      </c>
    </row>
    <row r="7" spans="1:55" s="27" customFormat="1" x14ac:dyDescent="0.25">
      <c r="A7" s="88">
        <v>43291</v>
      </c>
      <c r="B7" s="89">
        <v>1</v>
      </c>
      <c r="C7" s="72">
        <v>0.38472222222222219</v>
      </c>
      <c r="D7" s="73">
        <v>0.38958333333333334</v>
      </c>
      <c r="E7" s="74">
        <v>4.8611111111111494E-3</v>
      </c>
      <c r="F7" s="75">
        <v>5</v>
      </c>
      <c r="G7" s="27">
        <v>2</v>
      </c>
      <c r="H7" s="27">
        <v>1</v>
      </c>
      <c r="I7" s="27">
        <v>0</v>
      </c>
      <c r="J7" s="27">
        <v>1</v>
      </c>
      <c r="K7" s="27">
        <v>1</v>
      </c>
      <c r="L7" s="27">
        <v>0</v>
      </c>
      <c r="M7" s="75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75">
        <v>5</v>
      </c>
      <c r="U7" s="76">
        <v>2</v>
      </c>
      <c r="V7" s="76">
        <v>1</v>
      </c>
      <c r="W7" s="76">
        <v>0</v>
      </c>
      <c r="X7" s="76">
        <v>1</v>
      </c>
      <c r="Y7" s="76">
        <v>1</v>
      </c>
      <c r="Z7" s="76">
        <v>0</v>
      </c>
      <c r="AA7" s="77">
        <v>0</v>
      </c>
      <c r="AB7" s="129">
        <v>0</v>
      </c>
      <c r="AC7" s="136">
        <v>0</v>
      </c>
      <c r="AD7" s="123">
        <v>0</v>
      </c>
      <c r="AE7" s="117">
        <v>0</v>
      </c>
      <c r="AF7" s="179">
        <v>0</v>
      </c>
      <c r="AG7" s="78">
        <v>1</v>
      </c>
      <c r="AH7" s="129">
        <v>1</v>
      </c>
      <c r="AI7" s="136">
        <v>1</v>
      </c>
      <c r="AJ7" s="123">
        <v>1</v>
      </c>
      <c r="AK7" s="117">
        <v>0</v>
      </c>
      <c r="AL7" s="179">
        <v>0</v>
      </c>
      <c r="AM7" s="149">
        <v>5</v>
      </c>
      <c r="AN7" s="156">
        <v>1</v>
      </c>
      <c r="AO7" s="163">
        <v>1</v>
      </c>
      <c r="AP7" s="142">
        <v>0</v>
      </c>
      <c r="AQ7" s="173">
        <v>0</v>
      </c>
      <c r="AR7" s="26">
        <v>6</v>
      </c>
      <c r="AS7" s="27">
        <v>6</v>
      </c>
      <c r="AU7" s="26" t="s">
        <v>70</v>
      </c>
      <c r="AV7" s="28" t="s">
        <v>69</v>
      </c>
      <c r="AW7" s="110">
        <v>1</v>
      </c>
      <c r="AX7" s="27" t="s">
        <v>87</v>
      </c>
      <c r="AY7" s="26" t="s">
        <v>162</v>
      </c>
    </row>
    <row r="8" spans="1:55" s="27" customFormat="1" x14ac:dyDescent="0.25">
      <c r="A8" s="88">
        <v>43314</v>
      </c>
      <c r="B8" s="89">
        <v>1</v>
      </c>
      <c r="C8" s="72">
        <v>0.3923611111111111</v>
      </c>
      <c r="D8" s="73">
        <v>0.39861111111111108</v>
      </c>
      <c r="E8" s="74">
        <v>6.2499999999999778E-3</v>
      </c>
      <c r="F8" s="75">
        <v>1</v>
      </c>
      <c r="G8" s="27">
        <v>0</v>
      </c>
      <c r="H8" s="27">
        <v>1</v>
      </c>
      <c r="I8" s="27">
        <v>0</v>
      </c>
      <c r="J8" s="27">
        <v>0</v>
      </c>
      <c r="K8" s="27">
        <v>0</v>
      </c>
      <c r="L8" s="27">
        <v>0</v>
      </c>
      <c r="M8" s="75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37">
        <v>1</v>
      </c>
      <c r="U8">
        <v>0</v>
      </c>
      <c r="V8">
        <v>1</v>
      </c>
      <c r="W8">
        <v>0</v>
      </c>
      <c r="X8">
        <v>0</v>
      </c>
      <c r="Y8">
        <v>0</v>
      </c>
      <c r="Z8">
        <v>0</v>
      </c>
      <c r="AA8" s="78"/>
      <c r="AB8" s="129"/>
      <c r="AC8" s="136"/>
      <c r="AD8" s="123"/>
      <c r="AE8" s="117"/>
      <c r="AF8" s="179"/>
      <c r="AG8" s="78"/>
      <c r="AH8" s="129"/>
      <c r="AI8" s="136"/>
      <c r="AJ8" s="123"/>
      <c r="AK8" s="117"/>
      <c r="AL8" s="179"/>
      <c r="AM8" s="151"/>
      <c r="AN8" s="158"/>
      <c r="AO8" s="165"/>
      <c r="AP8" s="144"/>
      <c r="AQ8" s="176"/>
      <c r="AR8" s="26"/>
      <c r="AU8" s="26"/>
      <c r="AV8" s="28"/>
      <c r="AW8" s="110">
        <v>1</v>
      </c>
      <c r="AY8" s="26"/>
    </row>
    <row r="9" spans="1:55" s="27" customFormat="1" x14ac:dyDescent="0.25">
      <c r="A9" s="88">
        <v>43333</v>
      </c>
      <c r="B9" s="89">
        <v>1</v>
      </c>
      <c r="C9" s="72">
        <v>0.39583333333333331</v>
      </c>
      <c r="D9" s="73">
        <v>0.40625</v>
      </c>
      <c r="E9" s="74">
        <v>1.0416666666666685E-2</v>
      </c>
      <c r="F9" s="75">
        <v>2</v>
      </c>
      <c r="G9" s="27">
        <v>0</v>
      </c>
      <c r="H9" s="27">
        <v>0</v>
      </c>
      <c r="I9" s="27">
        <v>0</v>
      </c>
      <c r="J9" s="27">
        <v>0</v>
      </c>
      <c r="K9" s="27">
        <v>2</v>
      </c>
      <c r="L9" s="27">
        <v>0</v>
      </c>
      <c r="M9" s="75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37">
        <v>2</v>
      </c>
      <c r="U9">
        <v>0</v>
      </c>
      <c r="V9">
        <v>0</v>
      </c>
      <c r="W9">
        <v>0</v>
      </c>
      <c r="X9">
        <v>0</v>
      </c>
      <c r="Y9">
        <v>2</v>
      </c>
      <c r="Z9">
        <v>0</v>
      </c>
      <c r="AA9" s="78"/>
      <c r="AB9" s="129"/>
      <c r="AC9" s="136"/>
      <c r="AD9" s="123"/>
      <c r="AE9" s="117"/>
      <c r="AF9" s="179"/>
      <c r="AG9" s="78"/>
      <c r="AH9" s="129"/>
      <c r="AI9" s="136"/>
      <c r="AJ9" s="123"/>
      <c r="AK9" s="117"/>
      <c r="AL9" s="179"/>
      <c r="AM9" s="151"/>
      <c r="AN9" s="158"/>
      <c r="AO9" s="165"/>
      <c r="AP9" s="144"/>
      <c r="AQ9" s="176"/>
      <c r="AR9" s="26"/>
      <c r="AU9" s="26"/>
      <c r="AV9" s="28"/>
      <c r="AW9" s="110">
        <v>1</v>
      </c>
      <c r="AY9" s="26"/>
    </row>
    <row r="10" spans="1:55" s="27" customFormat="1" x14ac:dyDescent="0.25">
      <c r="A10" s="80">
        <v>43353</v>
      </c>
      <c r="B10" s="89">
        <v>1</v>
      </c>
      <c r="C10" s="72">
        <v>0.39652777777777781</v>
      </c>
      <c r="D10" s="73">
        <v>0.4055555555555555</v>
      </c>
      <c r="E10" s="74">
        <v>9.0277777777776902E-3</v>
      </c>
      <c r="F10" s="75">
        <v>1</v>
      </c>
      <c r="G10" s="27">
        <v>1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75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37">
        <v>1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 s="78"/>
      <c r="AB10" s="129"/>
      <c r="AC10" s="136"/>
      <c r="AD10" s="123"/>
      <c r="AE10" s="117"/>
      <c r="AF10" s="179"/>
      <c r="AG10" s="78"/>
      <c r="AH10" s="129"/>
      <c r="AI10" s="136"/>
      <c r="AJ10" s="123"/>
      <c r="AK10" s="117"/>
      <c r="AL10" s="179"/>
      <c r="AM10" s="151"/>
      <c r="AN10" s="158"/>
      <c r="AO10" s="165"/>
      <c r="AP10" s="144"/>
      <c r="AQ10" s="176"/>
      <c r="AR10" s="26"/>
      <c r="AU10" s="26"/>
      <c r="AV10" s="28"/>
      <c r="AW10" s="110">
        <v>1</v>
      </c>
      <c r="AY10" s="26"/>
    </row>
    <row r="11" spans="1:55" s="27" customFormat="1" x14ac:dyDescent="0.25">
      <c r="A11" s="88">
        <v>43377</v>
      </c>
      <c r="B11" s="89">
        <v>1</v>
      </c>
      <c r="C11" s="72">
        <v>0.375</v>
      </c>
      <c r="D11" s="73">
        <v>0.37916666666666665</v>
      </c>
      <c r="E11" s="74">
        <v>4.1666666666666519E-3</v>
      </c>
      <c r="F11" s="75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75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37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 s="78"/>
      <c r="AB11" s="129"/>
      <c r="AC11" s="136"/>
      <c r="AD11" s="123"/>
      <c r="AE11" s="117"/>
      <c r="AF11" s="179"/>
      <c r="AG11" s="78"/>
      <c r="AH11" s="129"/>
      <c r="AI11" s="136"/>
      <c r="AJ11" s="123"/>
      <c r="AK11" s="117"/>
      <c r="AL11" s="179"/>
      <c r="AM11" s="151"/>
      <c r="AN11" s="158"/>
      <c r="AO11" s="165"/>
      <c r="AP11" s="144"/>
      <c r="AQ11" s="176"/>
      <c r="AR11" s="26"/>
      <c r="AU11" s="26"/>
      <c r="AV11" s="28"/>
      <c r="AW11" s="110">
        <v>1</v>
      </c>
      <c r="AY11" s="26"/>
    </row>
    <row r="12" spans="1:55" s="27" customFormat="1" x14ac:dyDescent="0.25">
      <c r="A12" s="88">
        <v>43396</v>
      </c>
      <c r="B12" s="89">
        <v>1</v>
      </c>
      <c r="C12" s="72">
        <v>0.3756944444444445</v>
      </c>
      <c r="D12" s="73">
        <v>0.38125000000000003</v>
      </c>
      <c r="E12" s="74">
        <v>5.5555555555555358E-3</v>
      </c>
      <c r="F12" s="75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75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37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s="78"/>
      <c r="AB12" s="129"/>
      <c r="AC12" s="136"/>
      <c r="AD12" s="123"/>
      <c r="AE12" s="117"/>
      <c r="AF12" s="179"/>
      <c r="AG12" s="78"/>
      <c r="AH12" s="129"/>
      <c r="AI12" s="136"/>
      <c r="AJ12" s="123"/>
      <c r="AK12" s="117"/>
      <c r="AL12" s="179"/>
      <c r="AM12" s="151"/>
      <c r="AN12" s="158"/>
      <c r="AO12" s="165"/>
      <c r="AP12" s="144"/>
      <c r="AQ12" s="176"/>
      <c r="AR12" s="26"/>
      <c r="AU12" s="26"/>
      <c r="AV12" s="28"/>
      <c r="AW12" s="110">
        <v>1</v>
      </c>
      <c r="AY12" s="26"/>
    </row>
    <row r="13" spans="1:55" x14ac:dyDescent="0.25">
      <c r="A13" s="192"/>
      <c r="D13" t="s">
        <v>176</v>
      </c>
      <c r="E13" s="2">
        <f>SUM(E2:E12)</f>
        <v>7.4305555555555514E-2</v>
      </c>
      <c r="F13">
        <f>SUM(F2:F12)</f>
        <v>67</v>
      </c>
      <c r="G13">
        <f t="shared" ref="G13:Z13" si="0">SUM(G2:G12)</f>
        <v>36</v>
      </c>
      <c r="H13">
        <f t="shared" si="0"/>
        <v>12</v>
      </c>
      <c r="I13">
        <f t="shared" si="0"/>
        <v>6</v>
      </c>
      <c r="J13">
        <f t="shared" si="0"/>
        <v>5</v>
      </c>
      <c r="K13">
        <f t="shared" si="0"/>
        <v>4</v>
      </c>
      <c r="L13">
        <f t="shared" si="0"/>
        <v>4</v>
      </c>
      <c r="M13">
        <f t="shared" si="0"/>
        <v>9</v>
      </c>
      <c r="N13">
        <f t="shared" si="0"/>
        <v>5</v>
      </c>
      <c r="O13">
        <f t="shared" si="0"/>
        <v>1</v>
      </c>
      <c r="P13">
        <f t="shared" si="0"/>
        <v>1</v>
      </c>
      <c r="Q13">
        <f t="shared" si="0"/>
        <v>0</v>
      </c>
      <c r="R13">
        <f t="shared" si="0"/>
        <v>1</v>
      </c>
      <c r="S13">
        <f t="shared" si="0"/>
        <v>1</v>
      </c>
      <c r="T13">
        <f t="shared" si="0"/>
        <v>76</v>
      </c>
      <c r="U13">
        <f t="shared" si="0"/>
        <v>41</v>
      </c>
      <c r="V13">
        <f t="shared" si="0"/>
        <v>13</v>
      </c>
      <c r="W13">
        <f t="shared" si="0"/>
        <v>7</v>
      </c>
      <c r="X13">
        <f t="shared" si="0"/>
        <v>5</v>
      </c>
      <c r="Y13">
        <f t="shared" si="0"/>
        <v>5</v>
      </c>
      <c r="Z13">
        <f t="shared" si="0"/>
        <v>5</v>
      </c>
    </row>
    <row r="14" spans="1:55" x14ac:dyDescent="0.25">
      <c r="A14" s="192"/>
      <c r="D14" t="s">
        <v>39</v>
      </c>
      <c r="E14" s="2">
        <f>AVERAGE(E2:E12)</f>
        <v>6.7550505050505008E-3</v>
      </c>
      <c r="F14" s="5">
        <f>AVERAGE(F2:F12)</f>
        <v>6.0909090909090908</v>
      </c>
      <c r="M14" s="5">
        <f>AVERAGE(M2:M12)</f>
        <v>0.81818181818181823</v>
      </c>
      <c r="T14" s="5">
        <f>AVERAGE(T2:T12)</f>
        <v>6.9090909090909092</v>
      </c>
    </row>
    <row r="15" spans="1:55" x14ac:dyDescent="0.25">
      <c r="A15" s="6"/>
      <c r="T15" s="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15"/>
  <sheetViews>
    <sheetView workbookViewId="0">
      <selection activeCell="A13" sqref="A13:XFD14"/>
    </sheetView>
  </sheetViews>
  <sheetFormatPr baseColWidth="10" defaultRowHeight="15" x14ac:dyDescent="0.25"/>
  <sheetData>
    <row r="1" spans="1:51" s="11" customFormat="1" x14ac:dyDescent="0.25">
      <c r="A1" s="39" t="s">
        <v>1</v>
      </c>
      <c r="B1" s="93" t="s">
        <v>30</v>
      </c>
      <c r="C1" s="12" t="s">
        <v>112</v>
      </c>
      <c r="D1" s="11" t="s">
        <v>113</v>
      </c>
      <c r="E1" s="79" t="s">
        <v>111</v>
      </c>
      <c r="F1" s="19" t="s">
        <v>110</v>
      </c>
      <c r="G1" s="11" t="s">
        <v>102</v>
      </c>
      <c r="H1" s="11" t="s">
        <v>103</v>
      </c>
      <c r="I1" s="11" t="s">
        <v>104</v>
      </c>
      <c r="J1" s="11" t="s">
        <v>105</v>
      </c>
      <c r="K1" s="11" t="s">
        <v>106</v>
      </c>
      <c r="L1" s="11" t="s">
        <v>107</v>
      </c>
      <c r="M1" s="19" t="s">
        <v>109</v>
      </c>
      <c r="N1" s="11" t="s">
        <v>102</v>
      </c>
      <c r="O1" s="11" t="s">
        <v>103</v>
      </c>
      <c r="P1" s="11" t="s">
        <v>104</v>
      </c>
      <c r="Q1" s="11" t="s">
        <v>105</v>
      </c>
      <c r="R1" s="11" t="s">
        <v>106</v>
      </c>
      <c r="S1" s="11" t="s">
        <v>107</v>
      </c>
      <c r="T1" s="19" t="s">
        <v>108</v>
      </c>
      <c r="U1" s="11" t="s">
        <v>102</v>
      </c>
      <c r="V1" s="11" t="s">
        <v>103</v>
      </c>
      <c r="W1" s="11" t="s">
        <v>104</v>
      </c>
      <c r="X1" s="11" t="s">
        <v>105</v>
      </c>
      <c r="Y1" s="11" t="s">
        <v>106</v>
      </c>
      <c r="Z1" s="11" t="s">
        <v>107</v>
      </c>
      <c r="AA1" s="19" t="s">
        <v>63</v>
      </c>
      <c r="AB1" s="124" t="s">
        <v>44</v>
      </c>
      <c r="AC1" s="130" t="s">
        <v>45</v>
      </c>
      <c r="AD1" s="118" t="s">
        <v>46</v>
      </c>
      <c r="AE1" s="112" t="s">
        <v>47</v>
      </c>
      <c r="AF1" s="181" t="s">
        <v>43</v>
      </c>
      <c r="AG1" s="39" t="s">
        <v>64</v>
      </c>
      <c r="AH1" s="124" t="s">
        <v>48</v>
      </c>
      <c r="AI1" s="130" t="s">
        <v>49</v>
      </c>
      <c r="AJ1" s="118" t="s">
        <v>50</v>
      </c>
      <c r="AK1" s="112" t="s">
        <v>51</v>
      </c>
      <c r="AL1" s="181" t="s">
        <v>53</v>
      </c>
      <c r="AM1" s="147" t="s">
        <v>65</v>
      </c>
      <c r="AN1" s="154" t="s">
        <v>66</v>
      </c>
      <c r="AO1" s="161" t="s">
        <v>67</v>
      </c>
      <c r="AP1" s="140" t="s">
        <v>82</v>
      </c>
      <c r="AQ1" s="168" t="s">
        <v>68</v>
      </c>
      <c r="AR1" s="12" t="s">
        <v>114</v>
      </c>
      <c r="AS1" s="11" t="s">
        <v>115</v>
      </c>
      <c r="AT1" s="11" t="s">
        <v>134</v>
      </c>
      <c r="AU1" s="12" t="s">
        <v>112</v>
      </c>
      <c r="AV1" s="90" t="s">
        <v>113</v>
      </c>
      <c r="AW1" s="109" t="s">
        <v>0</v>
      </c>
      <c r="AX1" s="11" t="s">
        <v>116</v>
      </c>
      <c r="AY1" s="12" t="s">
        <v>117</v>
      </c>
    </row>
    <row r="2" spans="1:51" x14ac:dyDescent="0.25">
      <c r="A2" s="80">
        <v>43188</v>
      </c>
      <c r="B2" s="81">
        <v>2</v>
      </c>
      <c r="C2" s="8">
        <v>0.38750000000000001</v>
      </c>
      <c r="D2" s="2">
        <v>0.39374999999999999</v>
      </c>
      <c r="E2" s="40">
        <v>6.2499999999999778E-3</v>
      </c>
      <c r="F2" s="38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8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8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1">
        <v>1</v>
      </c>
      <c r="AB2" s="126">
        <v>1</v>
      </c>
      <c r="AC2" s="132">
        <v>1</v>
      </c>
      <c r="AD2" s="120">
        <v>0</v>
      </c>
      <c r="AE2" s="114">
        <v>0</v>
      </c>
      <c r="AF2" s="183">
        <v>0</v>
      </c>
      <c r="AG2" s="65">
        <v>0</v>
      </c>
      <c r="AH2" s="126">
        <v>0</v>
      </c>
      <c r="AI2" s="132">
        <v>0</v>
      </c>
      <c r="AJ2" s="120">
        <v>0</v>
      </c>
      <c r="AK2" s="114">
        <v>1</v>
      </c>
      <c r="AL2" s="183">
        <v>0</v>
      </c>
      <c r="AM2" s="125">
        <v>5</v>
      </c>
      <c r="AN2" s="131">
        <v>2</v>
      </c>
      <c r="AO2" s="119">
        <v>0</v>
      </c>
      <c r="AP2" s="113">
        <v>0</v>
      </c>
      <c r="AQ2" s="171">
        <v>0</v>
      </c>
      <c r="AR2">
        <v>2</v>
      </c>
      <c r="AS2">
        <v>2</v>
      </c>
      <c r="AT2" s="3"/>
      <c r="AU2" s="10" t="s">
        <v>71</v>
      </c>
      <c r="AV2" s="91" t="s">
        <v>12</v>
      </c>
      <c r="AW2" s="61">
        <v>2</v>
      </c>
      <c r="AX2" s="3" t="s">
        <v>89</v>
      </c>
      <c r="AY2" s="7" t="s">
        <v>16</v>
      </c>
    </row>
    <row r="3" spans="1:51" x14ac:dyDescent="0.25">
      <c r="A3" s="80">
        <v>43207</v>
      </c>
      <c r="B3" s="81">
        <v>2</v>
      </c>
      <c r="C3" s="8">
        <v>0.4236111111111111</v>
      </c>
      <c r="D3" s="2">
        <v>0.43124999999999997</v>
      </c>
      <c r="E3" s="40">
        <v>7.6388888888888618E-3</v>
      </c>
      <c r="F3" s="38">
        <v>5</v>
      </c>
      <c r="G3" s="3">
        <v>1</v>
      </c>
      <c r="H3" s="3">
        <v>1</v>
      </c>
      <c r="I3" s="3">
        <v>1</v>
      </c>
      <c r="J3" s="3">
        <v>0</v>
      </c>
      <c r="K3" s="3">
        <v>1</v>
      </c>
      <c r="L3" s="3">
        <v>1</v>
      </c>
      <c r="M3" s="38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8">
        <v>5</v>
      </c>
      <c r="U3" s="3">
        <v>1</v>
      </c>
      <c r="V3" s="3">
        <v>1</v>
      </c>
      <c r="W3" s="3">
        <v>1</v>
      </c>
      <c r="X3" s="3">
        <v>0</v>
      </c>
      <c r="Y3" s="3">
        <v>1</v>
      </c>
      <c r="Z3" s="3">
        <v>1</v>
      </c>
      <c r="AA3" s="31">
        <v>1</v>
      </c>
      <c r="AB3" s="125">
        <v>1</v>
      </c>
      <c r="AC3" s="131">
        <v>1</v>
      </c>
      <c r="AD3" s="119">
        <v>0</v>
      </c>
      <c r="AE3" s="113">
        <v>0</v>
      </c>
      <c r="AF3" s="182">
        <v>0</v>
      </c>
      <c r="AG3" s="37">
        <v>0</v>
      </c>
      <c r="AH3" s="125">
        <v>0</v>
      </c>
      <c r="AI3" s="131">
        <v>0</v>
      </c>
      <c r="AJ3" s="119">
        <v>0</v>
      </c>
      <c r="AK3" s="113">
        <v>1</v>
      </c>
      <c r="AL3" s="182">
        <v>0</v>
      </c>
      <c r="AM3" s="125">
        <v>5</v>
      </c>
      <c r="AN3" s="131">
        <v>2</v>
      </c>
      <c r="AO3" s="119">
        <v>0</v>
      </c>
      <c r="AP3" s="113">
        <v>0</v>
      </c>
      <c r="AQ3" s="171">
        <v>0</v>
      </c>
      <c r="AR3" s="7">
        <v>0</v>
      </c>
      <c r="AS3">
        <v>0</v>
      </c>
      <c r="AU3" s="10" t="s">
        <v>71</v>
      </c>
      <c r="AV3" s="91" t="s">
        <v>12</v>
      </c>
      <c r="AW3" s="61">
        <v>2</v>
      </c>
      <c r="AX3" s="3" t="s">
        <v>90</v>
      </c>
      <c r="AY3" s="7" t="s">
        <v>59</v>
      </c>
    </row>
    <row r="4" spans="1:51" x14ac:dyDescent="0.25">
      <c r="A4" s="80">
        <v>43228</v>
      </c>
      <c r="B4" s="81">
        <v>2</v>
      </c>
      <c r="C4" s="8">
        <v>0.40763888888888888</v>
      </c>
      <c r="D4" s="2">
        <v>0.41250000000000003</v>
      </c>
      <c r="E4" s="40">
        <v>4.8611111111111494E-3</v>
      </c>
      <c r="F4" s="38">
        <v>2</v>
      </c>
      <c r="G4">
        <v>1</v>
      </c>
      <c r="H4">
        <v>1</v>
      </c>
      <c r="I4">
        <v>0</v>
      </c>
      <c r="J4">
        <v>0</v>
      </c>
      <c r="K4">
        <v>0</v>
      </c>
      <c r="L4">
        <v>0</v>
      </c>
      <c r="M4" s="38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s="38">
        <v>2</v>
      </c>
      <c r="U4" s="3">
        <v>1</v>
      </c>
      <c r="V4" s="3">
        <v>1</v>
      </c>
      <c r="W4" s="3">
        <v>0</v>
      </c>
      <c r="X4" s="3">
        <v>0</v>
      </c>
      <c r="Y4" s="3">
        <v>0</v>
      </c>
      <c r="Z4" s="3">
        <v>0</v>
      </c>
      <c r="AA4" s="31">
        <v>1</v>
      </c>
      <c r="AB4" s="126">
        <v>1</v>
      </c>
      <c r="AC4" s="132">
        <v>1</v>
      </c>
      <c r="AD4" s="120">
        <v>0</v>
      </c>
      <c r="AE4" s="114">
        <v>0</v>
      </c>
      <c r="AF4" s="183">
        <v>0</v>
      </c>
      <c r="AG4" s="37">
        <v>1</v>
      </c>
      <c r="AH4" s="126">
        <v>0</v>
      </c>
      <c r="AI4" s="132">
        <v>0</v>
      </c>
      <c r="AJ4" s="120">
        <v>0</v>
      </c>
      <c r="AK4" s="114">
        <v>1</v>
      </c>
      <c r="AL4" s="183">
        <v>0</v>
      </c>
      <c r="AM4" s="125">
        <v>5</v>
      </c>
      <c r="AN4" s="131">
        <v>2</v>
      </c>
      <c r="AO4" s="119">
        <v>0</v>
      </c>
      <c r="AP4" s="113">
        <v>0</v>
      </c>
      <c r="AQ4" s="171">
        <v>0</v>
      </c>
      <c r="AR4" s="7">
        <v>0</v>
      </c>
      <c r="AS4" s="60">
        <v>0</v>
      </c>
      <c r="AU4" s="10" t="s">
        <v>71</v>
      </c>
      <c r="AV4" s="91" t="s">
        <v>12</v>
      </c>
      <c r="AW4" s="61">
        <v>2</v>
      </c>
      <c r="AX4" s="3" t="s">
        <v>87</v>
      </c>
      <c r="AY4" s="7" t="s">
        <v>74</v>
      </c>
    </row>
    <row r="5" spans="1:51" x14ac:dyDescent="0.25">
      <c r="A5" s="80">
        <v>43249</v>
      </c>
      <c r="B5" s="81">
        <v>2</v>
      </c>
      <c r="C5" s="8">
        <v>0.35555555555555557</v>
      </c>
      <c r="D5" s="2">
        <v>0.36180555555555555</v>
      </c>
      <c r="E5" s="40">
        <v>6.2499999999999778E-3</v>
      </c>
      <c r="F5" s="38">
        <v>15</v>
      </c>
      <c r="G5">
        <v>7</v>
      </c>
      <c r="H5">
        <v>1</v>
      </c>
      <c r="I5">
        <v>4</v>
      </c>
      <c r="J5">
        <v>0</v>
      </c>
      <c r="K5">
        <v>2</v>
      </c>
      <c r="L5">
        <v>1</v>
      </c>
      <c r="M5" s="38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s="38">
        <v>15</v>
      </c>
      <c r="U5" s="3">
        <v>7</v>
      </c>
      <c r="V5" s="3">
        <v>1</v>
      </c>
      <c r="W5" s="3">
        <v>4</v>
      </c>
      <c r="X5" s="3">
        <v>0</v>
      </c>
      <c r="Y5" s="3">
        <v>2</v>
      </c>
      <c r="Z5" s="3">
        <v>1</v>
      </c>
      <c r="AA5" s="31">
        <v>1</v>
      </c>
      <c r="AB5" s="126">
        <v>1</v>
      </c>
      <c r="AC5" s="132">
        <v>1</v>
      </c>
      <c r="AD5" s="120">
        <v>0</v>
      </c>
      <c r="AE5" s="114">
        <v>0</v>
      </c>
      <c r="AF5" s="183">
        <v>0</v>
      </c>
      <c r="AG5" s="37">
        <v>1</v>
      </c>
      <c r="AH5" s="126">
        <v>0</v>
      </c>
      <c r="AI5" s="132">
        <v>0</v>
      </c>
      <c r="AJ5" s="120">
        <v>0</v>
      </c>
      <c r="AK5" s="114">
        <v>1</v>
      </c>
      <c r="AL5" s="183">
        <v>0</v>
      </c>
      <c r="AM5" s="125">
        <v>6</v>
      </c>
      <c r="AN5" s="131">
        <v>1</v>
      </c>
      <c r="AO5" s="119">
        <v>0</v>
      </c>
      <c r="AP5" s="113">
        <v>6</v>
      </c>
      <c r="AQ5" s="171">
        <v>0</v>
      </c>
      <c r="AR5" s="7">
        <v>1</v>
      </c>
      <c r="AS5">
        <v>1</v>
      </c>
      <c r="AT5">
        <v>90</v>
      </c>
      <c r="AU5" s="10" t="s">
        <v>71</v>
      </c>
      <c r="AV5" s="91" t="s">
        <v>12</v>
      </c>
      <c r="AW5" s="105">
        <v>2</v>
      </c>
      <c r="AX5" t="s">
        <v>125</v>
      </c>
      <c r="AY5" s="7" t="s">
        <v>130</v>
      </c>
    </row>
    <row r="6" spans="1:51" x14ac:dyDescent="0.25">
      <c r="A6" s="80">
        <v>43272</v>
      </c>
      <c r="B6" s="81">
        <v>2</v>
      </c>
      <c r="C6" s="8">
        <v>0.40833333333333338</v>
      </c>
      <c r="D6" s="2">
        <v>0.4145833333333333</v>
      </c>
      <c r="E6" s="40">
        <v>6.2499999999999223E-3</v>
      </c>
      <c r="F6" s="38">
        <v>11</v>
      </c>
      <c r="G6">
        <v>2</v>
      </c>
      <c r="H6">
        <v>1</v>
      </c>
      <c r="I6">
        <v>0</v>
      </c>
      <c r="J6">
        <v>4</v>
      </c>
      <c r="K6">
        <v>2</v>
      </c>
      <c r="L6">
        <v>2</v>
      </c>
      <c r="M6" s="38">
        <v>3</v>
      </c>
      <c r="N6">
        <v>2</v>
      </c>
      <c r="O6">
        <v>0</v>
      </c>
      <c r="P6">
        <v>0</v>
      </c>
      <c r="Q6">
        <v>1</v>
      </c>
      <c r="R6">
        <v>0</v>
      </c>
      <c r="S6">
        <v>0</v>
      </c>
      <c r="T6" s="38">
        <v>14</v>
      </c>
      <c r="U6" s="3">
        <v>4</v>
      </c>
      <c r="V6" s="3">
        <v>1</v>
      </c>
      <c r="W6" s="3">
        <v>0</v>
      </c>
      <c r="X6" s="3">
        <v>5</v>
      </c>
      <c r="Y6" s="3">
        <v>2</v>
      </c>
      <c r="Z6" s="3">
        <v>2</v>
      </c>
      <c r="AA6" s="31">
        <v>1</v>
      </c>
      <c r="AB6" s="126">
        <v>1</v>
      </c>
      <c r="AC6" s="132">
        <v>1</v>
      </c>
      <c r="AD6" s="120">
        <v>0</v>
      </c>
      <c r="AE6" s="114">
        <v>0</v>
      </c>
      <c r="AF6" s="183">
        <v>0</v>
      </c>
      <c r="AG6" s="37">
        <v>1</v>
      </c>
      <c r="AH6" s="126">
        <v>0</v>
      </c>
      <c r="AI6" s="132">
        <v>0</v>
      </c>
      <c r="AJ6" s="120">
        <v>0</v>
      </c>
      <c r="AK6" s="114">
        <v>1</v>
      </c>
      <c r="AL6" s="183">
        <v>0</v>
      </c>
      <c r="AM6" s="138">
        <v>6</v>
      </c>
      <c r="AN6" s="133">
        <v>1</v>
      </c>
      <c r="AO6" s="137">
        <v>0</v>
      </c>
      <c r="AP6" s="139">
        <v>6</v>
      </c>
      <c r="AQ6" s="174">
        <v>0</v>
      </c>
      <c r="AR6" s="7">
        <v>3</v>
      </c>
      <c r="AS6">
        <v>5</v>
      </c>
      <c r="AU6" s="10" t="s">
        <v>71</v>
      </c>
      <c r="AV6" s="91" t="s">
        <v>12</v>
      </c>
      <c r="AW6" s="61">
        <v>2</v>
      </c>
      <c r="AX6" t="s">
        <v>143</v>
      </c>
      <c r="AY6" s="7" t="s">
        <v>127</v>
      </c>
    </row>
    <row r="7" spans="1:51" x14ac:dyDescent="0.25">
      <c r="A7" s="80">
        <v>43291</v>
      </c>
      <c r="B7" s="81">
        <v>2</v>
      </c>
      <c r="C7" s="8">
        <v>0.39513888888888887</v>
      </c>
      <c r="D7" s="2">
        <v>0.40208333333333335</v>
      </c>
      <c r="E7" s="40">
        <v>6.9444444444444753E-3</v>
      </c>
      <c r="F7" s="38">
        <v>6</v>
      </c>
      <c r="G7">
        <v>2</v>
      </c>
      <c r="H7">
        <v>2</v>
      </c>
      <c r="I7">
        <v>1</v>
      </c>
      <c r="J7">
        <v>1</v>
      </c>
      <c r="K7">
        <v>0</v>
      </c>
      <c r="L7">
        <v>0</v>
      </c>
      <c r="M7" s="38">
        <v>1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 s="38">
        <v>7</v>
      </c>
      <c r="U7" s="3">
        <v>2</v>
      </c>
      <c r="V7" s="3">
        <v>2</v>
      </c>
      <c r="W7" s="3">
        <v>1</v>
      </c>
      <c r="X7" s="3">
        <v>1</v>
      </c>
      <c r="Y7" s="3">
        <v>1</v>
      </c>
      <c r="Z7" s="3">
        <v>0</v>
      </c>
      <c r="AA7" s="31">
        <v>1</v>
      </c>
      <c r="AB7" s="125">
        <v>1</v>
      </c>
      <c r="AC7" s="131">
        <v>0</v>
      </c>
      <c r="AD7" s="119">
        <v>0</v>
      </c>
      <c r="AE7" s="113">
        <v>0</v>
      </c>
      <c r="AF7" s="182">
        <v>0</v>
      </c>
      <c r="AG7" s="37">
        <v>1</v>
      </c>
      <c r="AH7" s="125">
        <v>0</v>
      </c>
      <c r="AI7" s="131">
        <v>1</v>
      </c>
      <c r="AJ7" s="119">
        <v>0</v>
      </c>
      <c r="AK7" s="113">
        <v>1</v>
      </c>
      <c r="AL7" s="182">
        <v>0</v>
      </c>
      <c r="AM7" s="138">
        <v>6</v>
      </c>
      <c r="AN7" s="133">
        <v>1</v>
      </c>
      <c r="AO7" s="137">
        <v>0</v>
      </c>
      <c r="AP7" s="139">
        <v>6</v>
      </c>
      <c r="AQ7" s="174">
        <v>0</v>
      </c>
      <c r="AR7" s="7">
        <v>6</v>
      </c>
      <c r="AS7">
        <v>6</v>
      </c>
      <c r="AU7" s="10" t="s">
        <v>71</v>
      </c>
      <c r="AV7" s="91" t="s">
        <v>12</v>
      </c>
      <c r="AW7" s="61">
        <v>2</v>
      </c>
      <c r="AX7" t="s">
        <v>87</v>
      </c>
      <c r="AY7" s="7" t="s">
        <v>163</v>
      </c>
    </row>
    <row r="8" spans="1:51" x14ac:dyDescent="0.25">
      <c r="A8" s="80">
        <v>43314</v>
      </c>
      <c r="B8" s="81">
        <v>2</v>
      </c>
      <c r="C8" s="8">
        <v>0.40625</v>
      </c>
      <c r="D8" s="2">
        <v>0.41666666666666669</v>
      </c>
      <c r="E8" s="40">
        <v>1.0416666666666685E-2</v>
      </c>
      <c r="F8" s="38">
        <v>4</v>
      </c>
      <c r="G8">
        <v>1</v>
      </c>
      <c r="H8">
        <v>0</v>
      </c>
      <c r="I8">
        <v>0</v>
      </c>
      <c r="J8">
        <v>1</v>
      </c>
      <c r="K8">
        <v>1</v>
      </c>
      <c r="L8">
        <v>1</v>
      </c>
      <c r="M8" s="3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s="37">
        <v>4</v>
      </c>
      <c r="U8">
        <v>1</v>
      </c>
      <c r="V8">
        <v>0</v>
      </c>
      <c r="W8">
        <v>0</v>
      </c>
      <c r="X8">
        <v>1</v>
      </c>
      <c r="Y8">
        <v>1</v>
      </c>
      <c r="Z8">
        <v>1</v>
      </c>
      <c r="AA8" s="37"/>
      <c r="AB8" s="125"/>
      <c r="AC8" s="131"/>
      <c r="AD8" s="119"/>
      <c r="AE8" s="113"/>
      <c r="AF8" s="182"/>
      <c r="AG8" s="37"/>
      <c r="AH8" s="125"/>
      <c r="AI8" s="131"/>
      <c r="AJ8" s="119"/>
      <c r="AK8" s="113"/>
      <c r="AL8" s="182"/>
      <c r="AM8" s="152"/>
      <c r="AN8" s="159"/>
      <c r="AO8" s="166"/>
      <c r="AP8" s="145"/>
      <c r="AQ8" s="177"/>
      <c r="AR8" s="7"/>
      <c r="AU8" s="7"/>
      <c r="AV8" s="29"/>
      <c r="AW8" s="61">
        <v>2</v>
      </c>
      <c r="AY8" s="7"/>
    </row>
    <row r="9" spans="1:51" x14ac:dyDescent="0.25">
      <c r="A9" s="80">
        <v>43333</v>
      </c>
      <c r="B9" s="81">
        <v>2</v>
      </c>
      <c r="C9" s="8">
        <v>0.40972222222222227</v>
      </c>
      <c r="D9" s="2">
        <v>0.4152777777777778</v>
      </c>
      <c r="E9" s="40">
        <v>5.5555555555555358E-3</v>
      </c>
      <c r="F9" s="38">
        <v>4</v>
      </c>
      <c r="G9">
        <v>1</v>
      </c>
      <c r="H9">
        <v>2</v>
      </c>
      <c r="I9">
        <v>0</v>
      </c>
      <c r="J9">
        <v>1</v>
      </c>
      <c r="K9">
        <v>0</v>
      </c>
      <c r="L9">
        <v>0</v>
      </c>
      <c r="M9" s="38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37">
        <v>4</v>
      </c>
      <c r="U9">
        <v>1</v>
      </c>
      <c r="V9">
        <v>2</v>
      </c>
      <c r="W9">
        <v>0</v>
      </c>
      <c r="X9">
        <v>1</v>
      </c>
      <c r="Y9">
        <v>0</v>
      </c>
      <c r="Z9">
        <v>0</v>
      </c>
      <c r="AA9" s="37"/>
      <c r="AB9" s="125"/>
      <c r="AC9" s="131"/>
      <c r="AD9" s="119"/>
      <c r="AE9" s="113"/>
      <c r="AF9" s="182"/>
      <c r="AG9" s="37"/>
      <c r="AH9" s="125"/>
      <c r="AI9" s="131"/>
      <c r="AJ9" s="119"/>
      <c r="AK9" s="113"/>
      <c r="AL9" s="182"/>
      <c r="AM9" s="152"/>
      <c r="AN9" s="159"/>
      <c r="AO9" s="166"/>
      <c r="AP9" s="145"/>
      <c r="AQ9" s="177"/>
      <c r="AR9" s="7"/>
      <c r="AU9" s="7"/>
      <c r="AV9" s="29"/>
      <c r="AW9" s="61">
        <v>2</v>
      </c>
      <c r="AY9" s="7"/>
    </row>
    <row r="10" spans="1:51" x14ac:dyDescent="0.25">
      <c r="A10" s="80">
        <v>43353</v>
      </c>
      <c r="B10" s="81">
        <v>2</v>
      </c>
      <c r="C10" s="8">
        <v>0.41180555555555554</v>
      </c>
      <c r="D10" s="2">
        <v>0.42291666666666666</v>
      </c>
      <c r="E10" s="40">
        <v>1.1111111111111127E-2</v>
      </c>
      <c r="F10" s="38">
        <v>5</v>
      </c>
      <c r="G10">
        <v>2</v>
      </c>
      <c r="H10">
        <v>1</v>
      </c>
      <c r="I10">
        <v>0</v>
      </c>
      <c r="J10">
        <v>1</v>
      </c>
      <c r="K10">
        <v>1</v>
      </c>
      <c r="L10">
        <v>0</v>
      </c>
      <c r="M10" s="38">
        <v>1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 s="37">
        <v>6</v>
      </c>
      <c r="U10">
        <v>2</v>
      </c>
      <c r="V10">
        <v>2</v>
      </c>
      <c r="W10">
        <v>0</v>
      </c>
      <c r="X10">
        <v>1</v>
      </c>
      <c r="Y10">
        <v>1</v>
      </c>
      <c r="Z10">
        <v>0</v>
      </c>
      <c r="AA10" s="37"/>
      <c r="AB10" s="125"/>
      <c r="AC10" s="131"/>
      <c r="AD10" s="119"/>
      <c r="AE10" s="113"/>
      <c r="AF10" s="182"/>
      <c r="AG10" s="37"/>
      <c r="AH10" s="125"/>
      <c r="AI10" s="131"/>
      <c r="AJ10" s="119"/>
      <c r="AK10" s="113"/>
      <c r="AL10" s="182"/>
      <c r="AM10" s="152"/>
      <c r="AN10" s="159"/>
      <c r="AO10" s="166"/>
      <c r="AP10" s="145"/>
      <c r="AQ10" s="177"/>
      <c r="AR10" s="7"/>
      <c r="AU10" s="7"/>
      <c r="AV10" s="29"/>
      <c r="AW10" s="61">
        <v>2</v>
      </c>
      <c r="AY10" s="7"/>
    </row>
    <row r="11" spans="1:51" x14ac:dyDescent="0.25">
      <c r="A11" s="80">
        <v>43377</v>
      </c>
      <c r="B11" s="81">
        <v>2</v>
      </c>
      <c r="C11" s="8">
        <v>0.38611111111111113</v>
      </c>
      <c r="D11" s="2">
        <v>0.39027777777777778</v>
      </c>
      <c r="E11" s="40">
        <v>4.1666666666666519E-3</v>
      </c>
      <c r="F11" s="38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38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s="37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 s="37"/>
      <c r="AB11" s="125"/>
      <c r="AC11" s="131"/>
      <c r="AD11" s="119"/>
      <c r="AE11" s="113"/>
      <c r="AF11" s="182"/>
      <c r="AG11" s="37"/>
      <c r="AH11" s="125"/>
      <c r="AI11" s="131"/>
      <c r="AJ11" s="119"/>
      <c r="AK11" s="113"/>
      <c r="AL11" s="182"/>
      <c r="AM11" s="152"/>
      <c r="AN11" s="159"/>
      <c r="AO11" s="166"/>
      <c r="AP11" s="145"/>
      <c r="AQ11" s="177"/>
      <c r="AR11" s="7"/>
      <c r="AU11" s="7"/>
      <c r="AV11" s="29"/>
      <c r="AW11" s="61">
        <v>2</v>
      </c>
      <c r="AY11" s="7"/>
    </row>
    <row r="12" spans="1:51" x14ac:dyDescent="0.25">
      <c r="A12" s="88">
        <v>43396</v>
      </c>
      <c r="B12" s="81">
        <v>2</v>
      </c>
      <c r="C12" s="8">
        <v>0.39374999999999999</v>
      </c>
      <c r="D12" s="2">
        <v>0.39861111111111108</v>
      </c>
      <c r="E12" s="40">
        <v>4.8611111111110938E-3</v>
      </c>
      <c r="F12" s="38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38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37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s="37"/>
      <c r="AB12" s="125"/>
      <c r="AC12" s="131"/>
      <c r="AD12" s="119"/>
      <c r="AE12" s="113"/>
      <c r="AF12" s="182"/>
      <c r="AG12" s="37"/>
      <c r="AH12" s="125"/>
      <c r="AI12" s="131"/>
      <c r="AJ12" s="119"/>
      <c r="AK12" s="113"/>
      <c r="AL12" s="182"/>
      <c r="AM12" s="152"/>
      <c r="AN12" s="159"/>
      <c r="AO12" s="166"/>
      <c r="AP12" s="145"/>
      <c r="AQ12" s="177"/>
      <c r="AR12" s="7"/>
      <c r="AU12" s="7"/>
      <c r="AV12" s="29"/>
      <c r="AW12" s="61">
        <v>2</v>
      </c>
      <c r="AY12" s="7"/>
    </row>
    <row r="13" spans="1:51" x14ac:dyDescent="0.25">
      <c r="A13" s="192"/>
      <c r="D13" t="s">
        <v>176</v>
      </c>
      <c r="E13" s="2">
        <f>SUM(E2:E12)</f>
        <v>7.4305555555555458E-2</v>
      </c>
      <c r="F13">
        <f>SUM(F2:F12)</f>
        <v>52</v>
      </c>
      <c r="G13">
        <f t="shared" ref="G13:Z13" si="0">SUM(G2:G12)</f>
        <v>17</v>
      </c>
      <c r="H13">
        <f t="shared" si="0"/>
        <v>9</v>
      </c>
      <c r="I13">
        <f t="shared" si="0"/>
        <v>6</v>
      </c>
      <c r="J13">
        <f t="shared" si="0"/>
        <v>8</v>
      </c>
      <c r="K13">
        <f t="shared" si="0"/>
        <v>7</v>
      </c>
      <c r="L13">
        <f t="shared" si="0"/>
        <v>5</v>
      </c>
      <c r="M13">
        <f t="shared" si="0"/>
        <v>5</v>
      </c>
      <c r="N13">
        <f t="shared" si="0"/>
        <v>2</v>
      </c>
      <c r="O13">
        <f t="shared" si="0"/>
        <v>1</v>
      </c>
      <c r="P13">
        <f t="shared" si="0"/>
        <v>0</v>
      </c>
      <c r="Q13">
        <f t="shared" si="0"/>
        <v>1</v>
      </c>
      <c r="R13">
        <f t="shared" si="0"/>
        <v>1</v>
      </c>
      <c r="S13">
        <f t="shared" si="0"/>
        <v>0</v>
      </c>
      <c r="T13">
        <f t="shared" si="0"/>
        <v>57</v>
      </c>
      <c r="U13">
        <f t="shared" si="0"/>
        <v>19</v>
      </c>
      <c r="V13">
        <f t="shared" si="0"/>
        <v>10</v>
      </c>
      <c r="W13">
        <f t="shared" si="0"/>
        <v>6</v>
      </c>
      <c r="X13">
        <f t="shared" si="0"/>
        <v>9</v>
      </c>
      <c r="Y13">
        <f t="shared" si="0"/>
        <v>8</v>
      </c>
      <c r="Z13">
        <f t="shared" si="0"/>
        <v>5</v>
      </c>
    </row>
    <row r="14" spans="1:51" x14ac:dyDescent="0.25">
      <c r="A14" s="192"/>
      <c r="D14" t="s">
        <v>39</v>
      </c>
      <c r="E14" s="2">
        <f>AVERAGE(E2:E12)</f>
        <v>6.7550505050504965E-3</v>
      </c>
      <c r="F14" s="5">
        <f>AVERAGE(F2:F12)</f>
        <v>4.7272727272727275</v>
      </c>
      <c r="M14" s="5">
        <f>AVERAGE(M2:M12)</f>
        <v>0.45454545454545453</v>
      </c>
      <c r="T14" s="5">
        <f>AVERAGE(T2:T12)</f>
        <v>5.1818181818181817</v>
      </c>
    </row>
    <row r="15" spans="1:51" x14ac:dyDescent="0.25">
      <c r="A15" s="6"/>
      <c r="T15" s="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15"/>
  <sheetViews>
    <sheetView workbookViewId="0">
      <selection activeCell="A13" sqref="A13:XFD14"/>
    </sheetView>
  </sheetViews>
  <sheetFormatPr baseColWidth="10" defaultRowHeight="15" x14ac:dyDescent="0.25"/>
  <sheetData>
    <row r="1" spans="1:51" s="11" customFormat="1" x14ac:dyDescent="0.25">
      <c r="A1" s="39" t="s">
        <v>1</v>
      </c>
      <c r="B1" s="93" t="s">
        <v>31</v>
      </c>
      <c r="C1" s="12" t="s">
        <v>112</v>
      </c>
      <c r="D1" s="11" t="s">
        <v>113</v>
      </c>
      <c r="E1" s="79" t="s">
        <v>111</v>
      </c>
      <c r="F1" s="19" t="s">
        <v>110</v>
      </c>
      <c r="G1" s="11" t="s">
        <v>102</v>
      </c>
      <c r="H1" s="11" t="s">
        <v>103</v>
      </c>
      <c r="I1" s="11" t="s">
        <v>104</v>
      </c>
      <c r="J1" s="11" t="s">
        <v>105</v>
      </c>
      <c r="K1" s="11" t="s">
        <v>106</v>
      </c>
      <c r="L1" s="11" t="s">
        <v>107</v>
      </c>
      <c r="M1" s="19" t="s">
        <v>109</v>
      </c>
      <c r="N1" s="11" t="s">
        <v>102</v>
      </c>
      <c r="O1" s="11" t="s">
        <v>103</v>
      </c>
      <c r="P1" s="11" t="s">
        <v>104</v>
      </c>
      <c r="Q1" s="11" t="s">
        <v>105</v>
      </c>
      <c r="R1" s="11" t="s">
        <v>106</v>
      </c>
      <c r="S1" s="11" t="s">
        <v>107</v>
      </c>
      <c r="T1" s="19" t="s">
        <v>108</v>
      </c>
      <c r="U1" s="11" t="s">
        <v>102</v>
      </c>
      <c r="V1" s="11" t="s">
        <v>103</v>
      </c>
      <c r="W1" s="11" t="s">
        <v>104</v>
      </c>
      <c r="X1" s="11" t="s">
        <v>105</v>
      </c>
      <c r="Y1" s="11" t="s">
        <v>106</v>
      </c>
      <c r="Z1" s="11" t="s">
        <v>107</v>
      </c>
      <c r="AA1" s="19" t="s">
        <v>63</v>
      </c>
      <c r="AB1" s="124" t="s">
        <v>44</v>
      </c>
      <c r="AC1" s="130" t="s">
        <v>45</v>
      </c>
      <c r="AD1" s="118" t="s">
        <v>46</v>
      </c>
      <c r="AE1" s="112" t="s">
        <v>47</v>
      </c>
      <c r="AF1" s="181" t="s">
        <v>43</v>
      </c>
      <c r="AG1" s="39" t="s">
        <v>64</v>
      </c>
      <c r="AH1" s="124" t="s">
        <v>48</v>
      </c>
      <c r="AI1" s="130" t="s">
        <v>49</v>
      </c>
      <c r="AJ1" s="118" t="s">
        <v>50</v>
      </c>
      <c r="AK1" s="112" t="s">
        <v>51</v>
      </c>
      <c r="AL1" s="181" t="s">
        <v>53</v>
      </c>
      <c r="AM1" s="147" t="s">
        <v>65</v>
      </c>
      <c r="AN1" s="154" t="s">
        <v>66</v>
      </c>
      <c r="AO1" s="161" t="s">
        <v>67</v>
      </c>
      <c r="AP1" s="140" t="s">
        <v>82</v>
      </c>
      <c r="AQ1" s="168" t="s">
        <v>68</v>
      </c>
      <c r="AR1" s="12" t="s">
        <v>114</v>
      </c>
      <c r="AS1" s="11" t="s">
        <v>115</v>
      </c>
      <c r="AT1" s="11" t="s">
        <v>134</v>
      </c>
      <c r="AU1" s="12" t="s">
        <v>112</v>
      </c>
      <c r="AV1" s="90" t="s">
        <v>113</v>
      </c>
      <c r="AW1" s="109" t="s">
        <v>0</v>
      </c>
      <c r="AX1" s="11" t="s">
        <v>116</v>
      </c>
      <c r="AY1" s="12" t="s">
        <v>117</v>
      </c>
    </row>
    <row r="2" spans="1:51" x14ac:dyDescent="0.25">
      <c r="A2" s="80">
        <v>43188</v>
      </c>
      <c r="B2" s="81">
        <v>3</v>
      </c>
      <c r="C2" s="8">
        <v>0.39861111111111108</v>
      </c>
      <c r="D2" s="2">
        <v>0.41250000000000003</v>
      </c>
      <c r="E2" s="40">
        <v>1.3888888888888951E-2</v>
      </c>
      <c r="F2" s="38">
        <v>10</v>
      </c>
      <c r="G2" s="3">
        <v>7</v>
      </c>
      <c r="H2" s="3">
        <v>1</v>
      </c>
      <c r="I2" s="3">
        <v>1</v>
      </c>
      <c r="J2" s="3">
        <v>0</v>
      </c>
      <c r="K2" s="3">
        <v>1</v>
      </c>
      <c r="L2" s="3">
        <v>0</v>
      </c>
      <c r="M2" s="38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8">
        <v>10</v>
      </c>
      <c r="U2" s="3">
        <v>7</v>
      </c>
      <c r="V2" s="3">
        <v>1</v>
      </c>
      <c r="W2" s="3">
        <v>1</v>
      </c>
      <c r="X2" s="3">
        <v>0</v>
      </c>
      <c r="Y2" s="3">
        <v>1</v>
      </c>
      <c r="Z2" s="3">
        <v>0</v>
      </c>
      <c r="AA2" s="31">
        <v>1</v>
      </c>
      <c r="AB2" s="126">
        <v>0</v>
      </c>
      <c r="AC2" s="132">
        <v>1</v>
      </c>
      <c r="AD2" s="120">
        <v>1</v>
      </c>
      <c r="AE2" s="114">
        <v>0</v>
      </c>
      <c r="AF2" s="183">
        <v>0</v>
      </c>
      <c r="AG2" s="65">
        <v>0</v>
      </c>
      <c r="AH2" s="126">
        <v>0</v>
      </c>
      <c r="AI2" s="132">
        <v>0</v>
      </c>
      <c r="AJ2" s="120">
        <v>0</v>
      </c>
      <c r="AK2" s="114">
        <v>0</v>
      </c>
      <c r="AL2" s="183">
        <v>0</v>
      </c>
      <c r="AM2" s="125">
        <v>0</v>
      </c>
      <c r="AN2" s="131">
        <v>0</v>
      </c>
      <c r="AO2" s="119">
        <v>2</v>
      </c>
      <c r="AP2" s="113">
        <v>4</v>
      </c>
      <c r="AQ2" s="171">
        <v>0</v>
      </c>
      <c r="AR2">
        <v>5</v>
      </c>
      <c r="AS2">
        <v>5</v>
      </c>
      <c r="AU2" s="7" t="s">
        <v>71</v>
      </c>
      <c r="AV2" s="29" t="s">
        <v>12</v>
      </c>
      <c r="AW2" s="61">
        <v>3</v>
      </c>
      <c r="AX2" t="s">
        <v>89</v>
      </c>
      <c r="AY2" s="7"/>
    </row>
    <row r="3" spans="1:51" x14ac:dyDescent="0.25">
      <c r="A3" s="80">
        <v>43207</v>
      </c>
      <c r="B3" s="81">
        <v>3</v>
      </c>
      <c r="C3" s="8">
        <v>0.4381944444444445</v>
      </c>
      <c r="D3" s="2">
        <v>0.44513888888888892</v>
      </c>
      <c r="E3" s="40">
        <v>6.9444444444444198E-3</v>
      </c>
      <c r="F3" s="38">
        <v>13</v>
      </c>
      <c r="G3" s="3">
        <v>9</v>
      </c>
      <c r="H3" s="3">
        <v>2</v>
      </c>
      <c r="I3" s="3">
        <v>1</v>
      </c>
      <c r="J3" s="3">
        <v>0</v>
      </c>
      <c r="K3" s="3">
        <v>0</v>
      </c>
      <c r="L3" s="3">
        <v>1</v>
      </c>
      <c r="M3" s="38">
        <v>0</v>
      </c>
      <c r="N3" s="3">
        <v>0</v>
      </c>
      <c r="O3" s="3">
        <v>0</v>
      </c>
      <c r="P3">
        <v>0</v>
      </c>
      <c r="Q3">
        <v>0</v>
      </c>
      <c r="R3">
        <v>0</v>
      </c>
      <c r="S3">
        <v>0</v>
      </c>
      <c r="T3" s="38">
        <v>13</v>
      </c>
      <c r="U3" s="3">
        <v>9</v>
      </c>
      <c r="V3" s="3">
        <v>2</v>
      </c>
      <c r="W3" s="3">
        <v>1</v>
      </c>
      <c r="X3" s="3">
        <v>0</v>
      </c>
      <c r="Y3" s="3">
        <v>0</v>
      </c>
      <c r="Z3" s="3">
        <v>1</v>
      </c>
      <c r="AA3" s="31">
        <v>1</v>
      </c>
      <c r="AB3" s="125">
        <v>0</v>
      </c>
      <c r="AC3" s="131">
        <v>0</v>
      </c>
      <c r="AD3" s="119">
        <v>1</v>
      </c>
      <c r="AE3" s="113">
        <v>0</v>
      </c>
      <c r="AF3" s="182">
        <v>0</v>
      </c>
      <c r="AG3" s="37">
        <v>1</v>
      </c>
      <c r="AH3" s="125">
        <v>0</v>
      </c>
      <c r="AI3" s="131">
        <v>0</v>
      </c>
      <c r="AJ3" s="119">
        <v>0</v>
      </c>
      <c r="AK3" s="113">
        <v>1</v>
      </c>
      <c r="AL3" s="182">
        <v>0</v>
      </c>
      <c r="AM3" s="125">
        <v>0</v>
      </c>
      <c r="AN3" s="131">
        <v>0</v>
      </c>
      <c r="AO3" s="119">
        <v>2</v>
      </c>
      <c r="AP3" s="113">
        <v>4</v>
      </c>
      <c r="AQ3" s="171">
        <v>0</v>
      </c>
      <c r="AR3" s="7">
        <v>0</v>
      </c>
      <c r="AS3">
        <v>0</v>
      </c>
      <c r="AU3" s="7" t="s">
        <v>71</v>
      </c>
      <c r="AV3" s="29" t="s">
        <v>12</v>
      </c>
      <c r="AW3" s="61">
        <v>3</v>
      </c>
      <c r="AX3" s="3" t="s">
        <v>90</v>
      </c>
      <c r="AY3" s="7" t="s">
        <v>55</v>
      </c>
    </row>
    <row r="4" spans="1:51" x14ac:dyDescent="0.25">
      <c r="A4" s="80">
        <v>43229</v>
      </c>
      <c r="B4" s="81">
        <v>3</v>
      </c>
      <c r="C4" s="8">
        <v>0.39583333333333331</v>
      </c>
      <c r="D4" s="2">
        <v>0.40347222222222223</v>
      </c>
      <c r="E4" s="40">
        <v>7.6388888888889173E-3</v>
      </c>
      <c r="F4" s="38">
        <v>5</v>
      </c>
      <c r="G4">
        <v>1</v>
      </c>
      <c r="H4">
        <v>0</v>
      </c>
      <c r="I4">
        <v>2</v>
      </c>
      <c r="J4">
        <v>0</v>
      </c>
      <c r="K4">
        <v>2</v>
      </c>
      <c r="L4">
        <v>0</v>
      </c>
      <c r="M4" s="38">
        <v>2</v>
      </c>
      <c r="N4">
        <v>1</v>
      </c>
      <c r="O4">
        <v>0</v>
      </c>
      <c r="P4">
        <v>0</v>
      </c>
      <c r="Q4">
        <v>1</v>
      </c>
      <c r="R4">
        <v>0</v>
      </c>
      <c r="S4">
        <v>0</v>
      </c>
      <c r="T4" s="38">
        <v>7</v>
      </c>
      <c r="U4" s="3">
        <v>2</v>
      </c>
      <c r="V4" s="3">
        <v>0</v>
      </c>
      <c r="W4" s="3">
        <v>2</v>
      </c>
      <c r="X4" s="3">
        <v>1</v>
      </c>
      <c r="Y4" s="3">
        <v>2</v>
      </c>
      <c r="Z4" s="3">
        <v>0</v>
      </c>
      <c r="AA4" s="31">
        <v>1</v>
      </c>
      <c r="AB4" s="126">
        <v>0</v>
      </c>
      <c r="AC4" s="132">
        <v>0</v>
      </c>
      <c r="AD4" s="120">
        <v>1</v>
      </c>
      <c r="AE4" s="114">
        <v>0</v>
      </c>
      <c r="AF4" s="183">
        <v>0</v>
      </c>
      <c r="AG4" s="37">
        <v>1</v>
      </c>
      <c r="AH4" s="126">
        <v>0</v>
      </c>
      <c r="AI4" s="132">
        <v>0</v>
      </c>
      <c r="AJ4" s="120">
        <v>0</v>
      </c>
      <c r="AK4" s="114">
        <v>1</v>
      </c>
      <c r="AL4" s="183">
        <v>0</v>
      </c>
      <c r="AM4" s="125">
        <v>0</v>
      </c>
      <c r="AN4" s="131">
        <v>0</v>
      </c>
      <c r="AO4" s="119">
        <v>2</v>
      </c>
      <c r="AP4" s="113">
        <v>4</v>
      </c>
      <c r="AQ4" s="171">
        <v>0</v>
      </c>
      <c r="AR4" s="7">
        <v>0</v>
      </c>
      <c r="AS4" s="60">
        <v>0</v>
      </c>
      <c r="AU4" s="7" t="s">
        <v>71</v>
      </c>
      <c r="AV4" s="29" t="s">
        <v>72</v>
      </c>
      <c r="AW4" s="61">
        <v>3</v>
      </c>
      <c r="AX4" t="s">
        <v>88</v>
      </c>
      <c r="AY4" s="7" t="s">
        <v>83</v>
      </c>
    </row>
    <row r="5" spans="1:51" x14ac:dyDescent="0.25">
      <c r="A5" s="80">
        <v>43249</v>
      </c>
      <c r="B5" s="81">
        <v>3</v>
      </c>
      <c r="C5" s="8">
        <v>0.36874999999999997</v>
      </c>
      <c r="D5" s="2">
        <v>0.37638888888888888</v>
      </c>
      <c r="E5" s="40">
        <v>7.6388888888889173E-3</v>
      </c>
      <c r="F5" s="38">
        <v>21</v>
      </c>
      <c r="G5">
        <v>6</v>
      </c>
      <c r="H5" s="3">
        <v>3</v>
      </c>
      <c r="I5">
        <v>4</v>
      </c>
      <c r="J5">
        <v>6</v>
      </c>
      <c r="K5">
        <v>2</v>
      </c>
      <c r="L5">
        <v>0</v>
      </c>
      <c r="M5" s="38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s="38">
        <v>21</v>
      </c>
      <c r="U5" s="3">
        <v>6</v>
      </c>
      <c r="V5" s="3">
        <v>3</v>
      </c>
      <c r="W5" s="3">
        <v>4</v>
      </c>
      <c r="X5" s="3">
        <v>6</v>
      </c>
      <c r="Y5" s="3">
        <v>2</v>
      </c>
      <c r="Z5" s="3">
        <v>0</v>
      </c>
      <c r="AA5" s="31">
        <v>1</v>
      </c>
      <c r="AB5" s="126">
        <v>0</v>
      </c>
      <c r="AC5" s="132">
        <v>0</v>
      </c>
      <c r="AD5" s="120">
        <v>1</v>
      </c>
      <c r="AE5" s="114">
        <v>0</v>
      </c>
      <c r="AF5" s="183">
        <v>0</v>
      </c>
      <c r="AG5" s="37">
        <v>1</v>
      </c>
      <c r="AH5" s="126">
        <v>0</v>
      </c>
      <c r="AI5" s="132">
        <v>1</v>
      </c>
      <c r="AJ5" s="120">
        <v>0</v>
      </c>
      <c r="AK5" s="114">
        <v>1</v>
      </c>
      <c r="AL5" s="183">
        <v>0</v>
      </c>
      <c r="AM5" s="125">
        <v>0</v>
      </c>
      <c r="AN5" s="131">
        <v>1</v>
      </c>
      <c r="AO5" s="119">
        <v>2</v>
      </c>
      <c r="AP5" s="113">
        <v>6</v>
      </c>
      <c r="AQ5" s="171">
        <v>0</v>
      </c>
      <c r="AR5" s="7">
        <v>1</v>
      </c>
      <c r="AS5">
        <v>1</v>
      </c>
      <c r="AT5">
        <v>90</v>
      </c>
      <c r="AU5" s="7" t="s">
        <v>72</v>
      </c>
      <c r="AV5" s="29" t="s">
        <v>71</v>
      </c>
      <c r="AW5" s="105">
        <v>3</v>
      </c>
      <c r="AX5" t="s">
        <v>125</v>
      </c>
      <c r="AY5" s="7" t="s">
        <v>127</v>
      </c>
    </row>
    <row r="6" spans="1:51" x14ac:dyDescent="0.25">
      <c r="A6" s="80">
        <v>43272</v>
      </c>
      <c r="B6" s="81">
        <v>3</v>
      </c>
      <c r="C6" s="8">
        <v>0.4236111111111111</v>
      </c>
      <c r="D6" s="2">
        <v>0.43194444444444446</v>
      </c>
      <c r="E6" s="40">
        <v>8.3333333333333592E-3</v>
      </c>
      <c r="F6" s="38">
        <v>18</v>
      </c>
      <c r="G6">
        <v>10</v>
      </c>
      <c r="H6">
        <v>3</v>
      </c>
      <c r="I6">
        <v>3</v>
      </c>
      <c r="J6">
        <v>1</v>
      </c>
      <c r="K6">
        <v>0</v>
      </c>
      <c r="L6">
        <v>1</v>
      </c>
      <c r="M6" s="38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38">
        <v>18</v>
      </c>
      <c r="U6" s="3">
        <v>10</v>
      </c>
      <c r="V6" s="3">
        <v>3</v>
      </c>
      <c r="W6" s="3">
        <v>3</v>
      </c>
      <c r="X6" s="3">
        <v>1</v>
      </c>
      <c r="Y6" s="3">
        <v>0</v>
      </c>
      <c r="Z6" s="3">
        <v>1</v>
      </c>
      <c r="AA6" s="31">
        <v>1</v>
      </c>
      <c r="AB6" s="126">
        <v>0</v>
      </c>
      <c r="AC6" s="132">
        <v>0</v>
      </c>
      <c r="AD6" s="120">
        <v>0</v>
      </c>
      <c r="AE6" s="114">
        <v>0</v>
      </c>
      <c r="AF6" s="183">
        <v>1</v>
      </c>
      <c r="AG6" s="37">
        <v>1</v>
      </c>
      <c r="AH6" s="126">
        <v>0</v>
      </c>
      <c r="AI6" s="132">
        <v>1</v>
      </c>
      <c r="AJ6" s="120">
        <v>1</v>
      </c>
      <c r="AK6" s="114">
        <v>0</v>
      </c>
      <c r="AL6" s="183">
        <v>0</v>
      </c>
      <c r="AM6" s="138">
        <v>0</v>
      </c>
      <c r="AN6" s="133">
        <v>1</v>
      </c>
      <c r="AO6" s="137">
        <v>2</v>
      </c>
      <c r="AP6" s="139">
        <v>0</v>
      </c>
      <c r="AQ6" s="174">
        <v>6</v>
      </c>
      <c r="AR6" s="7">
        <v>6</v>
      </c>
      <c r="AS6">
        <v>6</v>
      </c>
      <c r="AU6" s="7" t="s">
        <v>72</v>
      </c>
      <c r="AV6" s="29" t="s">
        <v>71</v>
      </c>
      <c r="AW6" s="61">
        <v>3</v>
      </c>
      <c r="AX6" t="s">
        <v>143</v>
      </c>
      <c r="AY6" s="7" t="s">
        <v>145</v>
      </c>
    </row>
    <row r="7" spans="1:51" x14ac:dyDescent="0.25">
      <c r="A7" s="80">
        <v>43290</v>
      </c>
      <c r="B7" s="81">
        <v>3</v>
      </c>
      <c r="C7" s="8">
        <v>0.51250000000000007</v>
      </c>
      <c r="D7" s="2">
        <v>0.5180555555555556</v>
      </c>
      <c r="E7" s="40">
        <v>5.5555555555555358E-3</v>
      </c>
      <c r="F7" s="38">
        <v>6</v>
      </c>
      <c r="G7">
        <v>4</v>
      </c>
      <c r="H7">
        <v>0</v>
      </c>
      <c r="I7">
        <v>1</v>
      </c>
      <c r="J7">
        <v>1</v>
      </c>
      <c r="K7">
        <v>0</v>
      </c>
      <c r="L7">
        <v>0</v>
      </c>
      <c r="M7" s="38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 s="38">
        <v>7</v>
      </c>
      <c r="U7" s="3">
        <v>5</v>
      </c>
      <c r="V7" s="3">
        <v>0</v>
      </c>
      <c r="W7" s="3">
        <v>1</v>
      </c>
      <c r="X7" s="3">
        <v>1</v>
      </c>
      <c r="Y7" s="3">
        <v>0</v>
      </c>
      <c r="Z7" s="3">
        <v>0</v>
      </c>
      <c r="AA7" s="31">
        <v>1</v>
      </c>
      <c r="AB7" s="126">
        <v>0</v>
      </c>
      <c r="AC7" s="132">
        <v>0</v>
      </c>
      <c r="AD7" s="120">
        <v>0</v>
      </c>
      <c r="AE7" s="114">
        <v>0</v>
      </c>
      <c r="AF7" s="183">
        <v>1</v>
      </c>
      <c r="AG7" s="37">
        <v>1</v>
      </c>
      <c r="AH7" s="126">
        <v>0</v>
      </c>
      <c r="AI7" s="132">
        <v>1</v>
      </c>
      <c r="AJ7" s="120">
        <v>1</v>
      </c>
      <c r="AK7" s="114">
        <v>0</v>
      </c>
      <c r="AL7" s="183">
        <v>0</v>
      </c>
      <c r="AM7" s="138">
        <v>0</v>
      </c>
      <c r="AN7" s="133">
        <v>1</v>
      </c>
      <c r="AO7" s="137">
        <v>2</v>
      </c>
      <c r="AP7" s="139">
        <v>0</v>
      </c>
      <c r="AQ7" s="174">
        <v>6</v>
      </c>
      <c r="AR7" s="7">
        <v>2</v>
      </c>
      <c r="AS7">
        <v>2</v>
      </c>
      <c r="AU7" s="7" t="s">
        <v>72</v>
      </c>
      <c r="AV7" s="29" t="s">
        <v>71</v>
      </c>
      <c r="AW7" s="61">
        <v>3</v>
      </c>
      <c r="AX7" t="s">
        <v>158</v>
      </c>
      <c r="AY7" s="7" t="s">
        <v>160</v>
      </c>
    </row>
    <row r="8" spans="1:51" x14ac:dyDescent="0.25">
      <c r="A8" s="80">
        <v>43314</v>
      </c>
      <c r="B8" s="81">
        <v>3</v>
      </c>
      <c r="C8" s="8">
        <v>0.42499999999999999</v>
      </c>
      <c r="D8" s="2">
        <v>0.43541666666666662</v>
      </c>
      <c r="E8" s="40">
        <v>1.041666666666663E-2</v>
      </c>
      <c r="F8" s="38">
        <v>6</v>
      </c>
      <c r="G8">
        <v>1</v>
      </c>
      <c r="H8">
        <v>0</v>
      </c>
      <c r="I8">
        <v>4</v>
      </c>
      <c r="J8">
        <v>0</v>
      </c>
      <c r="K8">
        <v>0</v>
      </c>
      <c r="L8">
        <v>1</v>
      </c>
      <c r="M8" s="38">
        <v>1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 s="37">
        <v>7</v>
      </c>
      <c r="U8">
        <v>1</v>
      </c>
      <c r="V8">
        <v>0</v>
      </c>
      <c r="W8">
        <v>5</v>
      </c>
      <c r="X8">
        <v>0</v>
      </c>
      <c r="Y8">
        <v>0</v>
      </c>
      <c r="Z8">
        <v>1</v>
      </c>
      <c r="AA8" s="37"/>
      <c r="AB8" s="125"/>
      <c r="AC8" s="131"/>
      <c r="AD8" s="119"/>
      <c r="AE8" s="113"/>
      <c r="AF8" s="182"/>
      <c r="AG8" s="37"/>
      <c r="AH8" s="125"/>
      <c r="AI8" s="131"/>
      <c r="AJ8" s="119"/>
      <c r="AK8" s="113"/>
      <c r="AL8" s="182"/>
      <c r="AM8" s="152"/>
      <c r="AN8" s="159"/>
      <c r="AO8" s="166"/>
      <c r="AP8" s="145"/>
      <c r="AQ8" s="177"/>
      <c r="AR8" s="7"/>
      <c r="AU8" s="7"/>
      <c r="AV8" s="29"/>
      <c r="AW8" s="61">
        <v>3</v>
      </c>
      <c r="AY8" s="7"/>
    </row>
    <row r="9" spans="1:51" x14ac:dyDescent="0.25">
      <c r="A9" s="80">
        <v>43332</v>
      </c>
      <c r="B9" s="81">
        <v>3</v>
      </c>
      <c r="C9" s="8">
        <v>0.51250000000000007</v>
      </c>
      <c r="D9" s="2">
        <v>0.52152777777777781</v>
      </c>
      <c r="E9" s="40">
        <v>9.0277777777777457E-3</v>
      </c>
      <c r="F9" s="38">
        <v>4</v>
      </c>
      <c r="G9">
        <v>0</v>
      </c>
      <c r="H9">
        <v>1</v>
      </c>
      <c r="I9">
        <v>2</v>
      </c>
      <c r="J9">
        <v>1</v>
      </c>
      <c r="K9">
        <v>0</v>
      </c>
      <c r="L9">
        <v>0</v>
      </c>
      <c r="M9" s="38">
        <v>1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 s="37">
        <v>5</v>
      </c>
      <c r="U9">
        <v>1</v>
      </c>
      <c r="V9">
        <v>1</v>
      </c>
      <c r="W9">
        <v>2</v>
      </c>
      <c r="X9">
        <v>1</v>
      </c>
      <c r="Y9">
        <v>0</v>
      </c>
      <c r="Z9">
        <v>0</v>
      </c>
      <c r="AA9" s="37"/>
      <c r="AB9" s="125"/>
      <c r="AC9" s="131"/>
      <c r="AD9" s="119"/>
      <c r="AE9" s="113"/>
      <c r="AF9" s="182"/>
      <c r="AG9" s="37"/>
      <c r="AH9" s="125"/>
      <c r="AI9" s="131"/>
      <c r="AJ9" s="119"/>
      <c r="AK9" s="113"/>
      <c r="AL9" s="182"/>
      <c r="AM9" s="152"/>
      <c r="AN9" s="159"/>
      <c r="AO9" s="166"/>
      <c r="AP9" s="145"/>
      <c r="AQ9" s="177"/>
      <c r="AR9" s="7"/>
      <c r="AU9" s="7"/>
      <c r="AV9" s="29"/>
      <c r="AW9" s="61">
        <v>3</v>
      </c>
      <c r="AY9" s="7"/>
    </row>
    <row r="10" spans="1:51" x14ac:dyDescent="0.25">
      <c r="A10" s="80">
        <v>43353</v>
      </c>
      <c r="B10" s="81">
        <v>3</v>
      </c>
      <c r="C10" s="8">
        <v>0.4368055555555555</v>
      </c>
      <c r="D10" s="2">
        <v>0.44791666666666669</v>
      </c>
      <c r="E10" s="40">
        <v>1.1111111111111183E-2</v>
      </c>
      <c r="F10" s="38">
        <v>8</v>
      </c>
      <c r="G10">
        <v>7</v>
      </c>
      <c r="H10">
        <v>0</v>
      </c>
      <c r="I10">
        <v>1</v>
      </c>
      <c r="J10">
        <v>0</v>
      </c>
      <c r="K10">
        <v>0</v>
      </c>
      <c r="L10">
        <v>0</v>
      </c>
      <c r="M10" s="38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 s="37">
        <v>9</v>
      </c>
      <c r="U10">
        <v>8</v>
      </c>
      <c r="V10">
        <v>0</v>
      </c>
      <c r="W10">
        <v>1</v>
      </c>
      <c r="X10">
        <v>0</v>
      </c>
      <c r="Y10">
        <v>0</v>
      </c>
      <c r="Z10">
        <v>0</v>
      </c>
      <c r="AA10" s="37"/>
      <c r="AB10" s="125"/>
      <c r="AC10" s="131"/>
      <c r="AD10" s="119"/>
      <c r="AE10" s="113"/>
      <c r="AF10" s="182"/>
      <c r="AG10" s="37"/>
      <c r="AH10" s="125"/>
      <c r="AI10" s="131"/>
      <c r="AJ10" s="119"/>
      <c r="AK10" s="113"/>
      <c r="AL10" s="182"/>
      <c r="AM10" s="152"/>
      <c r="AN10" s="159"/>
      <c r="AO10" s="166"/>
      <c r="AP10" s="145"/>
      <c r="AQ10" s="177"/>
      <c r="AR10" s="7"/>
      <c r="AU10" s="7"/>
      <c r="AV10" s="29"/>
      <c r="AW10" s="61">
        <v>3</v>
      </c>
      <c r="AY10" s="7"/>
    </row>
    <row r="11" spans="1:51" x14ac:dyDescent="0.25">
      <c r="A11" s="80">
        <v>43377</v>
      </c>
      <c r="B11" s="81">
        <v>3</v>
      </c>
      <c r="C11" s="8">
        <v>0.39930555555555558</v>
      </c>
      <c r="D11" s="2">
        <v>0.40416666666666662</v>
      </c>
      <c r="E11" s="40">
        <v>4.8611111111110383E-3</v>
      </c>
      <c r="F11" s="38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 s="38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s="37">
        <v>1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 s="37"/>
      <c r="AB11" s="125"/>
      <c r="AC11" s="131"/>
      <c r="AD11" s="119"/>
      <c r="AE11" s="113"/>
      <c r="AF11" s="182"/>
      <c r="AG11" s="37"/>
      <c r="AH11" s="125"/>
      <c r="AI11" s="131"/>
      <c r="AJ11" s="119"/>
      <c r="AK11" s="113"/>
      <c r="AL11" s="182"/>
      <c r="AM11" s="152"/>
      <c r="AN11" s="159"/>
      <c r="AO11" s="166"/>
      <c r="AP11" s="145"/>
      <c r="AQ11" s="177"/>
      <c r="AR11" s="7"/>
      <c r="AU11" s="7"/>
      <c r="AV11" s="29"/>
      <c r="AW11" s="61">
        <v>3</v>
      </c>
      <c r="AY11" s="7"/>
    </row>
    <row r="12" spans="1:51" x14ac:dyDescent="0.25">
      <c r="A12" s="88">
        <v>43396</v>
      </c>
      <c r="B12" s="81">
        <v>3</v>
      </c>
      <c r="C12" s="8">
        <v>0.40625</v>
      </c>
      <c r="D12" s="2">
        <v>0.4201388888888889</v>
      </c>
      <c r="E12" s="40">
        <v>1.3888888888888895E-2</v>
      </c>
      <c r="F12" s="38">
        <v>4</v>
      </c>
      <c r="G12">
        <v>2</v>
      </c>
      <c r="H12">
        <v>0</v>
      </c>
      <c r="I12">
        <v>0</v>
      </c>
      <c r="J12">
        <v>1</v>
      </c>
      <c r="K12">
        <v>0</v>
      </c>
      <c r="L12">
        <v>1</v>
      </c>
      <c r="M12" s="38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 s="37">
        <v>5</v>
      </c>
      <c r="U12">
        <v>3</v>
      </c>
      <c r="V12">
        <v>0</v>
      </c>
      <c r="W12">
        <v>0</v>
      </c>
      <c r="X12">
        <v>1</v>
      </c>
      <c r="Y12">
        <v>0</v>
      </c>
      <c r="Z12">
        <v>1</v>
      </c>
      <c r="AA12" s="37"/>
      <c r="AB12" s="125"/>
      <c r="AC12" s="131"/>
      <c r="AD12" s="119"/>
      <c r="AE12" s="113"/>
      <c r="AF12" s="182"/>
      <c r="AG12" s="37"/>
      <c r="AH12" s="125"/>
      <c r="AI12" s="131"/>
      <c r="AJ12" s="119"/>
      <c r="AK12" s="113"/>
      <c r="AL12" s="182"/>
      <c r="AM12" s="152"/>
      <c r="AN12" s="159"/>
      <c r="AO12" s="166"/>
      <c r="AP12" s="145"/>
      <c r="AQ12" s="177"/>
      <c r="AR12" s="7"/>
      <c r="AU12" s="7"/>
      <c r="AV12" s="29"/>
      <c r="AW12" s="61">
        <v>3</v>
      </c>
      <c r="AY12" s="7"/>
    </row>
    <row r="13" spans="1:51" x14ac:dyDescent="0.25">
      <c r="A13" s="192"/>
      <c r="D13" t="s">
        <v>176</v>
      </c>
      <c r="E13" s="2">
        <f>SUM(E2:E12)</f>
        <v>9.9305555555555591E-2</v>
      </c>
      <c r="F13">
        <f>SUM(F2:F12)</f>
        <v>96</v>
      </c>
      <c r="G13">
        <f t="shared" ref="G13:Z13" si="0">SUM(G2:G12)</f>
        <v>48</v>
      </c>
      <c r="H13">
        <f t="shared" si="0"/>
        <v>10</v>
      </c>
      <c r="I13">
        <f t="shared" si="0"/>
        <v>19</v>
      </c>
      <c r="J13">
        <f t="shared" si="0"/>
        <v>10</v>
      </c>
      <c r="K13">
        <f t="shared" si="0"/>
        <v>5</v>
      </c>
      <c r="L13">
        <f t="shared" si="0"/>
        <v>4</v>
      </c>
      <c r="M13">
        <f t="shared" si="0"/>
        <v>7</v>
      </c>
      <c r="N13">
        <f t="shared" si="0"/>
        <v>5</v>
      </c>
      <c r="O13">
        <f t="shared" si="0"/>
        <v>0</v>
      </c>
      <c r="P13">
        <f t="shared" si="0"/>
        <v>1</v>
      </c>
      <c r="Q13">
        <f t="shared" si="0"/>
        <v>1</v>
      </c>
      <c r="R13">
        <f t="shared" si="0"/>
        <v>0</v>
      </c>
      <c r="S13">
        <f t="shared" si="0"/>
        <v>0</v>
      </c>
      <c r="T13">
        <f t="shared" si="0"/>
        <v>103</v>
      </c>
      <c r="U13">
        <f t="shared" si="0"/>
        <v>53</v>
      </c>
      <c r="V13">
        <f t="shared" si="0"/>
        <v>10</v>
      </c>
      <c r="W13">
        <f t="shared" si="0"/>
        <v>20</v>
      </c>
      <c r="X13">
        <f t="shared" si="0"/>
        <v>11</v>
      </c>
      <c r="Y13">
        <f t="shared" si="0"/>
        <v>5</v>
      </c>
      <c r="Z13">
        <f t="shared" si="0"/>
        <v>4</v>
      </c>
    </row>
    <row r="14" spans="1:51" x14ac:dyDescent="0.25">
      <c r="A14" s="192"/>
      <c r="D14" t="s">
        <v>39</v>
      </c>
      <c r="E14" s="2">
        <f>AVERAGE(E2:E12)</f>
        <v>9.0277777777777804E-3</v>
      </c>
      <c r="F14" s="5">
        <f>AVERAGE(F2:F12)</f>
        <v>8.7272727272727266</v>
      </c>
      <c r="M14" s="5">
        <f>AVERAGE(M2:M12)</f>
        <v>0.63636363636363635</v>
      </c>
      <c r="T14" s="5">
        <f>AVERAGE(T2:T12)</f>
        <v>9.3636363636363633</v>
      </c>
    </row>
    <row r="15" spans="1:51" x14ac:dyDescent="0.25">
      <c r="A15" s="38"/>
      <c r="T15" s="3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15"/>
  <sheetViews>
    <sheetView topLeftCell="A8" workbookViewId="0">
      <selection activeCell="A13" sqref="A13:XFD14"/>
    </sheetView>
  </sheetViews>
  <sheetFormatPr baseColWidth="10" defaultRowHeight="15" x14ac:dyDescent="0.25"/>
  <sheetData>
    <row r="1" spans="1:51" s="11" customFormat="1" x14ac:dyDescent="0.25">
      <c r="A1" s="39" t="s">
        <v>1</v>
      </c>
      <c r="B1" s="93" t="s">
        <v>32</v>
      </c>
      <c r="C1" s="12" t="s">
        <v>112</v>
      </c>
      <c r="D1" s="11" t="s">
        <v>113</v>
      </c>
      <c r="E1" s="79" t="s">
        <v>111</v>
      </c>
      <c r="F1" s="19" t="s">
        <v>110</v>
      </c>
      <c r="G1" s="11" t="s">
        <v>102</v>
      </c>
      <c r="H1" s="11" t="s">
        <v>103</v>
      </c>
      <c r="I1" s="11" t="s">
        <v>104</v>
      </c>
      <c r="J1" s="11" t="s">
        <v>105</v>
      </c>
      <c r="K1" s="11" t="s">
        <v>106</v>
      </c>
      <c r="L1" s="11" t="s">
        <v>107</v>
      </c>
      <c r="M1" s="19" t="s">
        <v>109</v>
      </c>
      <c r="N1" s="11" t="s">
        <v>102</v>
      </c>
      <c r="O1" s="11" t="s">
        <v>103</v>
      </c>
      <c r="P1" s="11" t="s">
        <v>104</v>
      </c>
      <c r="Q1" s="11" t="s">
        <v>105</v>
      </c>
      <c r="R1" s="11" t="s">
        <v>106</v>
      </c>
      <c r="S1" s="11" t="s">
        <v>107</v>
      </c>
      <c r="T1" s="19" t="s">
        <v>108</v>
      </c>
      <c r="U1" s="11" t="s">
        <v>102</v>
      </c>
      <c r="V1" s="11" t="s">
        <v>103</v>
      </c>
      <c r="W1" s="11" t="s">
        <v>104</v>
      </c>
      <c r="X1" s="11" t="s">
        <v>105</v>
      </c>
      <c r="Y1" s="11" t="s">
        <v>106</v>
      </c>
      <c r="Z1" s="11" t="s">
        <v>107</v>
      </c>
      <c r="AA1" s="19" t="s">
        <v>63</v>
      </c>
      <c r="AB1" s="124" t="s">
        <v>44</v>
      </c>
      <c r="AC1" s="130" t="s">
        <v>45</v>
      </c>
      <c r="AD1" s="118" t="s">
        <v>46</v>
      </c>
      <c r="AE1" s="112" t="s">
        <v>47</v>
      </c>
      <c r="AF1" s="181" t="s">
        <v>43</v>
      </c>
      <c r="AG1" s="39" t="s">
        <v>64</v>
      </c>
      <c r="AH1" s="124" t="s">
        <v>48</v>
      </c>
      <c r="AI1" s="130" t="s">
        <v>49</v>
      </c>
      <c r="AJ1" s="118" t="s">
        <v>50</v>
      </c>
      <c r="AK1" s="112" t="s">
        <v>51</v>
      </c>
      <c r="AL1" s="181" t="s">
        <v>53</v>
      </c>
      <c r="AM1" s="147" t="s">
        <v>65</v>
      </c>
      <c r="AN1" s="154" t="s">
        <v>66</v>
      </c>
      <c r="AO1" s="161" t="s">
        <v>67</v>
      </c>
      <c r="AP1" s="140" t="s">
        <v>82</v>
      </c>
      <c r="AQ1" s="168" t="s">
        <v>68</v>
      </c>
      <c r="AR1" s="12" t="s">
        <v>114</v>
      </c>
      <c r="AS1" s="11" t="s">
        <v>115</v>
      </c>
      <c r="AT1" s="11" t="s">
        <v>134</v>
      </c>
      <c r="AU1" s="12" t="s">
        <v>112</v>
      </c>
      <c r="AV1" s="90" t="s">
        <v>113</v>
      </c>
      <c r="AW1" s="109" t="s">
        <v>0</v>
      </c>
      <c r="AX1" s="11" t="s">
        <v>116</v>
      </c>
      <c r="AY1" s="12" t="s">
        <v>117</v>
      </c>
    </row>
    <row r="2" spans="1:51" x14ac:dyDescent="0.25">
      <c r="A2" s="80">
        <v>43189</v>
      </c>
      <c r="B2" s="81">
        <v>4</v>
      </c>
      <c r="C2" s="8">
        <v>0.40416666666666662</v>
      </c>
      <c r="D2" s="2">
        <v>0.41041666666666665</v>
      </c>
      <c r="E2" s="40">
        <v>6.2500000000000333E-3</v>
      </c>
      <c r="F2" s="38">
        <v>11</v>
      </c>
      <c r="G2" s="3">
        <v>0</v>
      </c>
      <c r="H2" s="3">
        <v>11</v>
      </c>
      <c r="I2" s="3">
        <v>0</v>
      </c>
      <c r="J2" s="3">
        <v>0</v>
      </c>
      <c r="K2" s="3">
        <v>0</v>
      </c>
      <c r="L2" s="3">
        <v>0</v>
      </c>
      <c r="M2" s="38">
        <v>1</v>
      </c>
      <c r="N2" s="3">
        <v>0</v>
      </c>
      <c r="O2" s="3">
        <v>1</v>
      </c>
      <c r="P2" s="3">
        <v>0</v>
      </c>
      <c r="Q2" s="3">
        <v>0</v>
      </c>
      <c r="R2" s="3">
        <v>0</v>
      </c>
      <c r="S2" s="3">
        <v>0</v>
      </c>
      <c r="T2" s="38">
        <v>12</v>
      </c>
      <c r="U2" s="3">
        <v>0</v>
      </c>
      <c r="V2" s="3">
        <v>12</v>
      </c>
      <c r="W2" s="3">
        <v>0</v>
      </c>
      <c r="X2" s="3">
        <v>0</v>
      </c>
      <c r="Y2" s="3">
        <v>0</v>
      </c>
      <c r="Z2" s="3">
        <v>0</v>
      </c>
      <c r="AA2" s="31">
        <v>1</v>
      </c>
      <c r="AB2" s="126">
        <v>0</v>
      </c>
      <c r="AC2" s="132">
        <v>0</v>
      </c>
      <c r="AD2" s="120">
        <v>1</v>
      </c>
      <c r="AE2" s="114">
        <v>0</v>
      </c>
      <c r="AF2" s="183">
        <v>0</v>
      </c>
      <c r="AG2" s="63">
        <v>0</v>
      </c>
      <c r="AH2" s="126">
        <v>0</v>
      </c>
      <c r="AI2" s="132">
        <v>0</v>
      </c>
      <c r="AJ2" s="120">
        <v>0</v>
      </c>
      <c r="AK2" s="114">
        <v>0</v>
      </c>
      <c r="AL2" s="183">
        <v>0</v>
      </c>
      <c r="AM2" s="125">
        <v>0</v>
      </c>
      <c r="AN2" s="131">
        <v>0</v>
      </c>
      <c r="AO2" s="119">
        <v>1</v>
      </c>
      <c r="AP2" s="113">
        <v>0</v>
      </c>
      <c r="AQ2" s="171">
        <v>0</v>
      </c>
      <c r="AR2">
        <v>6</v>
      </c>
      <c r="AS2">
        <v>6</v>
      </c>
      <c r="AT2" s="3"/>
      <c r="AU2" s="7" t="s">
        <v>78</v>
      </c>
      <c r="AV2" s="29" t="s">
        <v>72</v>
      </c>
      <c r="AW2" s="61">
        <v>4</v>
      </c>
      <c r="AX2" s="3" t="s">
        <v>92</v>
      </c>
      <c r="AY2" s="7" t="s">
        <v>25</v>
      </c>
    </row>
    <row r="3" spans="1:51" x14ac:dyDescent="0.25">
      <c r="A3" s="80">
        <v>43207</v>
      </c>
      <c r="B3" s="81">
        <v>4</v>
      </c>
      <c r="C3" s="8">
        <v>0.45069444444444445</v>
      </c>
      <c r="D3" s="2">
        <v>0.45624999999999999</v>
      </c>
      <c r="E3" s="40">
        <v>5.5555555555555358E-3</v>
      </c>
      <c r="F3" s="38">
        <v>8</v>
      </c>
      <c r="G3" s="3">
        <v>4</v>
      </c>
      <c r="H3" s="3">
        <v>3</v>
      </c>
      <c r="I3" s="3">
        <v>1</v>
      </c>
      <c r="J3" s="3">
        <v>0</v>
      </c>
      <c r="K3" s="3">
        <v>0</v>
      </c>
      <c r="L3" s="3">
        <v>0</v>
      </c>
      <c r="M3" s="38">
        <v>1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 s="38">
        <v>9</v>
      </c>
      <c r="U3" s="3">
        <v>4</v>
      </c>
      <c r="V3" s="3">
        <v>4</v>
      </c>
      <c r="W3" s="3">
        <v>1</v>
      </c>
      <c r="X3" s="3">
        <v>0</v>
      </c>
      <c r="Y3" s="3">
        <v>0</v>
      </c>
      <c r="Z3" s="3">
        <v>0</v>
      </c>
      <c r="AA3" s="31">
        <v>1</v>
      </c>
      <c r="AB3" s="125">
        <v>0</v>
      </c>
      <c r="AC3" s="131">
        <v>0</v>
      </c>
      <c r="AD3" s="119">
        <v>1</v>
      </c>
      <c r="AE3" s="113">
        <v>0</v>
      </c>
      <c r="AF3" s="182">
        <v>0</v>
      </c>
      <c r="AG3" s="37">
        <v>0</v>
      </c>
      <c r="AH3" s="125">
        <v>0</v>
      </c>
      <c r="AI3" s="131">
        <v>0</v>
      </c>
      <c r="AJ3" s="119">
        <v>0</v>
      </c>
      <c r="AK3" s="113">
        <v>0</v>
      </c>
      <c r="AL3" s="182">
        <v>0</v>
      </c>
      <c r="AM3" s="125">
        <v>0</v>
      </c>
      <c r="AN3" s="131">
        <v>0</v>
      </c>
      <c r="AO3" s="119">
        <v>1</v>
      </c>
      <c r="AP3" s="113">
        <v>0</v>
      </c>
      <c r="AQ3" s="171">
        <v>0</v>
      </c>
      <c r="AR3" s="7">
        <v>1</v>
      </c>
      <c r="AS3">
        <v>1</v>
      </c>
      <c r="AU3" s="7" t="s">
        <v>78</v>
      </c>
      <c r="AV3" s="29" t="s">
        <v>72</v>
      </c>
      <c r="AW3" s="61">
        <v>4</v>
      </c>
      <c r="AX3" s="3" t="s">
        <v>90</v>
      </c>
      <c r="AY3" s="7" t="s">
        <v>55</v>
      </c>
    </row>
    <row r="4" spans="1:51" x14ac:dyDescent="0.25">
      <c r="A4" s="99">
        <v>43229</v>
      </c>
      <c r="B4" s="98">
        <v>4</v>
      </c>
      <c r="C4" s="8">
        <v>0.41111111111111115</v>
      </c>
      <c r="D4" s="2">
        <v>0.41736111111111113</v>
      </c>
      <c r="E4" s="40">
        <v>6.2499999999999778E-3</v>
      </c>
      <c r="F4" s="38">
        <v>6</v>
      </c>
      <c r="G4">
        <v>2</v>
      </c>
      <c r="H4">
        <v>1</v>
      </c>
      <c r="I4">
        <v>0</v>
      </c>
      <c r="J4">
        <v>3</v>
      </c>
      <c r="K4">
        <v>0</v>
      </c>
      <c r="L4">
        <v>0</v>
      </c>
      <c r="M4" s="38">
        <v>3</v>
      </c>
      <c r="N4">
        <v>2</v>
      </c>
      <c r="O4">
        <v>0</v>
      </c>
      <c r="P4">
        <v>1</v>
      </c>
      <c r="Q4">
        <v>0</v>
      </c>
      <c r="R4">
        <v>0</v>
      </c>
      <c r="S4">
        <v>0</v>
      </c>
      <c r="T4" s="38">
        <v>9</v>
      </c>
      <c r="U4" s="3">
        <v>4</v>
      </c>
      <c r="V4" s="3">
        <v>1</v>
      </c>
      <c r="W4" s="3">
        <v>1</v>
      </c>
      <c r="X4" s="3">
        <v>3</v>
      </c>
      <c r="Y4" s="3">
        <v>0</v>
      </c>
      <c r="Z4" s="3">
        <v>0</v>
      </c>
      <c r="AA4" s="31">
        <v>1</v>
      </c>
      <c r="AB4" s="126">
        <v>0</v>
      </c>
      <c r="AC4" s="132">
        <v>0</v>
      </c>
      <c r="AD4" s="120">
        <v>1</v>
      </c>
      <c r="AE4" s="114">
        <v>0</v>
      </c>
      <c r="AF4" s="183">
        <v>0</v>
      </c>
      <c r="AG4" s="37">
        <v>0</v>
      </c>
      <c r="AH4" s="126">
        <v>0</v>
      </c>
      <c r="AI4" s="132">
        <v>0</v>
      </c>
      <c r="AJ4" s="120">
        <v>0</v>
      </c>
      <c r="AK4" s="114">
        <v>0</v>
      </c>
      <c r="AL4" s="183">
        <v>0</v>
      </c>
      <c r="AM4" s="125">
        <v>0</v>
      </c>
      <c r="AN4" s="131">
        <v>0</v>
      </c>
      <c r="AO4" s="119">
        <v>1</v>
      </c>
      <c r="AP4" s="113">
        <v>0</v>
      </c>
      <c r="AQ4" s="171">
        <v>0</v>
      </c>
      <c r="AR4" s="7">
        <v>0</v>
      </c>
      <c r="AS4" s="60">
        <v>0</v>
      </c>
      <c r="AU4" s="7" t="s">
        <v>78</v>
      </c>
      <c r="AV4" s="29" t="s">
        <v>72</v>
      </c>
      <c r="AW4" s="61">
        <v>4</v>
      </c>
      <c r="AX4" t="s">
        <v>88</v>
      </c>
      <c r="AY4" s="7" t="s">
        <v>85</v>
      </c>
    </row>
    <row r="5" spans="1:51" x14ac:dyDescent="0.25">
      <c r="A5" s="80">
        <v>43249</v>
      </c>
      <c r="B5" s="81">
        <v>4</v>
      </c>
      <c r="C5" s="8">
        <v>0.38263888888888892</v>
      </c>
      <c r="D5" s="2">
        <v>0.38958333333333334</v>
      </c>
      <c r="E5" s="40">
        <v>6.9444444444444198E-3</v>
      </c>
      <c r="F5" s="38">
        <v>5</v>
      </c>
      <c r="G5">
        <v>2</v>
      </c>
      <c r="H5">
        <v>0</v>
      </c>
      <c r="I5">
        <v>0</v>
      </c>
      <c r="J5">
        <v>2</v>
      </c>
      <c r="K5">
        <v>1</v>
      </c>
      <c r="L5">
        <v>0</v>
      </c>
      <c r="M5" s="38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s="38">
        <v>5</v>
      </c>
      <c r="U5" s="3">
        <v>2</v>
      </c>
      <c r="V5" s="3">
        <v>0</v>
      </c>
      <c r="W5" s="3">
        <v>0</v>
      </c>
      <c r="X5" s="3">
        <v>2</v>
      </c>
      <c r="Y5" s="3">
        <v>1</v>
      </c>
      <c r="Z5" s="3">
        <v>0</v>
      </c>
      <c r="AA5" s="31">
        <v>1</v>
      </c>
      <c r="AB5" s="126">
        <v>0</v>
      </c>
      <c r="AC5" s="132">
        <v>0</v>
      </c>
      <c r="AD5" s="120">
        <v>1</v>
      </c>
      <c r="AE5" s="114">
        <v>0</v>
      </c>
      <c r="AF5" s="183">
        <v>0</v>
      </c>
      <c r="AG5" s="37">
        <v>0</v>
      </c>
      <c r="AH5" s="126">
        <v>0</v>
      </c>
      <c r="AI5" s="132">
        <v>0</v>
      </c>
      <c r="AJ5" s="120">
        <v>0</v>
      </c>
      <c r="AK5" s="114">
        <v>0</v>
      </c>
      <c r="AL5" s="183">
        <v>0</v>
      </c>
      <c r="AM5" s="125">
        <v>0</v>
      </c>
      <c r="AN5" s="131">
        <v>0</v>
      </c>
      <c r="AO5" s="119">
        <v>3</v>
      </c>
      <c r="AP5" s="113">
        <v>0</v>
      </c>
      <c r="AQ5" s="171">
        <v>0</v>
      </c>
      <c r="AR5" s="7">
        <v>1</v>
      </c>
      <c r="AS5">
        <v>1</v>
      </c>
      <c r="AT5">
        <v>50</v>
      </c>
      <c r="AU5" s="7" t="s">
        <v>72</v>
      </c>
      <c r="AV5" s="29" t="s">
        <v>78</v>
      </c>
      <c r="AW5" s="105">
        <v>4</v>
      </c>
      <c r="AX5" t="s">
        <v>125</v>
      </c>
      <c r="AY5" s="7" t="s">
        <v>126</v>
      </c>
    </row>
    <row r="6" spans="1:51" x14ac:dyDescent="0.25">
      <c r="A6" s="80">
        <v>43272</v>
      </c>
      <c r="B6" s="81">
        <v>4</v>
      </c>
      <c r="C6" s="8">
        <v>0.4375</v>
      </c>
      <c r="D6" s="2">
        <v>0.44027777777777777</v>
      </c>
      <c r="E6" s="40">
        <v>2.7777777777777679E-3</v>
      </c>
      <c r="F6" s="38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 s="38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38">
        <v>1</v>
      </c>
      <c r="U6" s="3">
        <v>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1">
        <v>1</v>
      </c>
      <c r="AB6" s="126">
        <v>0</v>
      </c>
      <c r="AC6" s="132">
        <v>0</v>
      </c>
      <c r="AD6" s="120">
        <v>1</v>
      </c>
      <c r="AE6" s="114">
        <v>0</v>
      </c>
      <c r="AF6" s="183">
        <v>0</v>
      </c>
      <c r="AG6" s="37">
        <v>0</v>
      </c>
      <c r="AH6" s="126">
        <v>0</v>
      </c>
      <c r="AI6" s="132">
        <v>0</v>
      </c>
      <c r="AJ6" s="120">
        <v>0</v>
      </c>
      <c r="AK6" s="114">
        <v>0</v>
      </c>
      <c r="AL6" s="183">
        <v>1</v>
      </c>
      <c r="AM6" s="138">
        <v>0</v>
      </c>
      <c r="AN6" s="133">
        <v>0</v>
      </c>
      <c r="AO6" s="137">
        <v>5</v>
      </c>
      <c r="AP6" s="139">
        <v>0</v>
      </c>
      <c r="AQ6" s="174">
        <v>6</v>
      </c>
      <c r="AR6" s="7">
        <v>3</v>
      </c>
      <c r="AS6">
        <v>3</v>
      </c>
      <c r="AU6" s="7" t="s">
        <v>72</v>
      </c>
      <c r="AV6" s="29" t="s">
        <v>78</v>
      </c>
      <c r="AW6" s="61">
        <v>4</v>
      </c>
      <c r="AX6" t="s">
        <v>143</v>
      </c>
      <c r="AY6" s="7" t="s">
        <v>147</v>
      </c>
    </row>
    <row r="7" spans="1:51" x14ac:dyDescent="0.25">
      <c r="A7" s="80">
        <v>43290</v>
      </c>
      <c r="B7" s="81">
        <v>4</v>
      </c>
      <c r="C7" s="8">
        <v>0.50277777777777777</v>
      </c>
      <c r="D7" s="2">
        <v>0.50624999999999998</v>
      </c>
      <c r="E7" s="40">
        <v>3.4722222222222099E-3</v>
      </c>
      <c r="F7" s="38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38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38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1">
        <v>1</v>
      </c>
      <c r="AB7" s="126">
        <v>1</v>
      </c>
      <c r="AC7" s="132">
        <v>0</v>
      </c>
      <c r="AD7" s="120">
        <v>0</v>
      </c>
      <c r="AE7" s="114">
        <v>0</v>
      </c>
      <c r="AF7" s="183">
        <v>1</v>
      </c>
      <c r="AG7" s="37">
        <v>1</v>
      </c>
      <c r="AH7" s="126">
        <v>0</v>
      </c>
      <c r="AI7" s="132">
        <v>0</v>
      </c>
      <c r="AJ7" s="120">
        <v>1</v>
      </c>
      <c r="AK7" s="114">
        <v>0</v>
      </c>
      <c r="AL7" s="183">
        <v>1</v>
      </c>
      <c r="AM7" s="138">
        <v>4</v>
      </c>
      <c r="AN7" s="133">
        <v>0</v>
      </c>
      <c r="AO7" s="137">
        <v>1</v>
      </c>
      <c r="AP7" s="139">
        <v>0</v>
      </c>
      <c r="AQ7" s="174">
        <v>6</v>
      </c>
      <c r="AR7" s="7">
        <v>1</v>
      </c>
      <c r="AS7">
        <v>1</v>
      </c>
      <c r="AU7" s="7" t="s">
        <v>72</v>
      </c>
      <c r="AV7" s="29" t="s">
        <v>78</v>
      </c>
      <c r="AW7" s="61">
        <v>4</v>
      </c>
      <c r="AX7" t="s">
        <v>158</v>
      </c>
      <c r="AY7" s="7" t="s">
        <v>167</v>
      </c>
    </row>
    <row r="8" spans="1:51" x14ac:dyDescent="0.25">
      <c r="A8" s="80">
        <v>43313</v>
      </c>
      <c r="B8" s="81">
        <v>4</v>
      </c>
      <c r="C8" s="8">
        <v>0.44444444444444442</v>
      </c>
      <c r="D8" s="2">
        <v>0.45</v>
      </c>
      <c r="E8" s="40">
        <v>5.5555555555555913E-3</v>
      </c>
      <c r="F8" s="3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3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s="37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s="37"/>
      <c r="AB8" s="125"/>
      <c r="AC8" s="131"/>
      <c r="AD8" s="119"/>
      <c r="AE8" s="113"/>
      <c r="AF8" s="182"/>
      <c r="AG8" s="37"/>
      <c r="AH8" s="125"/>
      <c r="AI8" s="131"/>
      <c r="AJ8" s="119"/>
      <c r="AK8" s="113"/>
      <c r="AL8" s="182"/>
      <c r="AM8" s="152"/>
      <c r="AN8" s="159"/>
      <c r="AO8" s="166"/>
      <c r="AP8" s="145"/>
      <c r="AQ8" s="177"/>
      <c r="AR8" s="7"/>
      <c r="AU8" s="7"/>
      <c r="AV8" s="29"/>
      <c r="AW8" s="61">
        <v>4</v>
      </c>
      <c r="AY8" s="7"/>
    </row>
    <row r="9" spans="1:51" x14ac:dyDescent="0.25">
      <c r="A9" s="80">
        <v>43332</v>
      </c>
      <c r="B9" s="81">
        <v>4</v>
      </c>
      <c r="C9" s="8">
        <v>0.47222222222222227</v>
      </c>
      <c r="D9" s="2">
        <v>0.4777777777777778</v>
      </c>
      <c r="E9" s="40">
        <v>5.5555555555555358E-3</v>
      </c>
      <c r="F9" s="38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s="38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37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 s="37"/>
      <c r="AB9" s="125"/>
      <c r="AC9" s="131"/>
      <c r="AD9" s="119"/>
      <c r="AE9" s="113"/>
      <c r="AF9" s="182"/>
      <c r="AG9" s="37"/>
      <c r="AH9" s="125"/>
      <c r="AI9" s="131"/>
      <c r="AJ9" s="119"/>
      <c r="AK9" s="113"/>
      <c r="AL9" s="182"/>
      <c r="AM9" s="152"/>
      <c r="AN9" s="159"/>
      <c r="AO9" s="166"/>
      <c r="AP9" s="145"/>
      <c r="AQ9" s="177"/>
      <c r="AR9" s="7"/>
      <c r="AU9" s="7"/>
      <c r="AV9" s="29"/>
      <c r="AW9" s="61">
        <v>4</v>
      </c>
      <c r="AY9" s="7"/>
    </row>
    <row r="10" spans="1:51" x14ac:dyDescent="0.25">
      <c r="A10" s="80">
        <v>43354</v>
      </c>
      <c r="B10" s="81">
        <v>4</v>
      </c>
      <c r="C10" s="8">
        <v>0.39166666666666666</v>
      </c>
      <c r="D10" s="2">
        <v>0.39652777777777781</v>
      </c>
      <c r="E10" s="40">
        <v>4.8611111111111494E-3</v>
      </c>
      <c r="F10" s="38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38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s="37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 s="37"/>
      <c r="AB10" s="125"/>
      <c r="AC10" s="131"/>
      <c r="AD10" s="119"/>
      <c r="AE10" s="113"/>
      <c r="AF10" s="182"/>
      <c r="AG10" s="37"/>
      <c r="AH10" s="125"/>
      <c r="AI10" s="131"/>
      <c r="AJ10" s="119"/>
      <c r="AK10" s="113"/>
      <c r="AL10" s="182"/>
      <c r="AM10" s="152"/>
      <c r="AN10" s="159"/>
      <c r="AO10" s="166"/>
      <c r="AP10" s="145"/>
      <c r="AQ10" s="177"/>
      <c r="AR10" s="7"/>
      <c r="AU10" s="7"/>
      <c r="AV10" s="29"/>
      <c r="AW10" s="61">
        <v>4</v>
      </c>
      <c r="AY10" s="7"/>
    </row>
    <row r="11" spans="1:51" x14ac:dyDescent="0.25">
      <c r="A11" s="80">
        <v>43378</v>
      </c>
      <c r="B11" s="81">
        <v>4</v>
      </c>
      <c r="C11" s="8">
        <v>0.43263888888888885</v>
      </c>
      <c r="D11" s="2">
        <v>0.4368055555555555</v>
      </c>
      <c r="E11" s="40">
        <v>4.1666666666666519E-3</v>
      </c>
      <c r="F11" s="38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38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s="37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 s="37"/>
      <c r="AB11" s="125"/>
      <c r="AC11" s="131"/>
      <c r="AD11" s="119"/>
      <c r="AE11" s="113"/>
      <c r="AF11" s="182"/>
      <c r="AG11" s="37"/>
      <c r="AH11" s="125"/>
      <c r="AI11" s="131"/>
      <c r="AJ11" s="119"/>
      <c r="AK11" s="113"/>
      <c r="AL11" s="182"/>
      <c r="AM11" s="152"/>
      <c r="AN11" s="159"/>
      <c r="AO11" s="166"/>
      <c r="AP11" s="145"/>
      <c r="AQ11" s="177"/>
      <c r="AR11" s="7"/>
      <c r="AU11" s="7"/>
      <c r="AV11" s="29"/>
      <c r="AW11" s="61">
        <v>4</v>
      </c>
      <c r="AY11" s="7"/>
    </row>
    <row r="12" spans="1:51" x14ac:dyDescent="0.25">
      <c r="A12" s="80">
        <v>43398</v>
      </c>
      <c r="B12" s="81">
        <v>4</v>
      </c>
      <c r="C12" s="8">
        <v>0.45555555555555555</v>
      </c>
      <c r="D12" s="2">
        <v>0.46111111111111108</v>
      </c>
      <c r="E12" s="40">
        <v>5.5555555555555358E-3</v>
      </c>
      <c r="F12" s="38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38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37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s="37"/>
      <c r="AB12" s="125"/>
      <c r="AC12" s="131"/>
      <c r="AD12" s="119"/>
      <c r="AE12" s="113"/>
      <c r="AF12" s="182"/>
      <c r="AG12" s="37"/>
      <c r="AH12" s="125"/>
      <c r="AI12" s="131"/>
      <c r="AJ12" s="119"/>
      <c r="AK12" s="113"/>
      <c r="AL12" s="182"/>
      <c r="AM12" s="152"/>
      <c r="AN12" s="159"/>
      <c r="AO12" s="166"/>
      <c r="AP12" s="145"/>
      <c r="AQ12" s="177"/>
      <c r="AR12" s="7"/>
      <c r="AU12" s="7"/>
      <c r="AV12" s="29"/>
      <c r="AW12" s="61">
        <v>4</v>
      </c>
      <c r="AY12" s="7"/>
    </row>
    <row r="13" spans="1:51" x14ac:dyDescent="0.25">
      <c r="A13" s="192"/>
      <c r="D13" t="s">
        <v>176</v>
      </c>
      <c r="E13" s="2">
        <f>SUM(E2:E12)</f>
        <v>5.6944444444444409E-2</v>
      </c>
      <c r="F13">
        <f>SUM(F2:F12)</f>
        <v>31</v>
      </c>
      <c r="G13">
        <f t="shared" ref="G13:Z13" si="0">SUM(G2:G12)</f>
        <v>9</v>
      </c>
      <c r="H13">
        <f t="shared" si="0"/>
        <v>15</v>
      </c>
      <c r="I13">
        <f t="shared" si="0"/>
        <v>1</v>
      </c>
      <c r="J13">
        <f t="shared" si="0"/>
        <v>5</v>
      </c>
      <c r="K13">
        <f t="shared" si="0"/>
        <v>1</v>
      </c>
      <c r="L13">
        <f t="shared" si="0"/>
        <v>0</v>
      </c>
      <c r="M13">
        <f t="shared" si="0"/>
        <v>5</v>
      </c>
      <c r="N13">
        <f t="shared" si="0"/>
        <v>2</v>
      </c>
      <c r="O13">
        <f t="shared" si="0"/>
        <v>2</v>
      </c>
      <c r="P13">
        <f t="shared" si="0"/>
        <v>1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36</v>
      </c>
      <c r="U13">
        <f t="shared" si="0"/>
        <v>11</v>
      </c>
      <c r="V13">
        <f t="shared" si="0"/>
        <v>17</v>
      </c>
      <c r="W13">
        <f t="shared" si="0"/>
        <v>2</v>
      </c>
      <c r="X13">
        <f t="shared" si="0"/>
        <v>5</v>
      </c>
      <c r="Y13">
        <f t="shared" si="0"/>
        <v>1</v>
      </c>
      <c r="Z13">
        <f t="shared" si="0"/>
        <v>0</v>
      </c>
    </row>
    <row r="14" spans="1:51" x14ac:dyDescent="0.25">
      <c r="A14" s="192"/>
      <c r="D14" t="s">
        <v>39</v>
      </c>
      <c r="E14" s="2">
        <f>AVERAGE(E2:E12)</f>
        <v>5.1767676767676737E-3</v>
      </c>
      <c r="F14" s="5">
        <f>AVERAGE(F2:F12)</f>
        <v>2.8181818181818183</v>
      </c>
      <c r="M14" s="5">
        <f>AVERAGE(M2:M12)</f>
        <v>0.45454545454545453</v>
      </c>
      <c r="T14" s="5">
        <f>AVERAGE(T2:T12)</f>
        <v>3.2727272727272729</v>
      </c>
    </row>
    <row r="15" spans="1:51" x14ac:dyDescent="0.25">
      <c r="A15" s="38"/>
      <c r="T15" s="3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15"/>
  <sheetViews>
    <sheetView workbookViewId="0">
      <selection activeCell="A13" sqref="A13:XFD14"/>
    </sheetView>
  </sheetViews>
  <sheetFormatPr baseColWidth="10" defaultRowHeight="15" x14ac:dyDescent="0.25"/>
  <sheetData>
    <row r="1" spans="1:51" s="11" customFormat="1" x14ac:dyDescent="0.25">
      <c r="A1" s="39" t="s">
        <v>1</v>
      </c>
      <c r="B1" s="93" t="s">
        <v>33</v>
      </c>
      <c r="C1" s="12" t="s">
        <v>112</v>
      </c>
      <c r="D1" s="11" t="s">
        <v>113</v>
      </c>
      <c r="E1" s="79" t="s">
        <v>111</v>
      </c>
      <c r="F1" s="19" t="s">
        <v>110</v>
      </c>
      <c r="G1" s="11" t="s">
        <v>102</v>
      </c>
      <c r="H1" s="11" t="s">
        <v>103</v>
      </c>
      <c r="I1" s="11" t="s">
        <v>104</v>
      </c>
      <c r="J1" s="11" t="s">
        <v>105</v>
      </c>
      <c r="K1" s="11" t="s">
        <v>106</v>
      </c>
      <c r="L1" s="11" t="s">
        <v>107</v>
      </c>
      <c r="M1" s="19" t="s">
        <v>109</v>
      </c>
      <c r="N1" s="11" t="s">
        <v>102</v>
      </c>
      <c r="O1" s="11" t="s">
        <v>103</v>
      </c>
      <c r="P1" s="11" t="s">
        <v>104</v>
      </c>
      <c r="Q1" s="11" t="s">
        <v>105</v>
      </c>
      <c r="R1" s="11" t="s">
        <v>106</v>
      </c>
      <c r="S1" s="11" t="s">
        <v>107</v>
      </c>
      <c r="T1" s="19" t="s">
        <v>108</v>
      </c>
      <c r="U1" s="11" t="s">
        <v>102</v>
      </c>
      <c r="V1" s="11" t="s">
        <v>103</v>
      </c>
      <c r="W1" s="11" t="s">
        <v>104</v>
      </c>
      <c r="X1" s="11" t="s">
        <v>105</v>
      </c>
      <c r="Y1" s="11" t="s">
        <v>106</v>
      </c>
      <c r="Z1" s="11" t="s">
        <v>107</v>
      </c>
      <c r="AA1" s="19" t="s">
        <v>63</v>
      </c>
      <c r="AB1" s="124" t="s">
        <v>44</v>
      </c>
      <c r="AC1" s="130" t="s">
        <v>45</v>
      </c>
      <c r="AD1" s="118" t="s">
        <v>46</v>
      </c>
      <c r="AE1" s="112" t="s">
        <v>47</v>
      </c>
      <c r="AF1" s="181" t="s">
        <v>43</v>
      </c>
      <c r="AG1" s="39" t="s">
        <v>64</v>
      </c>
      <c r="AH1" s="124" t="s">
        <v>48</v>
      </c>
      <c r="AI1" s="130" t="s">
        <v>49</v>
      </c>
      <c r="AJ1" s="118" t="s">
        <v>50</v>
      </c>
      <c r="AK1" s="112" t="s">
        <v>51</v>
      </c>
      <c r="AL1" s="181" t="s">
        <v>53</v>
      </c>
      <c r="AM1" s="147" t="s">
        <v>65</v>
      </c>
      <c r="AN1" s="154" t="s">
        <v>66</v>
      </c>
      <c r="AO1" s="161" t="s">
        <v>67</v>
      </c>
      <c r="AP1" s="140" t="s">
        <v>82</v>
      </c>
      <c r="AQ1" s="168" t="s">
        <v>68</v>
      </c>
      <c r="AR1" s="12" t="s">
        <v>114</v>
      </c>
      <c r="AS1" s="11" t="s">
        <v>115</v>
      </c>
      <c r="AT1" s="11" t="s">
        <v>134</v>
      </c>
      <c r="AU1" s="12" t="s">
        <v>112</v>
      </c>
      <c r="AV1" s="90" t="s">
        <v>113</v>
      </c>
      <c r="AW1" s="109" t="s">
        <v>0</v>
      </c>
      <c r="AX1" s="11" t="s">
        <v>116</v>
      </c>
      <c r="AY1" s="12" t="s">
        <v>117</v>
      </c>
    </row>
    <row r="2" spans="1:51" x14ac:dyDescent="0.25">
      <c r="A2" s="80">
        <v>43189</v>
      </c>
      <c r="B2" s="81">
        <v>5</v>
      </c>
      <c r="C2" s="8">
        <v>0.41666666666666669</v>
      </c>
      <c r="D2" s="2">
        <v>0.42222222222222222</v>
      </c>
      <c r="E2" s="40">
        <v>5.5555555555555358E-3</v>
      </c>
      <c r="F2" s="38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8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8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1">
        <v>1</v>
      </c>
      <c r="AB2" s="126">
        <v>0</v>
      </c>
      <c r="AC2" s="132">
        <v>1</v>
      </c>
      <c r="AD2" s="120">
        <v>0</v>
      </c>
      <c r="AE2" s="114">
        <v>0</v>
      </c>
      <c r="AF2" s="183">
        <v>1</v>
      </c>
      <c r="AG2" s="63">
        <v>0</v>
      </c>
      <c r="AH2" s="126">
        <v>0</v>
      </c>
      <c r="AI2" s="132">
        <v>0</v>
      </c>
      <c r="AJ2" s="120">
        <v>0</v>
      </c>
      <c r="AK2" s="114">
        <v>0</v>
      </c>
      <c r="AL2" s="183">
        <v>0</v>
      </c>
      <c r="AM2" s="125">
        <v>0</v>
      </c>
      <c r="AN2" s="131">
        <v>1</v>
      </c>
      <c r="AO2" s="119">
        <v>0</v>
      </c>
      <c r="AP2" s="113">
        <v>0</v>
      </c>
      <c r="AQ2" s="171">
        <v>0</v>
      </c>
      <c r="AR2">
        <v>3</v>
      </c>
      <c r="AS2">
        <v>3</v>
      </c>
      <c r="AU2" s="7" t="s">
        <v>72</v>
      </c>
      <c r="AV2" s="29" t="s">
        <v>12</v>
      </c>
      <c r="AW2" s="61">
        <v>5</v>
      </c>
      <c r="AX2" s="3" t="s">
        <v>92</v>
      </c>
      <c r="AY2" s="7" t="s">
        <v>60</v>
      </c>
    </row>
    <row r="3" spans="1:51" x14ac:dyDescent="0.25">
      <c r="A3" s="80">
        <v>43207</v>
      </c>
      <c r="B3" s="81">
        <v>5</v>
      </c>
      <c r="C3" s="8">
        <v>0.46388888888888885</v>
      </c>
      <c r="D3" s="2">
        <v>0.4694444444444445</v>
      </c>
      <c r="E3" s="40">
        <v>5.5555555555556468E-3</v>
      </c>
      <c r="F3" s="38">
        <v>2</v>
      </c>
      <c r="G3">
        <v>1</v>
      </c>
      <c r="H3">
        <v>0</v>
      </c>
      <c r="I3">
        <v>1</v>
      </c>
      <c r="J3">
        <v>0</v>
      </c>
      <c r="K3">
        <v>0</v>
      </c>
      <c r="L3">
        <v>0</v>
      </c>
      <c r="M3" s="38">
        <v>1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 s="38">
        <v>3</v>
      </c>
      <c r="U3" s="3">
        <v>1</v>
      </c>
      <c r="V3" s="3">
        <v>0</v>
      </c>
      <c r="W3" s="3">
        <v>1</v>
      </c>
      <c r="X3" s="3">
        <v>0</v>
      </c>
      <c r="Y3" s="3">
        <v>1</v>
      </c>
      <c r="Z3" s="3">
        <v>0</v>
      </c>
      <c r="AA3" s="31">
        <v>1</v>
      </c>
      <c r="AB3" s="125">
        <v>0</v>
      </c>
      <c r="AC3" s="131">
        <v>0</v>
      </c>
      <c r="AD3" s="119">
        <v>0</v>
      </c>
      <c r="AE3" s="113">
        <v>0</v>
      </c>
      <c r="AF3" s="182">
        <v>1</v>
      </c>
      <c r="AG3" s="37">
        <v>1</v>
      </c>
      <c r="AH3" s="125">
        <v>0</v>
      </c>
      <c r="AI3" s="131">
        <v>1</v>
      </c>
      <c r="AJ3" s="119">
        <v>0</v>
      </c>
      <c r="AK3" s="113">
        <v>0</v>
      </c>
      <c r="AL3" s="182">
        <v>0</v>
      </c>
      <c r="AM3" s="125">
        <v>0</v>
      </c>
      <c r="AN3" s="131">
        <v>1</v>
      </c>
      <c r="AO3" s="119">
        <v>0</v>
      </c>
      <c r="AP3" s="113">
        <v>0</v>
      </c>
      <c r="AQ3" s="171">
        <v>0</v>
      </c>
      <c r="AR3" s="7">
        <v>0</v>
      </c>
      <c r="AS3">
        <v>0</v>
      </c>
      <c r="AU3" s="7" t="s">
        <v>72</v>
      </c>
      <c r="AV3" s="29" t="s">
        <v>12</v>
      </c>
      <c r="AW3" s="61">
        <v>5</v>
      </c>
      <c r="AX3" s="3" t="s">
        <v>90</v>
      </c>
      <c r="AY3" s="7" t="s">
        <v>56</v>
      </c>
    </row>
    <row r="4" spans="1:51" x14ac:dyDescent="0.25">
      <c r="A4" s="99">
        <v>43229</v>
      </c>
      <c r="B4" s="98">
        <v>5</v>
      </c>
      <c r="C4" s="8">
        <v>0.42569444444444443</v>
      </c>
      <c r="D4" s="2">
        <v>0.4284722222222222</v>
      </c>
      <c r="E4" s="40">
        <v>2.7777777777777679E-3</v>
      </c>
      <c r="F4" s="38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38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 s="38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1">
        <v>1</v>
      </c>
      <c r="AB4" s="125">
        <v>0</v>
      </c>
      <c r="AC4" s="131">
        <v>0</v>
      </c>
      <c r="AD4" s="119">
        <v>0</v>
      </c>
      <c r="AE4" s="113">
        <v>0</v>
      </c>
      <c r="AF4" s="182">
        <v>1</v>
      </c>
      <c r="AG4" s="37">
        <v>1</v>
      </c>
      <c r="AH4" s="125">
        <v>0</v>
      </c>
      <c r="AI4" s="131">
        <v>1</v>
      </c>
      <c r="AJ4" s="119">
        <v>0</v>
      </c>
      <c r="AK4" s="113">
        <v>0</v>
      </c>
      <c r="AL4" s="182">
        <v>0</v>
      </c>
      <c r="AM4" s="125">
        <v>0</v>
      </c>
      <c r="AN4" s="131">
        <v>1</v>
      </c>
      <c r="AO4" s="119">
        <v>0</v>
      </c>
      <c r="AP4" s="113">
        <v>0</v>
      </c>
      <c r="AQ4" s="171">
        <v>0</v>
      </c>
      <c r="AR4" s="7">
        <v>0</v>
      </c>
      <c r="AS4" s="60">
        <v>0</v>
      </c>
      <c r="AU4" s="7" t="s">
        <v>72</v>
      </c>
      <c r="AV4" s="29" t="s">
        <v>12</v>
      </c>
      <c r="AW4" s="61">
        <v>5</v>
      </c>
      <c r="AX4" t="s">
        <v>88</v>
      </c>
      <c r="AY4" s="7" t="s">
        <v>81</v>
      </c>
    </row>
    <row r="5" spans="1:51" x14ac:dyDescent="0.25">
      <c r="A5" s="80">
        <v>43249</v>
      </c>
      <c r="B5" s="81">
        <v>5</v>
      </c>
      <c r="C5" s="8">
        <v>0.39583333333333331</v>
      </c>
      <c r="D5" s="2">
        <v>0.40277777777777773</v>
      </c>
      <c r="E5" s="40">
        <v>6.9444444444444198E-3</v>
      </c>
      <c r="F5" s="38">
        <v>7</v>
      </c>
      <c r="G5">
        <v>2</v>
      </c>
      <c r="H5">
        <v>3</v>
      </c>
      <c r="I5">
        <v>0</v>
      </c>
      <c r="J5">
        <v>1</v>
      </c>
      <c r="K5">
        <v>0</v>
      </c>
      <c r="L5">
        <v>1</v>
      </c>
      <c r="M5" s="38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s="38">
        <v>7</v>
      </c>
      <c r="U5" s="3">
        <v>2</v>
      </c>
      <c r="V5" s="3">
        <v>3</v>
      </c>
      <c r="W5" s="3">
        <v>0</v>
      </c>
      <c r="X5" s="3">
        <v>1</v>
      </c>
      <c r="Y5" s="3">
        <v>0</v>
      </c>
      <c r="Z5" s="3">
        <v>1</v>
      </c>
      <c r="AA5" s="31">
        <v>1</v>
      </c>
      <c r="AB5" s="125">
        <v>0</v>
      </c>
      <c r="AC5" s="131">
        <v>0</v>
      </c>
      <c r="AD5" s="119">
        <v>0</v>
      </c>
      <c r="AE5" s="113">
        <v>0</v>
      </c>
      <c r="AF5" s="182">
        <v>1</v>
      </c>
      <c r="AG5" s="37">
        <v>1</v>
      </c>
      <c r="AH5" s="125">
        <v>0</v>
      </c>
      <c r="AI5" s="131">
        <v>1</v>
      </c>
      <c r="AJ5" s="119">
        <v>0</v>
      </c>
      <c r="AK5" s="113">
        <v>0</v>
      </c>
      <c r="AL5" s="182">
        <v>1</v>
      </c>
      <c r="AM5" s="125">
        <v>0</v>
      </c>
      <c r="AN5" s="131">
        <v>1</v>
      </c>
      <c r="AO5" s="119">
        <v>0</v>
      </c>
      <c r="AP5" s="113">
        <v>0</v>
      </c>
      <c r="AQ5" s="171">
        <v>5</v>
      </c>
      <c r="AR5" s="7">
        <v>1</v>
      </c>
      <c r="AS5">
        <v>1</v>
      </c>
      <c r="AT5">
        <v>60</v>
      </c>
      <c r="AU5" s="7" t="s">
        <v>72</v>
      </c>
      <c r="AV5" s="29" t="s">
        <v>12</v>
      </c>
      <c r="AW5" s="105">
        <v>5</v>
      </c>
      <c r="AX5" t="s">
        <v>125</v>
      </c>
      <c r="AY5" s="7" t="s">
        <v>131</v>
      </c>
    </row>
    <row r="6" spans="1:51" x14ac:dyDescent="0.25">
      <c r="A6" s="80">
        <v>43272</v>
      </c>
      <c r="B6" s="81">
        <v>5</v>
      </c>
      <c r="C6" s="8">
        <v>0.45069444444444445</v>
      </c>
      <c r="D6" s="2">
        <v>0.45624999999999999</v>
      </c>
      <c r="E6" s="40">
        <v>5.5555555555555358E-3</v>
      </c>
      <c r="F6" s="38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38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38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1">
        <v>1</v>
      </c>
      <c r="AB6" s="125">
        <v>0</v>
      </c>
      <c r="AC6" s="131">
        <v>0</v>
      </c>
      <c r="AD6" s="119">
        <v>0</v>
      </c>
      <c r="AE6" s="113">
        <v>0</v>
      </c>
      <c r="AF6" s="182">
        <v>1</v>
      </c>
      <c r="AG6" s="37">
        <v>1</v>
      </c>
      <c r="AH6" s="125">
        <v>0</v>
      </c>
      <c r="AI6" s="131">
        <v>1</v>
      </c>
      <c r="AJ6" s="119">
        <v>0</v>
      </c>
      <c r="AK6" s="113">
        <v>0</v>
      </c>
      <c r="AL6" s="182">
        <v>1</v>
      </c>
      <c r="AM6" s="138">
        <v>0</v>
      </c>
      <c r="AN6" s="133">
        <v>1</v>
      </c>
      <c r="AO6" s="137">
        <v>0</v>
      </c>
      <c r="AP6" s="139">
        <v>0</v>
      </c>
      <c r="AQ6" s="174">
        <v>5</v>
      </c>
      <c r="AR6" s="7">
        <v>2</v>
      </c>
      <c r="AS6">
        <v>2</v>
      </c>
      <c r="AU6" s="7" t="s">
        <v>72</v>
      </c>
      <c r="AV6" s="29" t="s">
        <v>12</v>
      </c>
      <c r="AW6" s="61">
        <v>5</v>
      </c>
      <c r="AX6" t="s">
        <v>143</v>
      </c>
      <c r="AY6" s="7" t="s">
        <v>146</v>
      </c>
    </row>
    <row r="7" spans="1:51" x14ac:dyDescent="0.25">
      <c r="A7" s="80">
        <v>43290</v>
      </c>
      <c r="B7" s="81">
        <v>5</v>
      </c>
      <c r="C7" s="8">
        <v>0.48749999999999999</v>
      </c>
      <c r="D7" s="2">
        <v>0.49513888888888885</v>
      </c>
      <c r="E7" s="40">
        <v>7.6388888888888618E-3</v>
      </c>
      <c r="F7" s="38">
        <v>5</v>
      </c>
      <c r="G7">
        <v>0</v>
      </c>
      <c r="H7">
        <v>3</v>
      </c>
      <c r="I7">
        <v>0</v>
      </c>
      <c r="J7">
        <v>1</v>
      </c>
      <c r="K7">
        <v>1</v>
      </c>
      <c r="L7">
        <v>0</v>
      </c>
      <c r="M7" s="38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38">
        <v>5</v>
      </c>
      <c r="U7" s="3">
        <v>0</v>
      </c>
      <c r="V7" s="3">
        <v>3</v>
      </c>
      <c r="W7" s="3">
        <v>0</v>
      </c>
      <c r="X7" s="3">
        <v>1</v>
      </c>
      <c r="Y7" s="3">
        <v>1</v>
      </c>
      <c r="Z7" s="3">
        <v>0</v>
      </c>
      <c r="AA7" s="31">
        <v>1</v>
      </c>
      <c r="AB7" s="126">
        <v>0</v>
      </c>
      <c r="AC7" s="132">
        <v>0</v>
      </c>
      <c r="AD7" s="120">
        <v>1</v>
      </c>
      <c r="AE7" s="114">
        <v>0</v>
      </c>
      <c r="AF7" s="183">
        <v>0</v>
      </c>
      <c r="AG7" s="37">
        <v>0</v>
      </c>
      <c r="AH7" s="126">
        <v>0</v>
      </c>
      <c r="AI7" s="132">
        <v>0</v>
      </c>
      <c r="AJ7" s="120">
        <v>0</v>
      </c>
      <c r="AK7" s="114">
        <v>0</v>
      </c>
      <c r="AL7" s="183">
        <v>1</v>
      </c>
      <c r="AM7" s="138">
        <v>0</v>
      </c>
      <c r="AN7" s="133">
        <v>0</v>
      </c>
      <c r="AO7" s="137">
        <v>2</v>
      </c>
      <c r="AP7" s="139">
        <v>0</v>
      </c>
      <c r="AQ7" s="174">
        <v>6</v>
      </c>
      <c r="AR7" s="7">
        <v>0</v>
      </c>
      <c r="AS7">
        <v>0</v>
      </c>
      <c r="AU7" s="7" t="s">
        <v>72</v>
      </c>
      <c r="AV7" s="29" t="s">
        <v>12</v>
      </c>
      <c r="AW7" s="61">
        <v>5</v>
      </c>
      <c r="AX7" t="s">
        <v>158</v>
      </c>
      <c r="AY7" s="7" t="s">
        <v>159</v>
      </c>
    </row>
    <row r="8" spans="1:51" x14ac:dyDescent="0.25">
      <c r="A8" s="80">
        <v>43313</v>
      </c>
      <c r="B8" s="81">
        <v>5</v>
      </c>
      <c r="C8" s="8">
        <v>0.46249999999999997</v>
      </c>
      <c r="D8" s="2">
        <v>0.4694444444444445</v>
      </c>
      <c r="E8" s="40">
        <v>6.9444444444445308E-3</v>
      </c>
      <c r="F8" s="3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 s="3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s="37">
        <v>1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 s="37"/>
      <c r="AB8" s="125"/>
      <c r="AC8" s="131"/>
      <c r="AD8" s="119"/>
      <c r="AE8" s="113"/>
      <c r="AF8" s="182"/>
      <c r="AG8" s="37"/>
      <c r="AH8" s="125"/>
      <c r="AI8" s="131"/>
      <c r="AJ8" s="119"/>
      <c r="AK8" s="113"/>
      <c r="AL8" s="182"/>
      <c r="AM8" s="152"/>
      <c r="AN8" s="159"/>
      <c r="AO8" s="166"/>
      <c r="AP8" s="145"/>
      <c r="AQ8" s="177"/>
      <c r="AR8" s="7"/>
      <c r="AU8" s="7"/>
      <c r="AV8" s="29"/>
      <c r="AW8" s="61">
        <v>5</v>
      </c>
      <c r="AY8" s="7"/>
    </row>
    <row r="9" spans="1:51" x14ac:dyDescent="0.25">
      <c r="A9" s="80">
        <v>43332</v>
      </c>
      <c r="B9" s="81">
        <v>5</v>
      </c>
      <c r="C9" s="8">
        <v>0.49861111111111112</v>
      </c>
      <c r="D9" s="2">
        <v>0.50347222222222221</v>
      </c>
      <c r="E9" s="40">
        <v>4.8611111111110938E-3</v>
      </c>
      <c r="F9" s="38">
        <v>2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 s="38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37">
        <v>2</v>
      </c>
      <c r="U9">
        <v>1</v>
      </c>
      <c r="V9">
        <v>0</v>
      </c>
      <c r="W9">
        <v>1</v>
      </c>
      <c r="X9">
        <v>0</v>
      </c>
      <c r="Y9">
        <v>0</v>
      </c>
      <c r="Z9">
        <v>0</v>
      </c>
      <c r="AA9" s="37"/>
      <c r="AB9" s="125"/>
      <c r="AC9" s="131"/>
      <c r="AD9" s="119"/>
      <c r="AE9" s="113"/>
      <c r="AF9" s="182"/>
      <c r="AG9" s="37"/>
      <c r="AH9" s="125"/>
      <c r="AI9" s="131"/>
      <c r="AJ9" s="119"/>
      <c r="AK9" s="113"/>
      <c r="AL9" s="182"/>
      <c r="AM9" s="152"/>
      <c r="AN9" s="159"/>
      <c r="AO9" s="166"/>
      <c r="AP9" s="145"/>
      <c r="AQ9" s="177"/>
      <c r="AR9" s="7"/>
      <c r="AU9" s="7"/>
      <c r="AV9" s="29"/>
      <c r="AW9" s="61">
        <v>5</v>
      </c>
      <c r="AY9" s="7"/>
    </row>
    <row r="10" spans="1:51" x14ac:dyDescent="0.25">
      <c r="A10" s="80">
        <v>43354</v>
      </c>
      <c r="B10" s="81">
        <v>5</v>
      </c>
      <c r="C10" s="8">
        <v>0.37986111111111115</v>
      </c>
      <c r="D10" s="2">
        <v>0.38472222222222219</v>
      </c>
      <c r="E10" s="40">
        <v>4.8611111111110383E-3</v>
      </c>
      <c r="F10" s="38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38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s="37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 s="37"/>
      <c r="AB10" s="125"/>
      <c r="AC10" s="131"/>
      <c r="AD10" s="119"/>
      <c r="AE10" s="113"/>
      <c r="AF10" s="182"/>
      <c r="AG10" s="37"/>
      <c r="AH10" s="125"/>
      <c r="AI10" s="131"/>
      <c r="AJ10" s="119"/>
      <c r="AK10" s="113"/>
      <c r="AL10" s="182"/>
      <c r="AM10" s="152"/>
      <c r="AN10" s="159"/>
      <c r="AO10" s="166"/>
      <c r="AP10" s="145"/>
      <c r="AQ10" s="177"/>
      <c r="AR10" s="7"/>
      <c r="AU10" s="7"/>
      <c r="AV10" s="29"/>
      <c r="AW10" s="61">
        <v>5</v>
      </c>
      <c r="AY10" s="7"/>
    </row>
    <row r="11" spans="1:51" x14ac:dyDescent="0.25">
      <c r="A11" s="80">
        <v>43378</v>
      </c>
      <c r="B11" s="81">
        <v>5</v>
      </c>
      <c r="C11" s="8">
        <v>0.43402777777777773</v>
      </c>
      <c r="D11" s="2">
        <v>0.4458333333333333</v>
      </c>
      <c r="E11" s="40">
        <v>1.1805555555555569E-2</v>
      </c>
      <c r="F11" s="38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38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 s="37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 s="37"/>
      <c r="AB11" s="125"/>
      <c r="AC11" s="131"/>
      <c r="AD11" s="119"/>
      <c r="AE11" s="113"/>
      <c r="AF11" s="182"/>
      <c r="AG11" s="37"/>
      <c r="AH11" s="125"/>
      <c r="AI11" s="131"/>
      <c r="AJ11" s="119"/>
      <c r="AK11" s="113"/>
      <c r="AL11" s="182"/>
      <c r="AM11" s="152"/>
      <c r="AN11" s="159"/>
      <c r="AO11" s="166"/>
      <c r="AP11" s="145"/>
      <c r="AQ11" s="177"/>
      <c r="AR11" s="7"/>
      <c r="AU11" s="7"/>
      <c r="AV11" s="29"/>
      <c r="AW11" s="61">
        <v>5</v>
      </c>
      <c r="AY11" s="7"/>
    </row>
    <row r="12" spans="1:51" x14ac:dyDescent="0.25">
      <c r="A12" s="80">
        <v>43398</v>
      </c>
      <c r="B12" s="81">
        <v>5</v>
      </c>
      <c r="C12" s="8">
        <v>0.46527777777777773</v>
      </c>
      <c r="D12" s="2">
        <v>0.47222222222222227</v>
      </c>
      <c r="E12" s="40">
        <v>6.9444444444445308E-3</v>
      </c>
      <c r="F12" s="38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38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37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s="37"/>
      <c r="AB12" s="125"/>
      <c r="AC12" s="131"/>
      <c r="AD12" s="119"/>
      <c r="AE12" s="113"/>
      <c r="AF12" s="182"/>
      <c r="AG12" s="37"/>
      <c r="AH12" s="125"/>
      <c r="AI12" s="131"/>
      <c r="AJ12" s="119"/>
      <c r="AK12" s="113"/>
      <c r="AL12" s="182"/>
      <c r="AM12" s="152"/>
      <c r="AN12" s="159"/>
      <c r="AO12" s="166"/>
      <c r="AP12" s="145"/>
      <c r="AQ12" s="177"/>
      <c r="AR12" s="7"/>
      <c r="AU12" s="7"/>
      <c r="AV12" s="29"/>
      <c r="AW12" s="61">
        <v>5</v>
      </c>
      <c r="AY12" s="7"/>
    </row>
    <row r="13" spans="1:51" x14ac:dyDescent="0.25">
      <c r="A13" s="192"/>
      <c r="D13" t="s">
        <v>176</v>
      </c>
      <c r="E13" s="2">
        <f>SUM(E2:E12)</f>
        <v>6.9444444444444531E-2</v>
      </c>
      <c r="F13">
        <f>SUM(F2:F12)</f>
        <v>17</v>
      </c>
      <c r="G13">
        <f t="shared" ref="G13:Z13" si="0">SUM(G2:G12)</f>
        <v>4</v>
      </c>
      <c r="H13">
        <f t="shared" si="0"/>
        <v>6</v>
      </c>
      <c r="I13">
        <f t="shared" si="0"/>
        <v>2</v>
      </c>
      <c r="J13">
        <f t="shared" si="0"/>
        <v>2</v>
      </c>
      <c r="K13">
        <f t="shared" si="0"/>
        <v>2</v>
      </c>
      <c r="L13">
        <f t="shared" si="0"/>
        <v>1</v>
      </c>
      <c r="M13">
        <f t="shared" si="0"/>
        <v>1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1</v>
      </c>
      <c r="S13">
        <f t="shared" si="0"/>
        <v>0</v>
      </c>
      <c r="T13">
        <f t="shared" si="0"/>
        <v>18</v>
      </c>
      <c r="U13">
        <f t="shared" si="0"/>
        <v>4</v>
      </c>
      <c r="V13">
        <f t="shared" si="0"/>
        <v>6</v>
      </c>
      <c r="W13">
        <f t="shared" si="0"/>
        <v>2</v>
      </c>
      <c r="X13">
        <f t="shared" si="0"/>
        <v>2</v>
      </c>
      <c r="Y13">
        <f t="shared" si="0"/>
        <v>3</v>
      </c>
      <c r="Z13">
        <f t="shared" si="0"/>
        <v>1</v>
      </c>
    </row>
    <row r="14" spans="1:51" x14ac:dyDescent="0.25">
      <c r="A14" s="192"/>
      <c r="D14" t="s">
        <v>39</v>
      </c>
      <c r="E14" s="2">
        <f>AVERAGE(E2:E12)</f>
        <v>6.3131313131313208E-3</v>
      </c>
      <c r="F14" s="5">
        <f>AVERAGE(F2:F12)</f>
        <v>1.5454545454545454</v>
      </c>
      <c r="M14" s="5">
        <f>AVERAGE(M2:M12)</f>
        <v>9.0909090909090912E-2</v>
      </c>
      <c r="T14" s="5">
        <f>AVERAGE(T2:T12)</f>
        <v>1.6363636363636365</v>
      </c>
    </row>
    <row r="15" spans="1:51" x14ac:dyDescent="0.25">
      <c r="A15" s="6"/>
      <c r="T15" s="38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Y15"/>
  <sheetViews>
    <sheetView workbookViewId="0">
      <selection activeCell="A13" sqref="A13:XFD14"/>
    </sheetView>
  </sheetViews>
  <sheetFormatPr baseColWidth="10" defaultRowHeight="15" x14ac:dyDescent="0.25"/>
  <sheetData>
    <row r="1" spans="1:51" s="11" customFormat="1" x14ac:dyDescent="0.25">
      <c r="A1" s="39" t="s">
        <v>1</v>
      </c>
      <c r="B1" s="93" t="s">
        <v>34</v>
      </c>
      <c r="C1" s="12" t="s">
        <v>112</v>
      </c>
      <c r="D1" s="11" t="s">
        <v>113</v>
      </c>
      <c r="E1" s="79" t="s">
        <v>111</v>
      </c>
      <c r="F1" s="19" t="s">
        <v>110</v>
      </c>
      <c r="G1" s="11" t="s">
        <v>102</v>
      </c>
      <c r="H1" s="11" t="s">
        <v>103</v>
      </c>
      <c r="I1" s="11" t="s">
        <v>104</v>
      </c>
      <c r="J1" s="11" t="s">
        <v>105</v>
      </c>
      <c r="K1" s="11" t="s">
        <v>106</v>
      </c>
      <c r="L1" s="11" t="s">
        <v>107</v>
      </c>
      <c r="M1" s="19" t="s">
        <v>109</v>
      </c>
      <c r="N1" s="11" t="s">
        <v>102</v>
      </c>
      <c r="O1" s="11" t="s">
        <v>103</v>
      </c>
      <c r="P1" s="11" t="s">
        <v>104</v>
      </c>
      <c r="Q1" s="11" t="s">
        <v>105</v>
      </c>
      <c r="R1" s="11" t="s">
        <v>106</v>
      </c>
      <c r="S1" s="11" t="s">
        <v>107</v>
      </c>
      <c r="T1" s="19" t="s">
        <v>108</v>
      </c>
      <c r="U1" s="11" t="s">
        <v>102</v>
      </c>
      <c r="V1" s="11" t="s">
        <v>103</v>
      </c>
      <c r="W1" s="11" t="s">
        <v>104</v>
      </c>
      <c r="X1" s="11" t="s">
        <v>105</v>
      </c>
      <c r="Y1" s="11" t="s">
        <v>106</v>
      </c>
      <c r="Z1" s="11" t="s">
        <v>107</v>
      </c>
      <c r="AA1" s="19" t="s">
        <v>63</v>
      </c>
      <c r="AB1" s="124" t="s">
        <v>44</v>
      </c>
      <c r="AC1" s="130" t="s">
        <v>45</v>
      </c>
      <c r="AD1" s="118" t="s">
        <v>46</v>
      </c>
      <c r="AE1" s="112" t="s">
        <v>47</v>
      </c>
      <c r="AF1" s="181" t="s">
        <v>43</v>
      </c>
      <c r="AG1" s="39" t="s">
        <v>64</v>
      </c>
      <c r="AH1" s="124" t="s">
        <v>48</v>
      </c>
      <c r="AI1" s="130" t="s">
        <v>49</v>
      </c>
      <c r="AJ1" s="118" t="s">
        <v>50</v>
      </c>
      <c r="AK1" s="112" t="s">
        <v>51</v>
      </c>
      <c r="AL1" s="181" t="s">
        <v>53</v>
      </c>
      <c r="AM1" s="147" t="s">
        <v>65</v>
      </c>
      <c r="AN1" s="154" t="s">
        <v>66</v>
      </c>
      <c r="AO1" s="161" t="s">
        <v>67</v>
      </c>
      <c r="AP1" s="140" t="s">
        <v>82</v>
      </c>
      <c r="AQ1" s="168" t="s">
        <v>68</v>
      </c>
      <c r="AR1" s="12" t="s">
        <v>114</v>
      </c>
      <c r="AS1" s="11" t="s">
        <v>115</v>
      </c>
      <c r="AT1" s="11" t="s">
        <v>134</v>
      </c>
      <c r="AU1" s="12" t="s">
        <v>112</v>
      </c>
      <c r="AV1" s="90" t="s">
        <v>113</v>
      </c>
      <c r="AW1" s="109" t="s">
        <v>0</v>
      </c>
      <c r="AX1" s="11" t="s">
        <v>116</v>
      </c>
      <c r="AY1" s="12" t="s">
        <v>117</v>
      </c>
    </row>
    <row r="2" spans="1:51" x14ac:dyDescent="0.25">
      <c r="A2" s="80">
        <v>43189</v>
      </c>
      <c r="B2" s="81">
        <v>6</v>
      </c>
      <c r="C2" s="8">
        <v>0.44305555555555554</v>
      </c>
      <c r="D2" s="2">
        <v>0.4513888888888889</v>
      </c>
      <c r="E2" s="40">
        <v>8.3333333333333592E-3</v>
      </c>
      <c r="F2" s="38">
        <v>6</v>
      </c>
      <c r="G2" s="3">
        <v>1</v>
      </c>
      <c r="H2" s="3">
        <v>0</v>
      </c>
      <c r="I2" s="3">
        <v>1</v>
      </c>
      <c r="J2" s="3">
        <v>2</v>
      </c>
      <c r="K2" s="3">
        <v>1</v>
      </c>
      <c r="L2" s="3">
        <v>1</v>
      </c>
      <c r="M2" s="38">
        <v>1</v>
      </c>
      <c r="N2" s="3">
        <v>0</v>
      </c>
      <c r="O2" s="3">
        <v>0</v>
      </c>
      <c r="P2" s="3">
        <v>0</v>
      </c>
      <c r="Q2" s="3">
        <v>0</v>
      </c>
      <c r="R2" s="3">
        <v>1</v>
      </c>
      <c r="S2" s="3">
        <v>0</v>
      </c>
      <c r="T2" s="38">
        <v>7</v>
      </c>
      <c r="U2" s="3">
        <v>1</v>
      </c>
      <c r="V2" s="3">
        <v>0</v>
      </c>
      <c r="W2" s="3">
        <v>1</v>
      </c>
      <c r="X2" s="3">
        <v>2</v>
      </c>
      <c r="Y2" s="3">
        <v>2</v>
      </c>
      <c r="Z2" s="3">
        <v>1</v>
      </c>
      <c r="AA2" s="31">
        <v>1</v>
      </c>
      <c r="AB2" s="126">
        <v>1</v>
      </c>
      <c r="AC2" s="132">
        <v>0</v>
      </c>
      <c r="AD2" s="120">
        <v>0</v>
      </c>
      <c r="AE2" s="114">
        <v>1</v>
      </c>
      <c r="AF2" s="183">
        <v>0</v>
      </c>
      <c r="AG2" s="63">
        <v>1</v>
      </c>
      <c r="AH2" s="126">
        <v>0</v>
      </c>
      <c r="AI2" s="132">
        <v>0</v>
      </c>
      <c r="AJ2" s="120">
        <v>0</v>
      </c>
      <c r="AK2" s="114">
        <v>1</v>
      </c>
      <c r="AL2" s="183">
        <v>0</v>
      </c>
      <c r="AM2" s="148"/>
      <c r="AN2" s="155"/>
      <c r="AO2" s="162">
        <v>0</v>
      </c>
      <c r="AP2" s="141"/>
      <c r="AQ2" s="180"/>
      <c r="AR2">
        <v>4</v>
      </c>
      <c r="AS2">
        <v>3</v>
      </c>
      <c r="AT2" s="3"/>
      <c r="AU2" s="7" t="s">
        <v>97</v>
      </c>
      <c r="AV2" s="29" t="s">
        <v>12</v>
      </c>
      <c r="AW2" s="61">
        <v>6</v>
      </c>
      <c r="AX2" s="3" t="s">
        <v>92</v>
      </c>
      <c r="AY2" s="7" t="s">
        <v>27</v>
      </c>
    </row>
    <row r="3" spans="1:51" s="60" customFormat="1" x14ac:dyDescent="0.25">
      <c r="A3" s="84">
        <v>43208</v>
      </c>
      <c r="B3" s="85">
        <v>6</v>
      </c>
      <c r="C3" s="56">
        <v>0.3923611111111111</v>
      </c>
      <c r="D3" s="57">
        <v>0.3979166666666667</v>
      </c>
      <c r="E3" s="58">
        <v>5.5555555555555913E-3</v>
      </c>
      <c r="F3" s="59">
        <v>11</v>
      </c>
      <c r="G3" s="60">
        <v>2</v>
      </c>
      <c r="H3" s="60">
        <v>2</v>
      </c>
      <c r="I3" s="60">
        <v>3</v>
      </c>
      <c r="J3" s="60">
        <v>0</v>
      </c>
      <c r="K3" s="60">
        <v>1</v>
      </c>
      <c r="L3" s="60">
        <v>3</v>
      </c>
      <c r="M3" s="59">
        <v>0</v>
      </c>
      <c r="N3" s="60">
        <v>0</v>
      </c>
      <c r="O3" s="60">
        <v>0</v>
      </c>
      <c r="P3" s="60">
        <v>0</v>
      </c>
      <c r="Q3" s="60">
        <v>0</v>
      </c>
      <c r="R3" s="60">
        <v>0</v>
      </c>
      <c r="S3" s="60">
        <v>0</v>
      </c>
      <c r="T3" s="59">
        <v>11</v>
      </c>
      <c r="U3" s="61">
        <v>2</v>
      </c>
      <c r="V3" s="61">
        <v>2</v>
      </c>
      <c r="W3" s="61">
        <v>3</v>
      </c>
      <c r="X3" s="61">
        <v>0</v>
      </c>
      <c r="Y3" s="61">
        <v>1</v>
      </c>
      <c r="Z3" s="61">
        <v>3</v>
      </c>
      <c r="AA3" s="62">
        <v>1</v>
      </c>
      <c r="AB3" s="126">
        <v>1</v>
      </c>
      <c r="AC3" s="132">
        <v>1</v>
      </c>
      <c r="AD3" s="120">
        <v>0</v>
      </c>
      <c r="AE3" s="114">
        <v>0</v>
      </c>
      <c r="AF3" s="183">
        <v>0</v>
      </c>
      <c r="AG3" s="63">
        <v>1</v>
      </c>
      <c r="AH3" s="126">
        <v>0</v>
      </c>
      <c r="AI3" s="132">
        <v>0</v>
      </c>
      <c r="AJ3" s="120">
        <v>0</v>
      </c>
      <c r="AK3" s="114">
        <v>1</v>
      </c>
      <c r="AL3" s="183">
        <v>0</v>
      </c>
      <c r="AM3" s="148"/>
      <c r="AN3" s="155"/>
      <c r="AO3" s="162">
        <v>0</v>
      </c>
      <c r="AP3" s="141"/>
      <c r="AQ3" s="169"/>
      <c r="AR3" s="64">
        <v>0</v>
      </c>
      <c r="AS3" s="60">
        <v>0</v>
      </c>
      <c r="AU3" s="7" t="s">
        <v>97</v>
      </c>
      <c r="AV3" s="29" t="s">
        <v>12</v>
      </c>
      <c r="AW3" s="61">
        <v>6</v>
      </c>
      <c r="AX3" s="60" t="s">
        <v>91</v>
      </c>
      <c r="AY3" s="64" t="s">
        <v>54</v>
      </c>
    </row>
    <row r="4" spans="1:51" x14ac:dyDescent="0.25">
      <c r="A4" s="99">
        <v>43231</v>
      </c>
      <c r="B4" s="100">
        <v>6</v>
      </c>
      <c r="C4" s="8">
        <v>0.42291666666666666</v>
      </c>
      <c r="D4" s="2">
        <v>0.43194444444444446</v>
      </c>
      <c r="E4" s="58">
        <v>9.0277777777778012E-3</v>
      </c>
      <c r="F4" s="59">
        <v>29</v>
      </c>
      <c r="G4">
        <v>5</v>
      </c>
      <c r="H4">
        <v>6</v>
      </c>
      <c r="I4">
        <v>4</v>
      </c>
      <c r="J4">
        <v>4</v>
      </c>
      <c r="K4">
        <v>5</v>
      </c>
      <c r="L4">
        <v>5</v>
      </c>
      <c r="M4" s="59">
        <v>4</v>
      </c>
      <c r="N4">
        <v>1</v>
      </c>
      <c r="O4">
        <v>0</v>
      </c>
      <c r="P4">
        <v>0</v>
      </c>
      <c r="Q4">
        <v>0</v>
      </c>
      <c r="R4">
        <v>2</v>
      </c>
      <c r="S4">
        <v>1</v>
      </c>
      <c r="T4" s="59">
        <v>33</v>
      </c>
      <c r="U4" s="61">
        <v>6</v>
      </c>
      <c r="V4" s="61">
        <v>6</v>
      </c>
      <c r="W4" s="61">
        <v>4</v>
      </c>
      <c r="X4" s="61">
        <v>4</v>
      </c>
      <c r="Y4" s="61">
        <v>7</v>
      </c>
      <c r="Z4" s="61">
        <v>6</v>
      </c>
      <c r="AA4" s="31">
        <v>1</v>
      </c>
      <c r="AB4" s="125">
        <v>1</v>
      </c>
      <c r="AC4" s="131">
        <v>1</v>
      </c>
      <c r="AD4" s="119">
        <v>0</v>
      </c>
      <c r="AE4" s="113">
        <v>0</v>
      </c>
      <c r="AF4" s="182">
        <v>0</v>
      </c>
      <c r="AG4" s="37">
        <v>1</v>
      </c>
      <c r="AH4" s="125">
        <v>0</v>
      </c>
      <c r="AI4" s="131">
        <v>0</v>
      </c>
      <c r="AJ4" s="119">
        <v>0</v>
      </c>
      <c r="AK4" s="113">
        <v>1</v>
      </c>
      <c r="AL4" s="182">
        <v>0</v>
      </c>
      <c r="AM4" s="125">
        <v>5</v>
      </c>
      <c r="AN4" s="131">
        <v>1</v>
      </c>
      <c r="AO4" s="119">
        <v>0</v>
      </c>
      <c r="AP4" s="113">
        <v>6</v>
      </c>
      <c r="AQ4" s="171">
        <v>0</v>
      </c>
      <c r="AR4" s="7">
        <v>0</v>
      </c>
      <c r="AS4">
        <v>0</v>
      </c>
      <c r="AU4" s="7" t="s">
        <v>97</v>
      </c>
      <c r="AV4" s="29" t="s">
        <v>12</v>
      </c>
      <c r="AW4" s="61">
        <v>6</v>
      </c>
      <c r="AX4" t="s">
        <v>86</v>
      </c>
      <c r="AY4" s="7" t="s">
        <v>93</v>
      </c>
    </row>
    <row r="5" spans="1:51" x14ac:dyDescent="0.25">
      <c r="A5" s="80">
        <v>43250</v>
      </c>
      <c r="B5" s="85">
        <v>6</v>
      </c>
      <c r="C5" s="8">
        <v>0.42569444444444443</v>
      </c>
      <c r="D5" s="2">
        <v>0.43055555555555558</v>
      </c>
      <c r="E5" s="58">
        <v>4.8611111111111494E-3</v>
      </c>
      <c r="F5" s="59">
        <v>2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 s="59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 s="59">
        <v>2</v>
      </c>
      <c r="U5" s="3">
        <v>0</v>
      </c>
      <c r="V5" s="3">
        <v>0</v>
      </c>
      <c r="W5" s="3">
        <v>1</v>
      </c>
      <c r="X5" s="3">
        <v>0</v>
      </c>
      <c r="Y5" s="3">
        <v>1</v>
      </c>
      <c r="Z5" s="3">
        <v>0</v>
      </c>
      <c r="AA5" s="31">
        <v>1</v>
      </c>
      <c r="AB5" s="125">
        <v>1</v>
      </c>
      <c r="AC5" s="131">
        <v>0</v>
      </c>
      <c r="AD5" s="119">
        <v>0</v>
      </c>
      <c r="AE5" s="113">
        <v>0</v>
      </c>
      <c r="AF5" s="182">
        <v>0</v>
      </c>
      <c r="AG5" s="37">
        <v>1</v>
      </c>
      <c r="AH5" s="125">
        <v>0</v>
      </c>
      <c r="AI5" s="131">
        <v>1</v>
      </c>
      <c r="AJ5" s="119">
        <v>0</v>
      </c>
      <c r="AK5" s="113">
        <v>1</v>
      </c>
      <c r="AL5" s="182">
        <v>0</v>
      </c>
      <c r="AM5" s="125">
        <v>5</v>
      </c>
      <c r="AN5" s="131">
        <v>1</v>
      </c>
      <c r="AO5" s="119">
        <v>0</v>
      </c>
      <c r="AP5" s="113">
        <v>6</v>
      </c>
      <c r="AQ5" s="171">
        <v>0</v>
      </c>
      <c r="AR5" s="7">
        <v>1</v>
      </c>
      <c r="AS5">
        <v>1</v>
      </c>
      <c r="AT5">
        <v>80</v>
      </c>
      <c r="AU5" s="7" t="s">
        <v>97</v>
      </c>
      <c r="AV5" s="29" t="s">
        <v>12</v>
      </c>
      <c r="AW5" s="107">
        <v>6</v>
      </c>
      <c r="AX5" t="s">
        <v>133</v>
      </c>
      <c r="AY5" s="7" t="s">
        <v>137</v>
      </c>
    </row>
    <row r="6" spans="1:51" x14ac:dyDescent="0.25">
      <c r="A6" s="80">
        <v>43271</v>
      </c>
      <c r="B6" s="85">
        <v>6</v>
      </c>
      <c r="C6" s="8">
        <v>0.40069444444444446</v>
      </c>
      <c r="D6" s="2">
        <v>0.40625</v>
      </c>
      <c r="E6" s="58">
        <v>5.5555555555555358E-3</v>
      </c>
      <c r="F6" s="59">
        <v>6</v>
      </c>
      <c r="G6">
        <v>4</v>
      </c>
      <c r="H6">
        <v>1</v>
      </c>
      <c r="I6">
        <v>0</v>
      </c>
      <c r="J6">
        <v>1</v>
      </c>
      <c r="K6">
        <v>0</v>
      </c>
      <c r="L6">
        <v>0</v>
      </c>
      <c r="M6" s="59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 s="59">
        <v>6</v>
      </c>
      <c r="U6" s="3">
        <v>4</v>
      </c>
      <c r="V6" s="3">
        <v>1</v>
      </c>
      <c r="W6" s="3">
        <v>0</v>
      </c>
      <c r="X6" s="3">
        <v>1</v>
      </c>
      <c r="Y6" s="3">
        <v>0</v>
      </c>
      <c r="Z6" s="3">
        <v>0</v>
      </c>
      <c r="AA6" s="31">
        <v>1</v>
      </c>
      <c r="AB6" s="125">
        <v>0</v>
      </c>
      <c r="AC6" s="131">
        <v>0</v>
      </c>
      <c r="AD6" s="119">
        <v>0</v>
      </c>
      <c r="AE6" s="113">
        <v>1</v>
      </c>
      <c r="AF6" s="182">
        <v>0</v>
      </c>
      <c r="AG6" s="37">
        <v>1</v>
      </c>
      <c r="AH6" s="125">
        <v>1</v>
      </c>
      <c r="AI6" s="131">
        <v>1</v>
      </c>
      <c r="AJ6" s="119">
        <v>0</v>
      </c>
      <c r="AK6" s="113">
        <v>0</v>
      </c>
      <c r="AL6" s="182">
        <v>0</v>
      </c>
      <c r="AM6" s="138">
        <v>5</v>
      </c>
      <c r="AN6" s="133">
        <v>1</v>
      </c>
      <c r="AO6" s="137">
        <v>0</v>
      </c>
      <c r="AP6" s="139">
        <v>6</v>
      </c>
      <c r="AQ6" s="174">
        <v>0</v>
      </c>
      <c r="AR6" s="7">
        <v>5</v>
      </c>
      <c r="AS6">
        <v>5</v>
      </c>
      <c r="AU6" s="7" t="s">
        <v>97</v>
      </c>
      <c r="AV6" s="29" t="s">
        <v>12</v>
      </c>
      <c r="AW6" s="94">
        <v>6</v>
      </c>
      <c r="AX6" t="s">
        <v>140</v>
      </c>
      <c r="AY6" s="7" t="s">
        <v>141</v>
      </c>
    </row>
    <row r="7" spans="1:51" x14ac:dyDescent="0.25">
      <c r="A7" s="80">
        <v>43290</v>
      </c>
      <c r="B7" s="85">
        <v>6</v>
      </c>
      <c r="C7" s="8">
        <v>0.39861111111111108</v>
      </c>
      <c r="D7" s="2">
        <v>0.40277777777777773</v>
      </c>
      <c r="E7" s="58">
        <v>4.1666666666666519E-3</v>
      </c>
      <c r="F7" s="59">
        <v>4</v>
      </c>
      <c r="G7">
        <v>1</v>
      </c>
      <c r="H7">
        <v>1</v>
      </c>
      <c r="I7">
        <v>1</v>
      </c>
      <c r="J7">
        <v>1</v>
      </c>
      <c r="K7">
        <v>0</v>
      </c>
      <c r="L7">
        <v>0</v>
      </c>
      <c r="M7" s="59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59">
        <v>4</v>
      </c>
      <c r="U7" s="3">
        <v>1</v>
      </c>
      <c r="V7" s="3">
        <v>1</v>
      </c>
      <c r="W7" s="3">
        <v>1</v>
      </c>
      <c r="X7" s="3">
        <v>1</v>
      </c>
      <c r="Y7" s="3">
        <v>0</v>
      </c>
      <c r="Z7" s="3">
        <v>0</v>
      </c>
      <c r="AA7" s="31">
        <v>1</v>
      </c>
      <c r="AB7" s="125">
        <v>0</v>
      </c>
      <c r="AC7" s="131">
        <v>0</v>
      </c>
      <c r="AD7" s="119">
        <v>0</v>
      </c>
      <c r="AE7" s="113">
        <v>1</v>
      </c>
      <c r="AF7" s="182">
        <v>0</v>
      </c>
      <c r="AG7" s="37">
        <v>1</v>
      </c>
      <c r="AH7" s="125">
        <v>1</v>
      </c>
      <c r="AI7" s="131">
        <v>1</v>
      </c>
      <c r="AJ7" s="119">
        <v>0</v>
      </c>
      <c r="AK7" s="113">
        <v>0</v>
      </c>
      <c r="AL7" s="182">
        <v>0</v>
      </c>
      <c r="AM7" s="138">
        <v>5</v>
      </c>
      <c r="AN7" s="133">
        <v>1</v>
      </c>
      <c r="AO7" s="137">
        <v>0</v>
      </c>
      <c r="AP7" s="139">
        <v>6</v>
      </c>
      <c r="AQ7" s="174">
        <v>0</v>
      </c>
      <c r="AR7" s="7">
        <v>0</v>
      </c>
      <c r="AS7">
        <v>1</v>
      </c>
      <c r="AU7" s="7" t="s">
        <v>97</v>
      </c>
      <c r="AV7" s="29" t="s">
        <v>12</v>
      </c>
      <c r="AW7" s="61">
        <v>6</v>
      </c>
      <c r="AX7" t="s">
        <v>158</v>
      </c>
      <c r="AY7" s="7" t="s">
        <v>166</v>
      </c>
    </row>
    <row r="8" spans="1:51" x14ac:dyDescent="0.25">
      <c r="A8" s="80">
        <v>43313</v>
      </c>
      <c r="B8" s="85">
        <v>6</v>
      </c>
      <c r="C8" s="8">
        <v>0.375</v>
      </c>
      <c r="D8" s="2">
        <v>0.38263888888888892</v>
      </c>
      <c r="E8" s="58">
        <v>7.6388888888889173E-3</v>
      </c>
      <c r="F8" s="59">
        <v>7</v>
      </c>
      <c r="G8">
        <v>4</v>
      </c>
      <c r="H8">
        <v>2</v>
      </c>
      <c r="I8">
        <v>0</v>
      </c>
      <c r="J8">
        <v>0</v>
      </c>
      <c r="K8">
        <v>0</v>
      </c>
      <c r="L8">
        <v>1</v>
      </c>
      <c r="M8" s="59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s="37">
        <v>7</v>
      </c>
      <c r="U8">
        <v>4</v>
      </c>
      <c r="V8">
        <v>2</v>
      </c>
      <c r="W8">
        <v>0</v>
      </c>
      <c r="X8">
        <v>0</v>
      </c>
      <c r="Y8">
        <v>0</v>
      </c>
      <c r="Z8">
        <v>1</v>
      </c>
      <c r="AA8" s="37"/>
      <c r="AB8" s="125"/>
      <c r="AC8" s="131"/>
      <c r="AD8" s="119"/>
      <c r="AE8" s="113"/>
      <c r="AF8" s="182"/>
      <c r="AG8" s="37"/>
      <c r="AH8" s="125"/>
      <c r="AI8" s="131"/>
      <c r="AJ8" s="119"/>
      <c r="AK8" s="113"/>
      <c r="AL8" s="182"/>
      <c r="AM8" s="152"/>
      <c r="AN8" s="159"/>
      <c r="AO8" s="166"/>
      <c r="AP8" s="145"/>
      <c r="AQ8" s="177"/>
      <c r="AR8" s="7"/>
      <c r="AU8" s="7"/>
      <c r="AV8" s="29"/>
      <c r="AW8" s="61">
        <v>6</v>
      </c>
      <c r="AY8" s="7" t="s">
        <v>169</v>
      </c>
    </row>
    <row r="9" spans="1:51" x14ac:dyDescent="0.25">
      <c r="A9" s="80">
        <v>43333</v>
      </c>
      <c r="B9" s="85">
        <v>6</v>
      </c>
      <c r="C9" s="8">
        <v>0.44166666666666665</v>
      </c>
      <c r="D9" s="2">
        <v>0.44791666666666669</v>
      </c>
      <c r="E9" s="58">
        <v>6.2500000000000333E-3</v>
      </c>
      <c r="F9" s="5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 s="5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 s="37">
        <v>1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 s="37"/>
      <c r="AB9" s="125"/>
      <c r="AC9" s="131"/>
      <c r="AD9" s="119"/>
      <c r="AE9" s="113"/>
      <c r="AF9" s="182"/>
      <c r="AG9" s="37"/>
      <c r="AH9" s="125"/>
      <c r="AI9" s="131"/>
      <c r="AJ9" s="119"/>
      <c r="AK9" s="113"/>
      <c r="AL9" s="182"/>
      <c r="AM9" s="152"/>
      <c r="AN9" s="159"/>
      <c r="AO9" s="166"/>
      <c r="AP9" s="145"/>
      <c r="AQ9" s="177"/>
      <c r="AR9" s="7"/>
      <c r="AU9" s="7"/>
      <c r="AV9" s="29"/>
      <c r="AW9" s="61">
        <v>6</v>
      </c>
      <c r="AY9" s="7"/>
    </row>
    <row r="10" spans="1:51" x14ac:dyDescent="0.25">
      <c r="A10" s="80">
        <v>43353</v>
      </c>
      <c r="B10" s="85">
        <v>6</v>
      </c>
      <c r="C10" s="8">
        <v>0.47916666666666669</v>
      </c>
      <c r="D10" s="2">
        <v>0.48749999999999999</v>
      </c>
      <c r="E10" s="58">
        <v>8.3333333333333037E-3</v>
      </c>
      <c r="F10" s="59">
        <v>4</v>
      </c>
      <c r="G10">
        <v>0</v>
      </c>
      <c r="H10">
        <v>0</v>
      </c>
      <c r="I10">
        <v>3</v>
      </c>
      <c r="J10">
        <v>0</v>
      </c>
      <c r="K10">
        <v>0</v>
      </c>
      <c r="L10">
        <v>1</v>
      </c>
      <c r="M10" s="59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s="37">
        <v>4</v>
      </c>
      <c r="U10">
        <v>0</v>
      </c>
      <c r="V10">
        <v>0</v>
      </c>
      <c r="W10">
        <v>3</v>
      </c>
      <c r="X10">
        <v>0</v>
      </c>
      <c r="Y10">
        <v>0</v>
      </c>
      <c r="Z10">
        <v>1</v>
      </c>
      <c r="AA10" s="37"/>
      <c r="AB10" s="125"/>
      <c r="AC10" s="131"/>
      <c r="AD10" s="119"/>
      <c r="AE10" s="113"/>
      <c r="AF10" s="182"/>
      <c r="AG10" s="37"/>
      <c r="AH10" s="125"/>
      <c r="AI10" s="131"/>
      <c r="AJ10" s="119"/>
      <c r="AK10" s="113"/>
      <c r="AL10" s="182"/>
      <c r="AM10" s="152"/>
      <c r="AN10" s="159"/>
      <c r="AO10" s="166"/>
      <c r="AP10" s="145"/>
      <c r="AQ10" s="177"/>
      <c r="AR10" s="7"/>
      <c r="AU10" s="7"/>
      <c r="AV10" s="29"/>
      <c r="AW10" s="61">
        <v>6</v>
      </c>
      <c r="AY10" s="7"/>
    </row>
    <row r="11" spans="1:51" x14ac:dyDescent="0.25">
      <c r="A11" s="80">
        <v>43377</v>
      </c>
      <c r="B11" s="85">
        <v>6</v>
      </c>
      <c r="C11" s="8">
        <v>0.44027777777777777</v>
      </c>
      <c r="D11" s="2">
        <v>0.44513888888888892</v>
      </c>
      <c r="E11" s="58">
        <v>4.8611111111111494E-3</v>
      </c>
      <c r="F11" s="59">
        <v>1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 s="59">
        <v>1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 s="37">
        <v>2</v>
      </c>
      <c r="U11">
        <v>0</v>
      </c>
      <c r="V11">
        <v>0</v>
      </c>
      <c r="W11">
        <v>0</v>
      </c>
      <c r="X11">
        <v>1</v>
      </c>
      <c r="Y11">
        <v>1</v>
      </c>
      <c r="Z11">
        <v>0</v>
      </c>
      <c r="AA11" s="37"/>
      <c r="AB11" s="125"/>
      <c r="AC11" s="131"/>
      <c r="AD11" s="119"/>
      <c r="AE11" s="113"/>
      <c r="AF11" s="182"/>
      <c r="AG11" s="37"/>
      <c r="AH11" s="125"/>
      <c r="AI11" s="131"/>
      <c r="AJ11" s="119"/>
      <c r="AK11" s="113"/>
      <c r="AL11" s="182"/>
      <c r="AM11" s="152"/>
      <c r="AN11" s="159"/>
      <c r="AO11" s="166"/>
      <c r="AP11" s="145"/>
      <c r="AQ11" s="177"/>
      <c r="AR11" s="7"/>
      <c r="AU11" s="7"/>
      <c r="AV11" s="29"/>
      <c r="AW11" s="61">
        <v>6</v>
      </c>
      <c r="AY11" s="7"/>
    </row>
    <row r="12" spans="1:51" x14ac:dyDescent="0.25">
      <c r="A12" s="80">
        <v>43396</v>
      </c>
      <c r="B12" s="85">
        <v>6</v>
      </c>
      <c r="C12" s="8">
        <v>0.48888888888888887</v>
      </c>
      <c r="D12" s="2">
        <v>0.50138888888888888</v>
      </c>
      <c r="E12" s="58">
        <v>1.2500000000000011E-2</v>
      </c>
      <c r="F12" s="59">
        <v>1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 s="59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 s="37">
        <v>1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 s="37"/>
      <c r="AB12" s="125"/>
      <c r="AC12" s="131"/>
      <c r="AD12" s="119"/>
      <c r="AE12" s="113"/>
      <c r="AF12" s="182"/>
      <c r="AG12" s="37"/>
      <c r="AH12" s="125"/>
      <c r="AI12" s="131"/>
      <c r="AJ12" s="119"/>
      <c r="AK12" s="113"/>
      <c r="AL12" s="182"/>
      <c r="AM12" s="152"/>
      <c r="AN12" s="159"/>
      <c r="AO12" s="166"/>
      <c r="AP12" s="145"/>
      <c r="AQ12" s="177"/>
      <c r="AR12" s="7"/>
      <c r="AU12" s="7"/>
      <c r="AV12" s="29"/>
      <c r="AW12" s="61">
        <v>6</v>
      </c>
      <c r="AY12" s="7"/>
    </row>
    <row r="13" spans="1:51" x14ac:dyDescent="0.25">
      <c r="A13" s="192"/>
      <c r="D13" t="s">
        <v>176</v>
      </c>
      <c r="E13" s="2">
        <f>SUM(E2:E12)</f>
        <v>7.7083333333333504E-2</v>
      </c>
      <c r="F13">
        <f>SUM(F2:F12)</f>
        <v>72</v>
      </c>
      <c r="G13">
        <f t="shared" ref="G13:Z13" si="0">SUM(G2:G12)</f>
        <v>18</v>
      </c>
      <c r="H13">
        <f t="shared" si="0"/>
        <v>13</v>
      </c>
      <c r="I13">
        <f t="shared" si="0"/>
        <v>13</v>
      </c>
      <c r="J13">
        <f t="shared" si="0"/>
        <v>8</v>
      </c>
      <c r="K13">
        <f t="shared" si="0"/>
        <v>9</v>
      </c>
      <c r="L13">
        <f t="shared" si="0"/>
        <v>11</v>
      </c>
      <c r="M13">
        <f t="shared" si="0"/>
        <v>6</v>
      </c>
      <c r="N13">
        <f t="shared" si="0"/>
        <v>1</v>
      </c>
      <c r="O13">
        <f t="shared" si="0"/>
        <v>0</v>
      </c>
      <c r="P13">
        <f t="shared" si="0"/>
        <v>0</v>
      </c>
      <c r="Q13">
        <f t="shared" si="0"/>
        <v>1</v>
      </c>
      <c r="R13">
        <f t="shared" si="0"/>
        <v>3</v>
      </c>
      <c r="S13">
        <f t="shared" si="0"/>
        <v>1</v>
      </c>
      <c r="T13">
        <f t="shared" si="0"/>
        <v>78</v>
      </c>
      <c r="U13">
        <f t="shared" si="0"/>
        <v>19</v>
      </c>
      <c r="V13">
        <f t="shared" si="0"/>
        <v>13</v>
      </c>
      <c r="W13">
        <f t="shared" si="0"/>
        <v>13</v>
      </c>
      <c r="X13">
        <f t="shared" si="0"/>
        <v>9</v>
      </c>
      <c r="Y13">
        <f t="shared" si="0"/>
        <v>12</v>
      </c>
      <c r="Z13">
        <f t="shared" si="0"/>
        <v>12</v>
      </c>
    </row>
    <row r="14" spans="1:51" x14ac:dyDescent="0.25">
      <c r="A14" s="192"/>
      <c r="D14" t="s">
        <v>39</v>
      </c>
      <c r="E14" s="2">
        <f>AVERAGE(E2:E12)</f>
        <v>7.0075757575757732E-3</v>
      </c>
      <c r="F14" s="5">
        <f>AVERAGE(F2:F12)</f>
        <v>6.5454545454545459</v>
      </c>
      <c r="M14" s="5">
        <f>AVERAGE(M2:M12)</f>
        <v>0.54545454545454541</v>
      </c>
      <c r="T14" s="5">
        <f>AVERAGE(T2:T12)</f>
        <v>7.0909090909090908</v>
      </c>
    </row>
    <row r="15" spans="1:51" x14ac:dyDescent="0.25">
      <c r="A15" s="38"/>
      <c r="T15" s="3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28</vt:i4>
      </vt:variant>
    </vt:vector>
  </HeadingPairs>
  <TitlesOfParts>
    <vt:vector size="28" baseType="lpstr">
      <vt:lpstr>Location</vt:lpstr>
      <vt:lpstr>Ticks_collected</vt:lpstr>
      <vt:lpstr>Basic_stats</vt:lpstr>
      <vt:lpstr>Site_1</vt:lpstr>
      <vt:lpstr>Site_2</vt:lpstr>
      <vt:lpstr>Site_3</vt:lpstr>
      <vt:lpstr>Site_4</vt:lpstr>
      <vt:lpstr>Site_5</vt:lpstr>
      <vt:lpstr>Site_6</vt:lpstr>
      <vt:lpstr>Site_7</vt:lpstr>
      <vt:lpstr>Site_8</vt:lpstr>
      <vt:lpstr>Site_9</vt:lpstr>
      <vt:lpstr>Site_10</vt:lpstr>
      <vt:lpstr>Site_11</vt:lpstr>
      <vt:lpstr>Site_12</vt:lpstr>
      <vt:lpstr>Site_13</vt:lpstr>
      <vt:lpstr>Site_14</vt:lpstr>
      <vt:lpstr>Collecte_1</vt:lpstr>
      <vt:lpstr>Collecte_2</vt:lpstr>
      <vt:lpstr>Collecte_3</vt:lpstr>
      <vt:lpstr>Collecte_4</vt:lpstr>
      <vt:lpstr>Collecte_5</vt:lpstr>
      <vt:lpstr>Collecte_6</vt:lpstr>
      <vt:lpstr>Collecte_7</vt:lpstr>
      <vt:lpstr>Collecte_8</vt:lpstr>
      <vt:lpstr>Collecte_9</vt:lpstr>
      <vt:lpstr>Collecte_10</vt:lpstr>
      <vt:lpstr>Collecte_11</vt:lpstr>
    </vt:vector>
  </TitlesOfParts>
  <Company>Université Catholique de Louvain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Rousseau</dc:creator>
  <cp:lastModifiedBy>Louis Beautrix</cp:lastModifiedBy>
  <dcterms:created xsi:type="dcterms:W3CDTF">2018-03-26T10:08:19Z</dcterms:created>
  <dcterms:modified xsi:type="dcterms:W3CDTF">2025-01-29T09:23:30Z</dcterms:modified>
</cp:coreProperties>
</file>