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30" windowWidth="23895" windowHeight="9570" tabRatio="235"/>
  </bookViews>
  <sheets>
    <sheet name="FoodTypes" sheetId="1" r:id="rId1"/>
  </sheets>
  <externalReferences>
    <externalReference r:id="rId2"/>
  </externalReferences>
  <definedNames>
    <definedName name="ChartData">FoodTypes!$AI$5:$AN$7</definedName>
    <definedName name="FoodTypes" localSheetId="0">Food [1]Types!XFD:XFD</definedName>
  </definedNames>
  <calcPr calcId="124519"/>
</workbook>
</file>

<file path=xl/calcChain.xml><?xml version="1.0" encoding="utf-8"?>
<calcChain xmlns="http://schemas.openxmlformats.org/spreadsheetml/2006/main">
  <c r="G5" i="1"/>
  <c r="D2"/>
  <c r="J7"/>
  <c r="I7"/>
  <c r="H7"/>
  <c r="G7"/>
  <c r="F7"/>
  <c r="E7"/>
  <c r="D7"/>
  <c r="C7"/>
  <c r="B7"/>
  <c r="J6"/>
  <c r="I6"/>
  <c r="H6"/>
  <c r="G6"/>
  <c r="F6"/>
  <c r="E6"/>
  <c r="D6"/>
  <c r="C6"/>
  <c r="B6"/>
  <c r="J5"/>
  <c r="I5"/>
  <c r="H5"/>
  <c r="F5"/>
  <c r="E5"/>
  <c r="D5"/>
  <c r="C5"/>
  <c r="B5"/>
  <c r="J4"/>
  <c r="I4"/>
  <c r="H4"/>
  <c r="G4"/>
  <c r="F4"/>
  <c r="E4"/>
  <c r="D4"/>
  <c r="C4"/>
  <c r="B4"/>
  <c r="J3"/>
  <c r="I3"/>
  <c r="H3"/>
  <c r="G3"/>
  <c r="F3"/>
  <c r="E3"/>
  <c r="D3"/>
  <c r="C3"/>
  <c r="B3"/>
  <c r="J2"/>
  <c r="I2"/>
  <c r="H2"/>
  <c r="G2"/>
  <c r="F2"/>
  <c r="E2"/>
  <c r="C2"/>
  <c r="B2"/>
  <c r="B8"/>
  <c r="C8"/>
  <c r="D8"/>
  <c r="E8"/>
  <c r="F8"/>
  <c r="G8"/>
  <c r="H8"/>
  <c r="I8"/>
  <c r="J8"/>
  <c r="AB110"/>
  <c r="AB109"/>
  <c r="AB108"/>
  <c r="AB107"/>
  <c r="AB106"/>
  <c r="AB105"/>
  <c r="AB104"/>
  <c r="AB103"/>
  <c r="AB102"/>
  <c r="AB101"/>
  <c r="AB100"/>
  <c r="AB99"/>
  <c r="AB98"/>
  <c r="AB97"/>
  <c r="AB96"/>
  <c r="AB95"/>
  <c r="AB94"/>
  <c r="AB93"/>
  <c r="AB92"/>
  <c r="AB91"/>
  <c r="AB90"/>
  <c r="AB89"/>
  <c r="AB88"/>
  <c r="AB87"/>
  <c r="AB86"/>
  <c r="AB85"/>
  <c r="AB84"/>
  <c r="AB83"/>
  <c r="AB82"/>
  <c r="AB81"/>
  <c r="AB80"/>
  <c r="AB79"/>
  <c r="W79"/>
  <c r="AB78"/>
  <c r="AB77"/>
  <c r="AB76"/>
  <c r="AB75"/>
  <c r="AB74"/>
  <c r="AB73"/>
  <c r="AB72"/>
  <c r="AB71"/>
  <c r="AB70"/>
  <c r="AB69"/>
  <c r="AB68"/>
  <c r="AB67"/>
  <c r="AB66"/>
  <c r="AB65"/>
  <c r="AB64"/>
  <c r="AB63"/>
  <c r="AB62"/>
  <c r="AB61"/>
  <c r="AB60"/>
  <c r="AB59"/>
  <c r="AB58"/>
  <c r="AB57"/>
  <c r="AB56"/>
  <c r="AB55"/>
  <c r="AB54"/>
  <c r="R115"/>
  <c r="R114"/>
  <c r="R113"/>
  <c r="R112"/>
  <c r="R111"/>
  <c r="R110"/>
  <c r="R109"/>
  <c r="R108"/>
  <c r="R107"/>
  <c r="R106"/>
  <c r="R105"/>
  <c r="R104"/>
  <c r="R103"/>
  <c r="R102"/>
  <c r="R101"/>
  <c r="R100"/>
  <c r="R99"/>
  <c r="R98"/>
  <c r="R97"/>
  <c r="R96"/>
  <c r="R95"/>
  <c r="R94"/>
  <c r="R93"/>
  <c r="R92"/>
  <c r="R91"/>
  <c r="R90"/>
  <c r="R89"/>
  <c r="R88"/>
  <c r="R87"/>
  <c r="R86"/>
  <c r="R85"/>
  <c r="R84"/>
  <c r="R83"/>
  <c r="R82"/>
  <c r="R81"/>
  <c r="R80"/>
  <c r="R78"/>
  <c r="R77"/>
  <c r="R76"/>
  <c r="R75"/>
  <c r="R74"/>
  <c r="R73"/>
  <c r="R72"/>
  <c r="R71"/>
  <c r="R70"/>
  <c r="R69"/>
  <c r="R68"/>
  <c r="R67"/>
  <c r="R66"/>
  <c r="R65"/>
  <c r="R64"/>
  <c r="R63"/>
  <c r="R62"/>
  <c r="R61"/>
  <c r="R60"/>
  <c r="R59"/>
  <c r="R58"/>
  <c r="R57"/>
  <c r="R56"/>
  <c r="R55"/>
  <c r="R54"/>
  <c r="R53"/>
  <c r="R52"/>
  <c r="AB53"/>
  <c r="AB52"/>
  <c r="W110"/>
  <c r="W109"/>
  <c r="W108"/>
  <c r="W107"/>
  <c r="W106"/>
  <c r="W105"/>
  <c r="W104"/>
  <c r="W103"/>
  <c r="W102"/>
  <c r="W101"/>
  <c r="W100"/>
  <c r="W99"/>
  <c r="W98"/>
  <c r="W97"/>
  <c r="W96"/>
  <c r="W95"/>
  <c r="W94"/>
  <c r="W93"/>
  <c r="W92"/>
  <c r="W91"/>
  <c r="W90"/>
  <c r="W89"/>
  <c r="W88"/>
  <c r="W87"/>
  <c r="W86"/>
  <c r="W85"/>
  <c r="W84"/>
  <c r="W83"/>
  <c r="W82"/>
  <c r="W81"/>
  <c r="W80"/>
  <c r="W78"/>
  <c r="W77"/>
  <c r="W76"/>
  <c r="W75"/>
  <c r="W74"/>
  <c r="W73"/>
  <c r="W72"/>
  <c r="W71"/>
  <c r="W70"/>
  <c r="W69"/>
  <c r="W68"/>
  <c r="W67"/>
  <c r="W66"/>
  <c r="W65"/>
  <c r="W64"/>
  <c r="W63"/>
  <c r="W62"/>
  <c r="W61"/>
  <c r="W60"/>
  <c r="W59"/>
  <c r="W58"/>
  <c r="W57"/>
  <c r="W56"/>
  <c r="W55"/>
  <c r="W54"/>
  <c r="W53"/>
  <c r="W52"/>
  <c r="W51"/>
  <c r="W50"/>
  <c r="W49"/>
  <c r="W48"/>
  <c r="W47"/>
  <c r="W46"/>
  <c r="R51"/>
  <c r="AB51"/>
  <c r="R50"/>
  <c r="R49"/>
  <c r="R48"/>
  <c r="R47"/>
  <c r="R46"/>
  <c r="W45"/>
  <c r="R45"/>
  <c r="W44"/>
  <c r="R44"/>
  <c r="AB50"/>
  <c r="AB49"/>
  <c r="AB48"/>
  <c r="AB47"/>
  <c r="AB46"/>
  <c r="AB45"/>
  <c r="AB44"/>
  <c r="W43"/>
  <c r="R43"/>
  <c r="AB43"/>
  <c r="W42"/>
  <c r="R42"/>
  <c r="AB42"/>
  <c r="W41"/>
  <c r="R41"/>
  <c r="AB41"/>
  <c r="W40"/>
  <c r="R40"/>
  <c r="AB40"/>
  <c r="W39"/>
  <c r="R39"/>
  <c r="AB39"/>
  <c r="W38"/>
  <c r="R38"/>
  <c r="AB38"/>
  <c r="W37"/>
  <c r="R37"/>
  <c r="AB37"/>
  <c r="W36"/>
  <c r="R36"/>
  <c r="AB36"/>
  <c r="W35"/>
  <c r="R35"/>
  <c r="AB35"/>
  <c r="W34"/>
  <c r="R34"/>
  <c r="AB34"/>
  <c r="W33"/>
  <c r="R33"/>
  <c r="AB33"/>
  <c r="W32"/>
  <c r="R32"/>
  <c r="AB32"/>
  <c r="W31"/>
  <c r="R31"/>
  <c r="AB31"/>
  <c r="AB30"/>
  <c r="AB29"/>
  <c r="AB28"/>
  <c r="AB27"/>
  <c r="AB26"/>
  <c r="AB25"/>
  <c r="AB24"/>
  <c r="AB23"/>
  <c r="AB22"/>
  <c r="AB21"/>
  <c r="AB20"/>
  <c r="AB19"/>
  <c r="AB18"/>
  <c r="AB17"/>
  <c r="AB16"/>
  <c r="AB15"/>
  <c r="AB14"/>
  <c r="AB13"/>
  <c r="AB12"/>
  <c r="AB11"/>
  <c r="AB10"/>
  <c r="AB9"/>
  <c r="AB8"/>
  <c r="AB7"/>
  <c r="AB6"/>
  <c r="AB5"/>
  <c r="AB4"/>
  <c r="AB3"/>
  <c r="AB2"/>
  <c r="AB1"/>
  <c r="R30"/>
  <c r="R29"/>
  <c r="R28"/>
  <c r="R27"/>
  <c r="R26"/>
  <c r="R25"/>
  <c r="R24"/>
  <c r="R23"/>
  <c r="R22"/>
  <c r="R21"/>
  <c r="R1"/>
  <c r="R2"/>
  <c r="R3"/>
  <c r="R5"/>
  <c r="R6"/>
  <c r="R20"/>
  <c r="R19"/>
  <c r="R18"/>
  <c r="R17"/>
  <c r="R16"/>
  <c r="R15"/>
  <c r="R14"/>
  <c r="R13"/>
  <c r="R12"/>
  <c r="R11"/>
  <c r="R10"/>
  <c r="R9"/>
  <c r="R8"/>
  <c r="R7"/>
  <c r="R4"/>
  <c r="W30"/>
  <c r="W29"/>
  <c r="W28"/>
  <c r="W27"/>
  <c r="W26"/>
  <c r="W25"/>
  <c r="W24"/>
  <c r="W23"/>
  <c r="W22"/>
  <c r="W21"/>
  <c r="W20"/>
  <c r="W19"/>
  <c r="W18"/>
  <c r="W17"/>
  <c r="W16"/>
  <c r="W15"/>
  <c r="W14"/>
  <c r="W13"/>
  <c r="W12"/>
  <c r="W11"/>
  <c r="W10"/>
  <c r="W9"/>
  <c r="W8"/>
  <c r="W7"/>
  <c r="W6"/>
  <c r="W5"/>
  <c r="W4"/>
  <c r="W1"/>
  <c r="W3"/>
  <c r="D501" l="1"/>
  <c r="D502" s="1"/>
  <c r="AH5" s="1"/>
  <c r="H501"/>
  <c r="J501"/>
  <c r="G501"/>
  <c r="I501"/>
  <c r="E501"/>
  <c r="F501"/>
  <c r="B501"/>
  <c r="L3"/>
  <c r="L7" l="1"/>
  <c r="AJ5"/>
  <c r="L15"/>
  <c r="AN5"/>
  <c r="L5"/>
  <c r="AI5"/>
  <c r="L9"/>
  <c r="AK5"/>
  <c r="L11"/>
  <c r="AL5"/>
  <c r="L13"/>
  <c r="AM5"/>
  <c r="AI6"/>
  <c r="AI7" s="1"/>
  <c r="K5"/>
  <c r="AK6"/>
  <c r="AK7" s="1"/>
  <c r="K9"/>
  <c r="K11"/>
  <c r="AL6"/>
  <c r="AL7" s="1"/>
  <c r="AH6"/>
  <c r="AH7" s="1"/>
  <c r="K3"/>
  <c r="K7"/>
  <c r="AJ6"/>
  <c r="AJ7" s="1"/>
  <c r="AM6"/>
  <c r="AM7" s="1"/>
  <c r="K13"/>
  <c r="K15"/>
  <c r="AN6"/>
  <c r="AN7" s="1"/>
</calcChain>
</file>

<file path=xl/sharedStrings.xml><?xml version="1.0" encoding="utf-8"?>
<sst xmlns="http://schemas.openxmlformats.org/spreadsheetml/2006/main" count="340" uniqueCount="210">
  <si>
    <t>FOOD</t>
  </si>
  <si>
    <t>Quantity</t>
  </si>
  <si>
    <t>R.I. (Reference Intake) ........&gt;</t>
  </si>
  <si>
    <t>Seeded Bloomer</t>
  </si>
  <si>
    <t>1 Thick Slice</t>
  </si>
  <si>
    <t>Broadbeans</t>
  </si>
  <si>
    <t>1/2 Small Tin</t>
  </si>
  <si>
    <t>Mandarin Segments</t>
  </si>
  <si>
    <t>1/2 Can</t>
  </si>
  <si>
    <t>Tuna</t>
  </si>
  <si>
    <t>Egg</t>
  </si>
  <si>
    <t>Bacon</t>
  </si>
  <si>
    <t>1 Slice</t>
  </si>
  <si>
    <t>Nik Naks (Scampi &amp; Lemon)</t>
  </si>
  <si>
    <t>1 Bag</t>
  </si>
  <si>
    <t>Digestives (Aldi)</t>
  </si>
  <si>
    <t>1 Biscuit</t>
  </si>
  <si>
    <t>Wgt
(g)</t>
  </si>
  <si>
    <t>NRG
(Kj)</t>
  </si>
  <si>
    <t>NRG
(Cals)</t>
  </si>
  <si>
    <t>O/W Sats
(g)</t>
  </si>
  <si>
    <t>Carbs
(g)</t>
  </si>
  <si>
    <t>O/W sugar
(g)</t>
  </si>
  <si>
    <t>Sugar
(%)</t>
  </si>
  <si>
    <t>Fibre
(g)</t>
  </si>
  <si>
    <t>Protein
(g)</t>
  </si>
  <si>
    <t>Salt
(g)</t>
  </si>
  <si>
    <t>FOOD
TYPE</t>
  </si>
  <si>
    <t>BREAD</t>
  </si>
  <si>
    <t>VEG</t>
  </si>
  <si>
    <t>FRUIT</t>
  </si>
  <si>
    <t>FISH</t>
  </si>
  <si>
    <t>DAIRY</t>
  </si>
  <si>
    <t>MEAT</t>
  </si>
  <si>
    <t>CRISPS</t>
  </si>
  <si>
    <t>BISCUITS</t>
  </si>
  <si>
    <t>3/4 Can</t>
  </si>
  <si>
    <t>N/A</t>
  </si>
  <si>
    <t xml:space="preserve">Spaghetti </t>
  </si>
  <si>
    <t>1/5 pack</t>
  </si>
  <si>
    <t>MEAL</t>
  </si>
  <si>
    <t>Mushroom Soup (Asda)</t>
  </si>
  <si>
    <t>SNACK</t>
  </si>
  <si>
    <t>Meatballs</t>
  </si>
  <si>
    <t>1/2 Tin</t>
  </si>
  <si>
    <t>Chocolate Eclair</t>
  </si>
  <si>
    <t>Malted Wheat</t>
  </si>
  <si>
    <t>1 Bowl</t>
  </si>
  <si>
    <t>CEREAL</t>
  </si>
  <si>
    <t>Chick &amp; Mush Slices</t>
  </si>
  <si>
    <t>Lasagne</t>
  </si>
  <si>
    <t>1/4 Pie</t>
  </si>
  <si>
    <t>Cheerios</t>
  </si>
  <si>
    <t>Camenbert</t>
  </si>
  <si>
    <t>CHEESE</t>
  </si>
  <si>
    <t>SHOP</t>
  </si>
  <si>
    <t>John Smiths</t>
  </si>
  <si>
    <t>BRAND</t>
  </si>
  <si>
    <t>Chicken Breasteaks</t>
  </si>
  <si>
    <t>Iceland</t>
  </si>
  <si>
    <t>Homebrand</t>
  </si>
  <si>
    <t>1 piece</t>
  </si>
  <si>
    <t>Large Cod Fillet</t>
  </si>
  <si>
    <t>Youngs</t>
  </si>
  <si>
    <t>Smoked Mackerel</t>
  </si>
  <si>
    <t>The Fishmonger</t>
  </si>
  <si>
    <t>Garlic &amp; Coriander
Naan Bread</t>
  </si>
  <si>
    <t>1 slice</t>
  </si>
  <si>
    <t>Wholemeal Deli Rolls</t>
  </si>
  <si>
    <t>1 bap</t>
  </si>
  <si>
    <t>?</t>
  </si>
  <si>
    <t>Ultimate 5oz Burger</t>
  </si>
  <si>
    <t>Cheerios - Multigrain</t>
  </si>
  <si>
    <t>Nestle</t>
  </si>
  <si>
    <t>60g</t>
  </si>
  <si>
    <t>1 full bowl + milk</t>
  </si>
  <si>
    <t>Qty</t>
  </si>
  <si>
    <t>Brand</t>
  </si>
  <si>
    <t>Energy
- CAL</t>
  </si>
  <si>
    <t>Fat
 - Grams</t>
  </si>
  <si>
    <t>Carbs
- Grams</t>
  </si>
  <si>
    <t>Egg &amp; Mayo Sandwich</t>
  </si>
  <si>
    <t>2 slices</t>
  </si>
  <si>
    <t>Aldi</t>
  </si>
  <si>
    <t>Turkey</t>
  </si>
  <si>
    <t>Deep Steak Pie</t>
  </si>
  <si>
    <t>1/3 pie</t>
  </si>
  <si>
    <t>DINNER</t>
  </si>
  <si>
    <t>Oat/Honey Granola Bar</t>
  </si>
  <si>
    <t>1 bar</t>
  </si>
  <si>
    <t>Harvest Morn</t>
  </si>
  <si>
    <t>1 bar / 2 slices</t>
  </si>
  <si>
    <t>Jaffa Cakes</t>
  </si>
  <si>
    <t>1 cake</t>
  </si>
  <si>
    <t>McVities</t>
  </si>
  <si>
    <t>Chicken / Bacon Pie</t>
  </si>
  <si>
    <t>1 person pie</t>
  </si>
  <si>
    <t>Crestwood</t>
  </si>
  <si>
    <t>PIE</t>
  </si>
  <si>
    <t>Baked Beans</t>
  </si>
  <si>
    <t>Pork Medallions</t>
  </si>
  <si>
    <t>1 loin</t>
  </si>
  <si>
    <t>Butcher's Mkt</t>
  </si>
  <si>
    <t>Sausage Roll</t>
  </si>
  <si>
    <t>1 roll</t>
  </si>
  <si>
    <t>Chicken Pie (Creamy)</t>
  </si>
  <si>
    <t>1 pic</t>
  </si>
  <si>
    <t>Cheeselets</t>
  </si>
  <si>
    <t>1/4 pack</t>
  </si>
  <si>
    <t>Steak Pie (family)</t>
  </si>
  <si>
    <t>1/4 pie</t>
  </si>
  <si>
    <t>Steak Slice (luxury)</t>
  </si>
  <si>
    <t>1 pie</t>
  </si>
  <si>
    <t>Cod, Salmon, Prawn Pie</t>
  </si>
  <si>
    <t>1 pack</t>
  </si>
  <si>
    <t>Instanoodles</t>
  </si>
  <si>
    <t>Cottage Pie (slow cook)</t>
  </si>
  <si>
    <t>1 pak</t>
  </si>
  <si>
    <t>Coleslaw</t>
  </si>
  <si>
    <t>1/3 pot</t>
  </si>
  <si>
    <t>SALAD</t>
  </si>
  <si>
    <t>Spring Rolls (veg)</t>
  </si>
  <si>
    <t>Mini Cheddars</t>
  </si>
  <si>
    <t>Coconut Cream</t>
  </si>
  <si>
    <t>1 biscuit</t>
  </si>
  <si>
    <t>Farmfoods</t>
  </si>
  <si>
    <t>Gammon Joint</t>
  </si>
  <si>
    <t>Sausage - Chipolata</t>
  </si>
  <si>
    <t>Rich Tea</t>
  </si>
  <si>
    <t>Custard Cream</t>
  </si>
  <si>
    <t>Crawfords</t>
  </si>
  <si>
    <t>Coconut Rings</t>
  </si>
  <si>
    <t>Oat Biscuits</t>
  </si>
  <si>
    <t>M&amp;S</t>
  </si>
  <si>
    <t>1 slice (1/13th)</t>
  </si>
  <si>
    <t>1 sausage</t>
  </si>
  <si>
    <t>Gold bar</t>
  </si>
  <si>
    <t>Fruit Slices</t>
  </si>
  <si>
    <t>Corned Steak Slice</t>
  </si>
  <si>
    <t>1/2 tin</t>
  </si>
  <si>
    <t>Bensons</t>
  </si>
  <si>
    <t>Crisps</t>
  </si>
  <si>
    <t>1 bag</t>
  </si>
  <si>
    <t>Seabrooks</t>
  </si>
  <si>
    <t>Hoisin Duck Wrap</t>
  </si>
  <si>
    <t>2 wraps</t>
  </si>
  <si>
    <t>Olive Spread</t>
  </si>
  <si>
    <t>10g (1/50th)</t>
  </si>
  <si>
    <t>Asda</t>
  </si>
  <si>
    <t>SPREAD</t>
  </si>
  <si>
    <t>Puff Pastry</t>
  </si>
  <si>
    <t>1 portion (1/6th)</t>
  </si>
  <si>
    <t>Jus-Rol</t>
  </si>
  <si>
    <t>French Fries</t>
  </si>
  <si>
    <t>100g (1/9th)</t>
  </si>
  <si>
    <t>Sweetcorn</t>
  </si>
  <si>
    <t>1/3rd can</t>
  </si>
  <si>
    <t>Ferrero Rocher</t>
  </si>
  <si>
    <t>All 8 cholates</t>
  </si>
  <si>
    <t>SWEET</t>
  </si>
  <si>
    <t>Disco Crisps</t>
  </si>
  <si>
    <t>3 slices</t>
  </si>
  <si>
    <t>Admiral Pie</t>
  </si>
  <si>
    <t>Bacon Rashers Crisps</t>
  </si>
  <si>
    <t>Snackrite</t>
  </si>
  <si>
    <t>Cheese Puffs</t>
  </si>
  <si>
    <t>Sausage Mince</t>
  </si>
  <si>
    <t>1/5th roll (100g)</t>
  </si>
  <si>
    <t>Benefit Original</t>
  </si>
  <si>
    <t>1 serving</t>
  </si>
  <si>
    <t>Chicken Breast (stuffed)</t>
  </si>
  <si>
    <t>100g (1/7th)</t>
  </si>
  <si>
    <t>Mariners Pie</t>
  </si>
  <si>
    <t>Madagaskan Ice Cream</t>
  </si>
  <si>
    <t>1 scoop (33g)</t>
  </si>
  <si>
    <t>SUNDRY</t>
  </si>
  <si>
    <t>Scone (sultana)</t>
  </si>
  <si>
    <t>1 scone</t>
  </si>
  <si>
    <t>Tomato Lasagne Sauce</t>
  </si>
  <si>
    <t>Cucina</t>
  </si>
  <si>
    <t>1/5th tin</t>
  </si>
  <si>
    <t>SAUCE</t>
  </si>
  <si>
    <t>Sausage (cumberland)</t>
  </si>
  <si>
    <t>2 sausages</t>
  </si>
  <si>
    <t>Coleslaw (Creamy)</t>
  </si>
  <si>
    <t>100g (1/5th)</t>
  </si>
  <si>
    <t>Cornish Pastie</t>
  </si>
  <si>
    <t>Gingsters</t>
  </si>
  <si>
    <t>1 pastie</t>
  </si>
  <si>
    <t>Chicken &amp; Mushroom Pie</t>
  </si>
  <si>
    <t>Pukka</t>
  </si>
  <si>
    <t>Apple</t>
  </si>
  <si>
    <t>1 apple</t>
  </si>
  <si>
    <t>Granny Smiths</t>
  </si>
  <si>
    <t>Carbs
- Sugars</t>
  </si>
  <si>
    <t>Fibre</t>
  </si>
  <si>
    <t>Protein</t>
  </si>
  <si>
    <t>Salt</t>
  </si>
  <si>
    <t>DAILY
INTAKE</t>
  </si>
  <si>
    <t>CARBS</t>
  </si>
  <si>
    <t>SUGARS</t>
  </si>
  <si>
    <t>FIBRE</t>
  </si>
  <si>
    <t>PROTEIN</t>
  </si>
  <si>
    <t>SALT</t>
  </si>
  <si>
    <t>"+  +  +"</t>
  </si>
  <si>
    <t>Used by</t>
  </si>
  <si>
    <t>Bar Charts</t>
  </si>
  <si>
    <t>FATS</t>
  </si>
  <si>
    <t>CALS</t>
  </si>
  <si>
    <t>Fat &amp; " @ " &amp; h501
(g)</t>
  </si>
</sst>
</file>

<file path=xl/styles.xml><?xml version="1.0" encoding="utf-8"?>
<styleSheet xmlns="http://schemas.openxmlformats.org/spreadsheetml/2006/main">
  <numFmts count="1">
    <numFmt numFmtId="164" formatCode="_-* #,##0.0_-;\-* #,##0.0_-;_-* &quot;-&quot;?_-;_-@_-"/>
  </numFmts>
  <fonts count="6">
    <font>
      <sz val="11"/>
      <color theme="1"/>
      <name val="Calibri"/>
      <family val="2"/>
      <scheme val="minor"/>
    </font>
    <font>
      <b/>
      <sz val="11"/>
      <color theme="0"/>
      <name val="Calibri"/>
      <family val="2"/>
      <scheme val="minor"/>
    </font>
    <font>
      <sz val="14"/>
      <color theme="1"/>
      <name val="Calibri"/>
      <family val="2"/>
      <scheme val="minor"/>
    </font>
    <font>
      <sz val="18"/>
      <color theme="1"/>
      <name val="Calibri"/>
      <family val="2"/>
      <scheme val="minor"/>
    </font>
    <font>
      <b/>
      <sz val="18"/>
      <color theme="0"/>
      <name val="Calibri"/>
      <family val="2"/>
      <scheme val="minor"/>
    </font>
    <font>
      <sz val="1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lightGrid"/>
    </fill>
    <fill>
      <patternFill patternType="lightGrid">
        <bgColor theme="6" tint="0.39994506668294322"/>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double">
        <color auto="1"/>
      </left>
      <right style="double">
        <color auto="1"/>
      </right>
      <top style="double">
        <color auto="1"/>
      </top>
      <bottom style="hair">
        <color rgb="FFFF0000"/>
      </bottom>
      <diagonal/>
    </border>
    <border>
      <left style="double">
        <color auto="1"/>
      </left>
      <right style="double">
        <color auto="1"/>
      </right>
      <top style="hair">
        <color rgb="FFFF0000"/>
      </top>
      <bottom style="hair">
        <color rgb="FFFF0000"/>
      </bottom>
      <diagonal/>
    </border>
    <border>
      <left style="double">
        <color auto="1"/>
      </left>
      <right style="double">
        <color auto="1"/>
      </right>
      <top style="hair">
        <color rgb="FFFF0000"/>
      </top>
      <bottom style="double">
        <color auto="1"/>
      </bottom>
      <diagonal/>
    </border>
    <border>
      <left/>
      <right style="thin">
        <color auto="1"/>
      </right>
      <top/>
      <bottom/>
      <diagonal/>
    </border>
    <border>
      <left/>
      <right style="double">
        <color auto="1"/>
      </right>
      <top style="hair">
        <color rgb="FFFF0000"/>
      </top>
      <bottom style="hair">
        <color rgb="FFFF000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
    <xf numFmtId="0" fontId="0" fillId="0" borderId="0"/>
  </cellStyleXfs>
  <cellXfs count="72">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10" fontId="0" fillId="2" borderId="1" xfId="0" applyNumberForma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0" fontId="0" fillId="3" borderId="4" xfId="0"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0" fillId="0" borderId="0" xfId="0" applyAlignment="1">
      <alignment horizontal="center" vertical="center"/>
    </xf>
    <xf numFmtId="0" fontId="0" fillId="3" borderId="4" xfId="0" applyFill="1" applyBorder="1" applyAlignment="1">
      <alignment horizontal="center" vertical="center" wrapText="1"/>
    </xf>
    <xf numFmtId="0" fontId="0" fillId="0" borderId="4" xfId="0" applyBorder="1" applyAlignment="1">
      <alignment horizontal="center" vertical="center"/>
    </xf>
    <xf numFmtId="0" fontId="0" fillId="3" borderId="0" xfId="0" applyFill="1" applyAlignment="1">
      <alignment horizontal="center" vertical="center"/>
    </xf>
    <xf numFmtId="10" fontId="0" fillId="0" borderId="0" xfId="0" applyNumberFormat="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1" fillId="6" borderId="1"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7" borderId="4" xfId="0" applyFill="1" applyBorder="1" applyAlignment="1">
      <alignment horizontal="center" vertical="center"/>
    </xf>
    <xf numFmtId="0" fontId="0" fillId="7" borderId="1" xfId="0" applyFill="1" applyBorder="1" applyAlignment="1">
      <alignment horizontal="center" vertical="center"/>
    </xf>
    <xf numFmtId="10" fontId="0" fillId="7" borderId="1" xfId="0" applyNumberFormat="1"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0" fontId="4" fillId="6" borderId="1" xfId="0" applyFont="1"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2" fontId="0" fillId="0" borderId="1" xfId="0" applyNumberFormat="1" applyBorder="1" applyAlignment="1">
      <alignment horizontal="center" vertical="center"/>
    </xf>
    <xf numFmtId="2" fontId="1" fillId="6" borderId="1" xfId="0" applyNumberFormat="1" applyFont="1" applyFill="1" applyBorder="1" applyAlignment="1">
      <alignment horizontal="center" vertical="center" wrapText="1"/>
    </xf>
    <xf numFmtId="0" fontId="3" fillId="8" borderId="1" xfId="0" applyFont="1" applyFill="1" applyBorder="1" applyAlignment="1">
      <alignment horizontal="center" vertical="center"/>
    </xf>
    <xf numFmtId="164" fontId="0" fillId="0" borderId="1" xfId="0" applyNumberFormat="1" applyBorder="1" applyAlignment="1">
      <alignment horizontal="center" vertical="center"/>
    </xf>
    <xf numFmtId="164" fontId="0" fillId="7" borderId="1" xfId="0" applyNumberFormat="1" applyFill="1" applyBorder="1" applyAlignment="1">
      <alignment horizontal="center" vertical="center"/>
    </xf>
    <xf numFmtId="164" fontId="0" fillId="0" borderId="0" xfId="0" applyNumberFormat="1" applyAlignment="1">
      <alignment horizontal="center" vertical="center"/>
    </xf>
    <xf numFmtId="164" fontId="0" fillId="8" borderId="6" xfId="0" applyNumberFormat="1" applyFill="1" applyBorder="1" applyAlignment="1">
      <alignment horizontal="center" vertical="center" wrapText="1"/>
    </xf>
    <xf numFmtId="164" fontId="2" fillId="8" borderId="10" xfId="0" applyNumberFormat="1" applyFont="1" applyFill="1" applyBorder="1" applyAlignment="1">
      <alignment horizontal="center" vertical="center"/>
    </xf>
    <xf numFmtId="164" fontId="2" fillId="8" borderId="7" xfId="0" applyNumberFormat="1" applyFont="1" applyFill="1" applyBorder="1" applyAlignment="1">
      <alignment horizontal="center" vertical="center"/>
    </xf>
    <xf numFmtId="164" fontId="0" fillId="0" borderId="4" xfId="0" applyNumberFormat="1" applyBorder="1" applyAlignment="1">
      <alignment horizontal="center" vertical="center"/>
    </xf>
    <xf numFmtId="164" fontId="1" fillId="6" borderId="4" xfId="0" applyNumberFormat="1" applyFont="1" applyFill="1" applyBorder="1" applyAlignment="1">
      <alignment horizontal="center" vertical="center" wrapText="1"/>
    </xf>
    <xf numFmtId="0" fontId="0" fillId="2" borderId="2" xfId="0" applyFill="1" applyBorder="1" applyAlignment="1">
      <alignment horizontal="right"/>
    </xf>
    <xf numFmtId="0" fontId="0" fillId="2" borderId="3" xfId="0" applyFill="1" applyBorder="1" applyAlignment="1">
      <alignment horizontal="right"/>
    </xf>
    <xf numFmtId="0" fontId="0" fillId="2" borderId="4" xfId="0" applyFill="1" applyBorder="1" applyAlignment="1">
      <alignment horizontal="right"/>
    </xf>
    <xf numFmtId="0" fontId="0" fillId="9" borderId="4" xfId="0" applyFill="1" applyBorder="1" applyAlignment="1">
      <alignment horizontal="center" vertical="center"/>
    </xf>
    <xf numFmtId="0" fontId="0" fillId="3" borderId="1" xfId="0" applyFill="1" applyBorder="1" applyAlignment="1">
      <alignment horizontal="center" vertical="center"/>
    </xf>
    <xf numFmtId="2" fontId="0" fillId="10" borderId="4" xfId="0" applyNumberFormat="1" applyFill="1" applyBorder="1" applyAlignment="1">
      <alignment horizontal="center" vertical="center"/>
    </xf>
    <xf numFmtId="2" fontId="0" fillId="10" borderId="1" xfId="0" applyNumberFormat="1" applyFill="1" applyBorder="1" applyAlignment="1">
      <alignment horizontal="center" vertical="center"/>
    </xf>
    <xf numFmtId="0" fontId="0" fillId="11" borderId="4" xfId="0" applyFill="1" applyBorder="1" applyAlignment="1">
      <alignment horizontal="center" vertical="center"/>
    </xf>
    <xf numFmtId="0" fontId="0" fillId="11" borderId="1" xfId="0" applyFill="1" applyBorder="1" applyAlignment="1">
      <alignment horizontal="center" vertical="center"/>
    </xf>
    <xf numFmtId="0" fontId="0" fillId="12" borderId="4" xfId="0" applyFill="1" applyBorder="1" applyAlignment="1">
      <alignment horizontal="center" vertical="center"/>
    </xf>
    <xf numFmtId="0" fontId="0" fillId="12" borderId="1" xfId="0" applyFill="1" applyBorder="1" applyAlignment="1">
      <alignment horizontal="center" vertical="center"/>
    </xf>
    <xf numFmtId="0" fontId="0" fillId="13" borderId="4" xfId="0" applyFill="1" applyBorder="1" applyAlignment="1">
      <alignment horizontal="center" vertical="center"/>
    </xf>
    <xf numFmtId="0" fontId="0" fillId="13" borderId="1" xfId="0" applyFill="1" applyBorder="1" applyAlignment="1">
      <alignment horizontal="center" vertical="center"/>
    </xf>
    <xf numFmtId="0" fontId="5" fillId="14" borderId="4" xfId="0" applyFont="1" applyFill="1" applyBorder="1" applyAlignment="1">
      <alignment horizontal="center" vertical="center"/>
    </xf>
    <xf numFmtId="0" fontId="5" fillId="14" borderId="1" xfId="0" applyFont="1" applyFill="1" applyBorder="1" applyAlignment="1">
      <alignment horizontal="center" vertical="center"/>
    </xf>
    <xf numFmtId="10" fontId="2" fillId="8" borderId="10" xfId="0" applyNumberFormat="1" applyFont="1" applyFill="1" applyBorder="1" applyAlignment="1">
      <alignment horizontal="center" vertical="center"/>
    </xf>
    <xf numFmtId="10" fontId="2" fillId="8" borderId="7" xfId="0" applyNumberFormat="1" applyFont="1" applyFill="1" applyBorder="1" applyAlignment="1">
      <alignment horizontal="center" vertical="center"/>
    </xf>
    <xf numFmtId="10" fontId="2" fillId="8" borderId="8" xfId="0" applyNumberFormat="1" applyFont="1" applyFill="1" applyBorder="1" applyAlignment="1">
      <alignment horizontal="center" vertical="center"/>
    </xf>
    <xf numFmtId="10" fontId="0" fillId="8" borderId="9" xfId="0" applyNumberFormat="1" applyFill="1" applyBorder="1" applyAlignment="1">
      <alignment horizontal="center" vertical="center"/>
    </xf>
    <xf numFmtId="3" fontId="0" fillId="5" borderId="4" xfId="0" applyNumberFormat="1" applyFill="1" applyBorder="1" applyAlignment="1">
      <alignment horizontal="center" vertical="center"/>
    </xf>
    <xf numFmtId="164" fontId="0" fillId="15" borderId="11" xfId="0" applyNumberFormat="1" applyFill="1" applyBorder="1" applyAlignment="1">
      <alignment horizontal="center"/>
    </xf>
    <xf numFmtId="164" fontId="0" fillId="16" borderId="11" xfId="0" applyNumberFormat="1" applyFill="1" applyBorder="1" applyAlignment="1">
      <alignment horizontal="center"/>
    </xf>
    <xf numFmtId="164" fontId="0" fillId="16" borderId="12" xfId="0" applyNumberFormat="1" applyFill="1" applyBorder="1" applyAlignment="1">
      <alignment horizontal="center"/>
    </xf>
    <xf numFmtId="164" fontId="0" fillId="16" borderId="13" xfId="0" applyNumberFormat="1" applyFill="1" applyBorder="1" applyAlignment="1">
      <alignment horizontal="center"/>
    </xf>
    <xf numFmtId="10" fontId="0" fillId="15" borderId="14" xfId="0" applyNumberFormat="1" applyFill="1" applyBorder="1" applyAlignment="1">
      <alignment horizontal="center"/>
    </xf>
    <xf numFmtId="10" fontId="0" fillId="16" borderId="14" xfId="0" applyNumberFormat="1" applyFill="1" applyBorder="1" applyAlignment="1">
      <alignment horizontal="center"/>
    </xf>
    <xf numFmtId="10" fontId="0" fillId="16" borderId="0" xfId="0" applyNumberFormat="1" applyFill="1" applyBorder="1" applyAlignment="1">
      <alignment horizontal="center"/>
    </xf>
    <xf numFmtId="164" fontId="0" fillId="16" borderId="0" xfId="0" applyNumberFormat="1" applyFill="1" applyBorder="1" applyAlignment="1">
      <alignment horizontal="center"/>
    </xf>
    <xf numFmtId="10" fontId="0" fillId="16" borderId="15" xfId="0" applyNumberFormat="1" applyFill="1" applyBorder="1" applyAlignment="1">
      <alignment horizontal="center"/>
    </xf>
    <xf numFmtId="10" fontId="0" fillId="16" borderId="16" xfId="0" applyNumberFormat="1" applyFill="1" applyBorder="1" applyAlignment="1">
      <alignment horizontal="center" vertical="center"/>
    </xf>
    <xf numFmtId="10" fontId="0" fillId="16" borderId="17" xfId="0" applyNumberFormat="1" applyFill="1" applyBorder="1" applyAlignment="1">
      <alignment horizontal="center" vertical="center"/>
    </xf>
    <xf numFmtId="10" fontId="0" fillId="16" borderId="18" xfId="0" applyNumberFormat="1" applyFill="1" applyBorder="1" applyAlignment="1">
      <alignment horizontal="center" vertical="center"/>
    </xf>
  </cellXfs>
  <cellStyles count="1">
    <cellStyle name="Normal" xfId="0" builtinId="0"/>
  </cellStyles>
  <dxfs count="2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46"/>
  <c:chart>
    <c:title>
      <c:tx>
        <c:rich>
          <a:bodyPr/>
          <a:lstStyle/>
          <a:p>
            <a:pPr>
              <a:defRPr/>
            </a:pPr>
            <a:r>
              <a:rPr lang="en-GB"/>
              <a:t>AIM FOR 100% IN ALL 7 CATEGORIES</a:t>
            </a:r>
          </a:p>
        </c:rich>
      </c:tx>
      <c:layout>
        <c:manualLayout>
          <c:xMode val="edge"/>
          <c:yMode val="edge"/>
          <c:x val="4.7862278658829624E-2"/>
          <c:y val="1.4127409331565513E-2"/>
        </c:manualLayout>
      </c:layout>
    </c:title>
    <c:plotArea>
      <c:layout>
        <c:manualLayout>
          <c:layoutTarget val="inner"/>
          <c:xMode val="edge"/>
          <c:yMode val="edge"/>
          <c:x val="3.8075117370892017E-2"/>
          <c:y val="0.12359697305878002"/>
          <c:w val="0.93144070459502426"/>
          <c:h val="0.74038513227083724"/>
        </c:manualLayout>
      </c:layout>
      <c:barChart>
        <c:barDir val="bar"/>
        <c:grouping val="stacked"/>
        <c:ser>
          <c:idx val="0"/>
          <c:order val="0"/>
          <c:dLbls>
            <c:numFmt formatCode="0.0%" sourceLinked="0"/>
            <c:dLblPos val="inEnd"/>
            <c:showVal val="1"/>
            <c:showCatName val="1"/>
          </c:dLbls>
          <c:cat>
            <c:strRef>
              <c:f>FoodTypes!$AH$5:$AN$5</c:f>
              <c:strCache>
                <c:ptCount val="7"/>
                <c:pt idx="0">
                  <c:v> CALS @ 859 </c:v>
                </c:pt>
                <c:pt idx="1">
                  <c:v> FATS @ 42 </c:v>
                </c:pt>
                <c:pt idx="2">
                  <c:v> CARBS @ 69.6 </c:v>
                </c:pt>
                <c:pt idx="3">
                  <c:v> SUGARS @ 14.3 </c:v>
                </c:pt>
                <c:pt idx="4">
                  <c:v> FIBRE @ 4.4 </c:v>
                </c:pt>
                <c:pt idx="5">
                  <c:v> PROTEIN @ 49.3 </c:v>
                </c:pt>
                <c:pt idx="6">
                  <c:v> SALT @ 5.08 </c:v>
                </c:pt>
              </c:strCache>
            </c:strRef>
          </c:cat>
          <c:val>
            <c:numRef>
              <c:f>FoodTypes!$AH$6:$AN$6</c:f>
              <c:numCache>
                <c:formatCode>0.00%</c:formatCode>
                <c:ptCount val="7"/>
                <c:pt idx="0">
                  <c:v>0.34378111585938137</c:v>
                </c:pt>
                <c:pt idx="1">
                  <c:v>0.60000000000000009</c:v>
                </c:pt>
                <c:pt idx="2">
                  <c:v>0.26769230769230767</c:v>
                </c:pt>
                <c:pt idx="3">
                  <c:v>0.15888888888888889</c:v>
                </c:pt>
                <c:pt idx="4" formatCode="_-* #,##0.0_-;\-* #,##0.0_-;_-* &quot;-&quot;?_-;_-@_-">
                  <c:v>6.7692307692307704E-2</c:v>
                </c:pt>
                <c:pt idx="5" formatCode="_-* #,##0.0_-;\-* #,##0.0_-;_-* &quot;-&quot;?_-;_-@_-">
                  <c:v>0.9860000000000001</c:v>
                </c:pt>
                <c:pt idx="6">
                  <c:v>0.84666666666666679</c:v>
                </c:pt>
              </c:numCache>
            </c:numRef>
          </c:val>
        </c:ser>
        <c:overlap val="100"/>
        <c:axId val="105534976"/>
        <c:axId val="105556992"/>
      </c:barChart>
      <c:catAx>
        <c:axId val="105534976"/>
        <c:scaling>
          <c:orientation val="minMax"/>
        </c:scaling>
        <c:delete val="1"/>
        <c:axPos val="l"/>
        <c:majorTickMark val="none"/>
        <c:tickLblPos val="nextTo"/>
        <c:crossAx val="105556992"/>
        <c:crosses val="autoZero"/>
        <c:auto val="1"/>
        <c:lblAlgn val="ctr"/>
        <c:lblOffset val="100"/>
      </c:catAx>
      <c:valAx>
        <c:axId val="105556992"/>
        <c:scaling>
          <c:orientation val="minMax"/>
        </c:scaling>
        <c:axPos val="b"/>
        <c:majorGridlines/>
        <c:title>
          <c:tx>
            <c:rich>
              <a:bodyPr/>
              <a:lstStyle/>
              <a:p>
                <a:pPr>
                  <a:defRPr/>
                </a:pPr>
                <a:r>
                  <a:rPr lang="en-GB"/>
                  <a:t>Percentage of RDA based on average size adult @ 2500 Cals per day.  All</a:t>
                </a:r>
                <a:r>
                  <a:rPr lang="en-GB" baseline="0"/>
                  <a:t> weights given in grams or Calories</a:t>
                </a:r>
                <a:endParaRPr lang="en-GB"/>
              </a:p>
            </c:rich>
          </c:tx>
          <c:layout>
            <c:manualLayout>
              <c:xMode val="edge"/>
              <c:yMode val="edge"/>
              <c:x val="0.42829534952497134"/>
              <c:y val="3.7052489316648521E-2"/>
            </c:manualLayout>
          </c:layout>
        </c:title>
        <c:numFmt formatCode="0.00%" sourceLinked="1"/>
        <c:majorTickMark val="none"/>
        <c:tickLblPos val="nextTo"/>
        <c:crossAx val="105534976"/>
        <c:crosses val="autoZero"/>
        <c:crossBetween val="between"/>
      </c:valAx>
    </c:plotArea>
    <c:plotVisOnly val="1"/>
  </c:chart>
  <c:printSettings>
    <c:headerFooter/>
    <c:pageMargins b="0.75" l="0.7" r="0.7" t="0.75" header="0.3" footer="0.3"/>
    <c:pageSetup paperSize="9" orientation="landscape" horizontalDpi="-3"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12</xdr:col>
      <xdr:colOff>480060</xdr:colOff>
      <xdr:row>0</xdr:row>
      <xdr:rowOff>0</xdr:rowOff>
    </xdr:from>
    <xdr:ext cx="571500" cy="436786"/>
    <xdr:sp macro="" textlink="">
      <xdr:nvSpPr>
        <xdr:cNvPr id="2" name="TextBox 1"/>
        <xdr:cNvSpPr txBox="1"/>
      </xdr:nvSpPr>
      <xdr:spPr>
        <a:xfrm>
          <a:off x="48006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A - </a:t>
          </a:r>
        </a:p>
        <a:p>
          <a:pPr algn="ctr"/>
          <a:r>
            <a:rPr lang="en-GB" sz="1100"/>
            <a:t>Food</a:t>
          </a:r>
        </a:p>
      </xdr:txBody>
    </xdr:sp>
    <xdr:clientData/>
  </xdr:oneCellAnchor>
  <xdr:oneCellAnchor>
    <xdr:from>
      <xdr:col>13</xdr:col>
      <xdr:colOff>0</xdr:colOff>
      <xdr:row>0</xdr:row>
      <xdr:rowOff>0</xdr:rowOff>
    </xdr:from>
    <xdr:ext cx="571500" cy="436786"/>
    <xdr:sp macro="" textlink="">
      <xdr:nvSpPr>
        <xdr:cNvPr id="3" name="TextBox 2"/>
        <xdr:cNvSpPr txBox="1"/>
      </xdr:nvSpPr>
      <xdr:spPr>
        <a:xfrm>
          <a:off x="156210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B - Shop</a:t>
          </a:r>
        </a:p>
      </xdr:txBody>
    </xdr:sp>
    <xdr:clientData/>
  </xdr:oneCellAnchor>
  <xdr:oneCellAnchor>
    <xdr:from>
      <xdr:col>14</xdr:col>
      <xdr:colOff>0</xdr:colOff>
      <xdr:row>0</xdr:row>
      <xdr:rowOff>0</xdr:rowOff>
    </xdr:from>
    <xdr:ext cx="571500" cy="436786"/>
    <xdr:sp macro="" textlink="">
      <xdr:nvSpPr>
        <xdr:cNvPr id="4" name="TextBox 3"/>
        <xdr:cNvSpPr txBox="1"/>
      </xdr:nvSpPr>
      <xdr:spPr>
        <a:xfrm>
          <a:off x="233172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C- Brand</a:t>
          </a:r>
        </a:p>
      </xdr:txBody>
    </xdr:sp>
    <xdr:clientData/>
  </xdr:oneCellAnchor>
  <xdr:oneCellAnchor>
    <xdr:from>
      <xdr:col>13</xdr:col>
      <xdr:colOff>0</xdr:colOff>
      <xdr:row>0</xdr:row>
      <xdr:rowOff>0</xdr:rowOff>
    </xdr:from>
    <xdr:ext cx="571500" cy="436786"/>
    <xdr:sp macro="" textlink="">
      <xdr:nvSpPr>
        <xdr:cNvPr id="5" name="TextBox 4"/>
        <xdr:cNvSpPr txBox="1"/>
      </xdr:nvSpPr>
      <xdr:spPr>
        <a:xfrm>
          <a:off x="339090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D</a:t>
          </a:r>
          <a:r>
            <a:rPr lang="en-GB" sz="1100" baseline="0"/>
            <a:t> </a:t>
          </a:r>
          <a:r>
            <a:rPr lang="en-GB" sz="1100"/>
            <a:t>- </a:t>
          </a:r>
        </a:p>
        <a:p>
          <a:pPr algn="ctr"/>
          <a:r>
            <a:rPr lang="en-GB" sz="1100"/>
            <a:t>Qty</a:t>
          </a:r>
        </a:p>
      </xdr:txBody>
    </xdr:sp>
    <xdr:clientData/>
  </xdr:oneCellAnchor>
  <xdr:oneCellAnchor>
    <xdr:from>
      <xdr:col>15</xdr:col>
      <xdr:colOff>0</xdr:colOff>
      <xdr:row>0</xdr:row>
      <xdr:rowOff>0</xdr:rowOff>
    </xdr:from>
    <xdr:ext cx="571500" cy="436786"/>
    <xdr:sp macro="" textlink="">
      <xdr:nvSpPr>
        <xdr:cNvPr id="6" name="TextBox 5"/>
        <xdr:cNvSpPr txBox="1"/>
      </xdr:nvSpPr>
      <xdr:spPr>
        <a:xfrm>
          <a:off x="438912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E - Wgt(g)</a:t>
          </a:r>
        </a:p>
      </xdr:txBody>
    </xdr:sp>
    <xdr:clientData/>
  </xdr:oneCellAnchor>
  <xdr:oneCellAnchor>
    <xdr:from>
      <xdr:col>16</xdr:col>
      <xdr:colOff>0</xdr:colOff>
      <xdr:row>0</xdr:row>
      <xdr:rowOff>0</xdr:rowOff>
    </xdr:from>
    <xdr:ext cx="571500" cy="436786"/>
    <xdr:sp macro="" textlink="">
      <xdr:nvSpPr>
        <xdr:cNvPr id="7" name="TextBox 6"/>
        <xdr:cNvSpPr txBox="1"/>
      </xdr:nvSpPr>
      <xdr:spPr>
        <a:xfrm>
          <a:off x="482346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F - </a:t>
          </a:r>
        </a:p>
        <a:p>
          <a:pPr algn="ctr"/>
          <a:r>
            <a:rPr lang="en-GB" sz="1100"/>
            <a:t>Nrg(kj)</a:t>
          </a:r>
        </a:p>
      </xdr:txBody>
    </xdr:sp>
    <xdr:clientData/>
  </xdr:oneCellAnchor>
  <xdr:oneCellAnchor>
    <xdr:from>
      <xdr:col>17</xdr:col>
      <xdr:colOff>0</xdr:colOff>
      <xdr:row>0</xdr:row>
      <xdr:rowOff>0</xdr:rowOff>
    </xdr:from>
    <xdr:ext cx="662940" cy="436786"/>
    <xdr:sp macro="" textlink="">
      <xdr:nvSpPr>
        <xdr:cNvPr id="8" name="TextBox 7"/>
        <xdr:cNvSpPr txBox="1"/>
      </xdr:nvSpPr>
      <xdr:spPr>
        <a:xfrm>
          <a:off x="5547360" y="0"/>
          <a:ext cx="66294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G</a:t>
          </a:r>
          <a:r>
            <a:rPr lang="en-GB" sz="1100" baseline="0"/>
            <a:t> - Nrg(cal)</a:t>
          </a:r>
          <a:endParaRPr lang="en-GB" sz="1100"/>
        </a:p>
      </xdr:txBody>
    </xdr:sp>
    <xdr:clientData/>
  </xdr:oneCellAnchor>
  <xdr:oneCellAnchor>
    <xdr:from>
      <xdr:col>18</xdr:col>
      <xdr:colOff>0</xdr:colOff>
      <xdr:row>0</xdr:row>
      <xdr:rowOff>0</xdr:rowOff>
    </xdr:from>
    <xdr:ext cx="571500" cy="436786"/>
    <xdr:sp macro="" textlink="">
      <xdr:nvSpPr>
        <xdr:cNvPr id="9" name="TextBox 8"/>
        <xdr:cNvSpPr txBox="1"/>
      </xdr:nvSpPr>
      <xdr:spPr>
        <a:xfrm>
          <a:off x="621792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H</a:t>
          </a:r>
          <a:r>
            <a:rPr lang="en-GB" sz="1100" baseline="0"/>
            <a:t> - Fat(g)</a:t>
          </a:r>
          <a:endParaRPr lang="en-GB" sz="1100"/>
        </a:p>
      </xdr:txBody>
    </xdr:sp>
    <xdr:clientData/>
  </xdr:oneCellAnchor>
  <xdr:oneCellAnchor>
    <xdr:from>
      <xdr:col>19</xdr:col>
      <xdr:colOff>0</xdr:colOff>
      <xdr:row>0</xdr:row>
      <xdr:rowOff>0</xdr:rowOff>
    </xdr:from>
    <xdr:ext cx="624840" cy="436786"/>
    <xdr:sp macro="" textlink="">
      <xdr:nvSpPr>
        <xdr:cNvPr id="10" name="TextBox 9"/>
        <xdr:cNvSpPr txBox="1"/>
      </xdr:nvSpPr>
      <xdr:spPr>
        <a:xfrm>
          <a:off x="6705600" y="0"/>
          <a:ext cx="62484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I - </a:t>
          </a:r>
        </a:p>
        <a:p>
          <a:pPr algn="ctr"/>
          <a:r>
            <a:rPr lang="en-GB" sz="1100"/>
            <a:t>Fat(sat)</a:t>
          </a:r>
        </a:p>
      </xdr:txBody>
    </xdr:sp>
    <xdr:clientData/>
  </xdr:oneCellAnchor>
  <xdr:oneCellAnchor>
    <xdr:from>
      <xdr:col>20</xdr:col>
      <xdr:colOff>0</xdr:colOff>
      <xdr:row>0</xdr:row>
      <xdr:rowOff>0</xdr:rowOff>
    </xdr:from>
    <xdr:ext cx="571500" cy="436786"/>
    <xdr:sp macro="" textlink="">
      <xdr:nvSpPr>
        <xdr:cNvPr id="11" name="TextBox 10"/>
        <xdr:cNvSpPr txBox="1"/>
      </xdr:nvSpPr>
      <xdr:spPr>
        <a:xfrm>
          <a:off x="742188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J - </a:t>
          </a:r>
        </a:p>
        <a:p>
          <a:pPr algn="ctr"/>
          <a:r>
            <a:rPr lang="en-GB" sz="1100"/>
            <a:t>Carb-g</a:t>
          </a:r>
        </a:p>
      </xdr:txBody>
    </xdr:sp>
    <xdr:clientData/>
  </xdr:oneCellAnchor>
  <xdr:oneCellAnchor>
    <xdr:from>
      <xdr:col>21</xdr:col>
      <xdr:colOff>0</xdr:colOff>
      <xdr:row>0</xdr:row>
      <xdr:rowOff>0</xdr:rowOff>
    </xdr:from>
    <xdr:ext cx="571500" cy="436786"/>
    <xdr:sp macro="" textlink="">
      <xdr:nvSpPr>
        <xdr:cNvPr id="12" name="TextBox 11"/>
        <xdr:cNvSpPr txBox="1"/>
      </xdr:nvSpPr>
      <xdr:spPr>
        <a:xfrm>
          <a:off x="800100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K</a:t>
          </a:r>
          <a:r>
            <a:rPr lang="en-GB" sz="1100" baseline="0"/>
            <a:t> - Sugar</a:t>
          </a:r>
          <a:endParaRPr lang="en-GB" sz="1100"/>
        </a:p>
      </xdr:txBody>
    </xdr:sp>
    <xdr:clientData/>
  </xdr:oneCellAnchor>
  <xdr:oneCellAnchor>
    <xdr:from>
      <xdr:col>22</xdr:col>
      <xdr:colOff>0</xdr:colOff>
      <xdr:row>0</xdr:row>
      <xdr:rowOff>0</xdr:rowOff>
    </xdr:from>
    <xdr:ext cx="571500" cy="436786"/>
    <xdr:sp macro="" textlink="">
      <xdr:nvSpPr>
        <xdr:cNvPr id="13" name="TextBox 12"/>
        <xdr:cNvSpPr txBox="1"/>
      </xdr:nvSpPr>
      <xdr:spPr>
        <a:xfrm>
          <a:off x="781050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L - </a:t>
          </a:r>
        </a:p>
        <a:p>
          <a:pPr algn="ctr"/>
          <a:r>
            <a:rPr lang="en-GB" sz="1100"/>
            <a:t>%Sgr</a:t>
          </a:r>
        </a:p>
      </xdr:txBody>
    </xdr:sp>
    <xdr:clientData/>
  </xdr:oneCellAnchor>
  <xdr:oneCellAnchor>
    <xdr:from>
      <xdr:col>23</xdr:col>
      <xdr:colOff>0</xdr:colOff>
      <xdr:row>0</xdr:row>
      <xdr:rowOff>0</xdr:rowOff>
    </xdr:from>
    <xdr:ext cx="571500" cy="436786"/>
    <xdr:sp macro="" textlink="">
      <xdr:nvSpPr>
        <xdr:cNvPr id="14" name="TextBox 13"/>
        <xdr:cNvSpPr txBox="1"/>
      </xdr:nvSpPr>
      <xdr:spPr>
        <a:xfrm>
          <a:off x="925068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M</a:t>
          </a:r>
          <a:r>
            <a:rPr lang="en-GB" sz="1100" baseline="0"/>
            <a:t> - Fbr-g</a:t>
          </a:r>
        </a:p>
      </xdr:txBody>
    </xdr:sp>
    <xdr:clientData/>
  </xdr:oneCellAnchor>
  <xdr:oneCellAnchor>
    <xdr:from>
      <xdr:col>24</xdr:col>
      <xdr:colOff>0</xdr:colOff>
      <xdr:row>0</xdr:row>
      <xdr:rowOff>0</xdr:rowOff>
    </xdr:from>
    <xdr:ext cx="571500" cy="436786"/>
    <xdr:sp macro="" textlink="">
      <xdr:nvSpPr>
        <xdr:cNvPr id="15" name="TextBox 14"/>
        <xdr:cNvSpPr txBox="1"/>
      </xdr:nvSpPr>
      <xdr:spPr>
        <a:xfrm>
          <a:off x="978408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N - Pro-g</a:t>
          </a:r>
        </a:p>
      </xdr:txBody>
    </xdr:sp>
    <xdr:clientData/>
  </xdr:oneCellAnchor>
  <xdr:oneCellAnchor>
    <xdr:from>
      <xdr:col>25</xdr:col>
      <xdr:colOff>0</xdr:colOff>
      <xdr:row>0</xdr:row>
      <xdr:rowOff>0</xdr:rowOff>
    </xdr:from>
    <xdr:ext cx="571500" cy="436786"/>
    <xdr:sp macro="" textlink="">
      <xdr:nvSpPr>
        <xdr:cNvPr id="16" name="TextBox 15"/>
        <xdr:cNvSpPr txBox="1"/>
      </xdr:nvSpPr>
      <xdr:spPr>
        <a:xfrm>
          <a:off x="1049274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O</a:t>
          </a:r>
          <a:r>
            <a:rPr lang="en-GB" sz="1100" baseline="0"/>
            <a:t> - Salt-g</a:t>
          </a:r>
          <a:endParaRPr lang="en-GB" sz="1100"/>
        </a:p>
      </xdr:txBody>
    </xdr:sp>
    <xdr:clientData/>
  </xdr:oneCellAnchor>
  <xdr:oneCellAnchor>
    <xdr:from>
      <xdr:col>26</xdr:col>
      <xdr:colOff>0</xdr:colOff>
      <xdr:row>0</xdr:row>
      <xdr:rowOff>0</xdr:rowOff>
    </xdr:from>
    <xdr:ext cx="571500" cy="436786"/>
    <xdr:sp macro="" textlink="">
      <xdr:nvSpPr>
        <xdr:cNvPr id="17" name="TextBox 16"/>
        <xdr:cNvSpPr txBox="1"/>
      </xdr:nvSpPr>
      <xdr:spPr>
        <a:xfrm>
          <a:off x="11125200" y="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P - Type</a:t>
          </a:r>
        </a:p>
      </xdr:txBody>
    </xdr:sp>
    <xdr:clientData/>
  </xdr:oneCellAnchor>
  <xdr:oneCellAnchor>
    <xdr:from>
      <xdr:col>2</xdr:col>
      <xdr:colOff>76200</xdr:colOff>
      <xdr:row>0</xdr:row>
      <xdr:rowOff>2943225</xdr:rowOff>
    </xdr:from>
    <xdr:ext cx="571500" cy="436786"/>
    <xdr:sp macro="" textlink="">
      <xdr:nvSpPr>
        <xdr:cNvPr id="18" name="TextBox 17"/>
        <xdr:cNvSpPr txBox="1"/>
      </xdr:nvSpPr>
      <xdr:spPr>
        <a:xfrm>
          <a:off x="3819525" y="2943225"/>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C- Brand</a:t>
          </a:r>
        </a:p>
      </xdr:txBody>
    </xdr:sp>
    <xdr:clientData/>
  </xdr:oneCellAnchor>
  <xdr:oneCellAnchor>
    <xdr:from>
      <xdr:col>1</xdr:col>
      <xdr:colOff>76200</xdr:colOff>
      <xdr:row>0</xdr:row>
      <xdr:rowOff>2943225</xdr:rowOff>
    </xdr:from>
    <xdr:ext cx="571500" cy="436786"/>
    <xdr:sp macro="" textlink="">
      <xdr:nvSpPr>
        <xdr:cNvPr id="19" name="TextBox 18"/>
        <xdr:cNvSpPr txBox="1"/>
      </xdr:nvSpPr>
      <xdr:spPr>
        <a:xfrm>
          <a:off x="3019425" y="2943225"/>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D</a:t>
          </a:r>
          <a:r>
            <a:rPr lang="en-GB" sz="1100" baseline="0"/>
            <a:t> </a:t>
          </a:r>
          <a:r>
            <a:rPr lang="en-GB" sz="1100"/>
            <a:t>- </a:t>
          </a:r>
        </a:p>
        <a:p>
          <a:pPr algn="ctr"/>
          <a:r>
            <a:rPr lang="en-GB" sz="1100"/>
            <a:t>Qty</a:t>
          </a:r>
        </a:p>
      </xdr:txBody>
    </xdr:sp>
    <xdr:clientData/>
  </xdr:oneCellAnchor>
  <xdr:oneCellAnchor>
    <xdr:from>
      <xdr:col>3</xdr:col>
      <xdr:colOff>47625</xdr:colOff>
      <xdr:row>0</xdr:row>
      <xdr:rowOff>2933700</xdr:rowOff>
    </xdr:from>
    <xdr:ext cx="662940" cy="436786"/>
    <xdr:sp macro="" textlink="">
      <xdr:nvSpPr>
        <xdr:cNvPr id="20" name="TextBox 19"/>
        <xdr:cNvSpPr txBox="1"/>
      </xdr:nvSpPr>
      <xdr:spPr>
        <a:xfrm>
          <a:off x="4591050" y="2933700"/>
          <a:ext cx="66294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G</a:t>
          </a:r>
          <a:r>
            <a:rPr lang="en-GB" sz="1100" baseline="0"/>
            <a:t> - Nrg(cal)</a:t>
          </a:r>
          <a:endParaRPr lang="en-GB" sz="1100"/>
        </a:p>
      </xdr:txBody>
    </xdr:sp>
    <xdr:clientData/>
  </xdr:oneCellAnchor>
  <xdr:oneCellAnchor>
    <xdr:from>
      <xdr:col>4</xdr:col>
      <xdr:colOff>114300</xdr:colOff>
      <xdr:row>0</xdr:row>
      <xdr:rowOff>2933700</xdr:rowOff>
    </xdr:from>
    <xdr:ext cx="571500" cy="436786"/>
    <xdr:sp macro="" textlink="">
      <xdr:nvSpPr>
        <xdr:cNvPr id="21" name="TextBox 20"/>
        <xdr:cNvSpPr txBox="1"/>
      </xdr:nvSpPr>
      <xdr:spPr>
        <a:xfrm>
          <a:off x="5457825" y="293370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H</a:t>
          </a:r>
          <a:r>
            <a:rPr lang="en-GB" sz="1100" baseline="0"/>
            <a:t> - Fat(g)</a:t>
          </a:r>
          <a:endParaRPr lang="en-GB" sz="1100"/>
        </a:p>
      </xdr:txBody>
    </xdr:sp>
    <xdr:clientData/>
  </xdr:oneCellAnchor>
  <xdr:oneCellAnchor>
    <xdr:from>
      <xdr:col>5</xdr:col>
      <xdr:colOff>114300</xdr:colOff>
      <xdr:row>0</xdr:row>
      <xdr:rowOff>2933700</xdr:rowOff>
    </xdr:from>
    <xdr:ext cx="571500" cy="436786"/>
    <xdr:sp macro="" textlink="">
      <xdr:nvSpPr>
        <xdr:cNvPr id="22" name="TextBox 21"/>
        <xdr:cNvSpPr txBox="1"/>
      </xdr:nvSpPr>
      <xdr:spPr>
        <a:xfrm>
          <a:off x="6257925" y="293370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J - </a:t>
          </a:r>
        </a:p>
        <a:p>
          <a:pPr algn="ctr"/>
          <a:r>
            <a:rPr lang="en-GB" sz="1100"/>
            <a:t>Carb-g</a:t>
          </a:r>
        </a:p>
      </xdr:txBody>
    </xdr:sp>
    <xdr:clientData/>
  </xdr:oneCellAnchor>
  <xdr:oneCellAnchor>
    <xdr:from>
      <xdr:col>6</xdr:col>
      <xdr:colOff>104775</xdr:colOff>
      <xdr:row>0</xdr:row>
      <xdr:rowOff>2933700</xdr:rowOff>
    </xdr:from>
    <xdr:ext cx="571500" cy="436786"/>
    <xdr:sp macro="" textlink="">
      <xdr:nvSpPr>
        <xdr:cNvPr id="23" name="TextBox 22"/>
        <xdr:cNvSpPr txBox="1"/>
      </xdr:nvSpPr>
      <xdr:spPr>
        <a:xfrm>
          <a:off x="7048500" y="293370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K</a:t>
          </a:r>
          <a:r>
            <a:rPr lang="en-GB" sz="1100" baseline="0"/>
            <a:t> - Sugar</a:t>
          </a:r>
          <a:endParaRPr lang="en-GB" sz="1100"/>
        </a:p>
      </xdr:txBody>
    </xdr:sp>
    <xdr:clientData/>
  </xdr:oneCellAnchor>
  <xdr:oneCellAnchor>
    <xdr:from>
      <xdr:col>7</xdr:col>
      <xdr:colOff>104775</xdr:colOff>
      <xdr:row>0</xdr:row>
      <xdr:rowOff>2933700</xdr:rowOff>
    </xdr:from>
    <xdr:ext cx="571500" cy="436786"/>
    <xdr:sp macro="" textlink="">
      <xdr:nvSpPr>
        <xdr:cNvPr id="24" name="TextBox 23"/>
        <xdr:cNvSpPr txBox="1"/>
      </xdr:nvSpPr>
      <xdr:spPr>
        <a:xfrm>
          <a:off x="7848600" y="293370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M</a:t>
          </a:r>
          <a:r>
            <a:rPr lang="en-GB" sz="1100" baseline="0"/>
            <a:t> - Fbr-g</a:t>
          </a:r>
        </a:p>
      </xdr:txBody>
    </xdr:sp>
    <xdr:clientData/>
  </xdr:oneCellAnchor>
  <xdr:oneCellAnchor>
    <xdr:from>
      <xdr:col>8</xdr:col>
      <xdr:colOff>104775</xdr:colOff>
      <xdr:row>0</xdr:row>
      <xdr:rowOff>2943225</xdr:rowOff>
    </xdr:from>
    <xdr:ext cx="571500" cy="436786"/>
    <xdr:sp macro="" textlink="">
      <xdr:nvSpPr>
        <xdr:cNvPr id="25" name="TextBox 24"/>
        <xdr:cNvSpPr txBox="1"/>
      </xdr:nvSpPr>
      <xdr:spPr>
        <a:xfrm>
          <a:off x="8648700" y="2943225"/>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N - Pro-g</a:t>
          </a:r>
        </a:p>
      </xdr:txBody>
    </xdr:sp>
    <xdr:clientData/>
  </xdr:oneCellAnchor>
  <xdr:oneCellAnchor>
    <xdr:from>
      <xdr:col>9</xdr:col>
      <xdr:colOff>114300</xdr:colOff>
      <xdr:row>0</xdr:row>
      <xdr:rowOff>2933700</xdr:rowOff>
    </xdr:from>
    <xdr:ext cx="571500" cy="436786"/>
    <xdr:sp macro="" textlink="">
      <xdr:nvSpPr>
        <xdr:cNvPr id="26" name="TextBox 25"/>
        <xdr:cNvSpPr txBox="1"/>
      </xdr:nvSpPr>
      <xdr:spPr>
        <a:xfrm>
          <a:off x="9458325" y="2933700"/>
          <a:ext cx="571500" cy="436786"/>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lgn="ctr"/>
          <a:r>
            <a:rPr lang="en-GB" sz="1100"/>
            <a:t>Col O</a:t>
          </a:r>
          <a:r>
            <a:rPr lang="en-GB" sz="1100" baseline="0"/>
            <a:t> - Salt-g</a:t>
          </a:r>
          <a:endParaRPr lang="en-GB" sz="1100"/>
        </a:p>
      </xdr:txBody>
    </xdr:sp>
    <xdr:clientData/>
  </xdr:oneCellAnchor>
  <xdr:twoCellAnchor>
    <xdr:from>
      <xdr:col>0</xdr:col>
      <xdr:colOff>109171</xdr:colOff>
      <xdr:row>0</xdr:row>
      <xdr:rowOff>128953</xdr:rowOff>
    </xdr:from>
    <xdr:to>
      <xdr:col>10</xdr:col>
      <xdr:colOff>785446</xdr:colOff>
      <xdr:row>0</xdr:row>
      <xdr:rowOff>3053129</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ype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yp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AW502"/>
  <sheetViews>
    <sheetView tabSelected="1" workbookViewId="0">
      <pane ySplit="1" topLeftCell="A2" activePane="bottomLeft" state="frozen"/>
      <selection pane="bottomLeft" activeCell="K3" sqref="K3"/>
    </sheetView>
  </sheetViews>
  <sheetFormatPr defaultRowHeight="23.25"/>
  <cols>
    <col min="1" max="1" width="44.140625" style="25" customWidth="1"/>
    <col min="2" max="2" width="12" style="15" customWidth="1"/>
    <col min="3" max="3" width="12" style="16" customWidth="1"/>
    <col min="4" max="4" width="12" style="29" customWidth="1"/>
    <col min="5" max="5" width="12" style="16" customWidth="1"/>
    <col min="6" max="10" width="12" style="8" customWidth="1"/>
    <col min="11" max="11" width="12.85546875" style="12" customWidth="1"/>
    <col min="12" max="12" width="21.140625" style="38" customWidth="1"/>
    <col min="13" max="13" width="23.42578125" style="13" customWidth="1"/>
    <col min="14" max="14" width="15" style="10" customWidth="1"/>
    <col min="15" max="15" width="15.85546875" style="10" customWidth="1"/>
    <col min="16" max="17" width="8.7109375" style="10" customWidth="1"/>
    <col min="18" max="18" width="10" style="34" bestFit="1" customWidth="1"/>
    <col min="19" max="19" width="7.28515625" style="10" customWidth="1"/>
    <col min="20" max="20" width="10.7109375" style="10" customWidth="1"/>
    <col min="21" max="21" width="8.7109375" style="10" customWidth="1"/>
    <col min="22" max="22" width="10.42578125" style="10" bestFit="1" customWidth="1"/>
    <col min="23" max="23" width="8.28515625" style="14" bestFit="1" customWidth="1"/>
    <col min="24" max="24" width="10.140625" style="10" customWidth="1"/>
    <col min="25" max="25" width="8.42578125" style="10" customWidth="1"/>
    <col min="26" max="26" width="9.42578125" style="10" customWidth="1"/>
    <col min="27" max="27" width="9.140625" style="10"/>
    <col min="28" max="28" width="26.85546875" style="10" bestFit="1" customWidth="1"/>
    <col min="29" max="33" width="9.140625" style="10"/>
    <col min="34" max="34" width="25.5703125" style="10" bestFit="1" customWidth="1"/>
    <col min="35" max="35" width="13.140625" style="10" bestFit="1" customWidth="1"/>
    <col min="36" max="36" width="14.5703125" style="10" bestFit="1" customWidth="1"/>
    <col min="37" max="37" width="15.85546875" style="10" bestFit="1" customWidth="1"/>
    <col min="38" max="38" width="12.5703125" style="10" bestFit="1" customWidth="1"/>
    <col min="39" max="39" width="16.5703125" style="10" bestFit="1" customWidth="1"/>
    <col min="40" max="40" width="12.85546875" style="10" bestFit="1" customWidth="1"/>
    <col min="41" max="16384" width="9.140625" style="10"/>
  </cols>
  <sheetData>
    <row r="1" spans="1:49" ht="266.25" customHeight="1" thickTop="1">
      <c r="A1" s="27"/>
      <c r="B1" s="27"/>
      <c r="C1" s="27"/>
      <c r="D1" s="27"/>
      <c r="E1" s="27"/>
      <c r="F1" s="27"/>
      <c r="G1" s="27"/>
      <c r="H1" s="27"/>
      <c r="I1" s="27"/>
      <c r="J1" s="27"/>
      <c r="K1" s="28"/>
      <c r="L1" s="35" t="s">
        <v>198</v>
      </c>
      <c r="M1" s="7" t="s">
        <v>3</v>
      </c>
      <c r="N1" s="8" t="s">
        <v>4</v>
      </c>
      <c r="O1" s="8" t="s">
        <v>59</v>
      </c>
      <c r="P1" s="8">
        <v>57</v>
      </c>
      <c r="Q1" s="8">
        <v>637</v>
      </c>
      <c r="R1" s="32">
        <f t="shared" ref="R1:R22" si="0">SUM(Q1/4.19802)</f>
        <v>151.73820038970754</v>
      </c>
      <c r="S1" s="8">
        <v>4.5999999999999996</v>
      </c>
      <c r="T1" s="8">
        <v>0.5</v>
      </c>
      <c r="U1" s="8">
        <v>20.8</v>
      </c>
      <c r="V1" s="8">
        <v>2.2000000000000002</v>
      </c>
      <c r="W1" s="9">
        <f>(100/U1)*V1/100</f>
        <v>0.10576923076923077</v>
      </c>
      <c r="X1" s="8">
        <v>3.8</v>
      </c>
      <c r="Y1" s="8">
        <v>4.8</v>
      </c>
      <c r="Z1" s="8">
        <v>0.4</v>
      </c>
      <c r="AA1" s="8" t="s">
        <v>28</v>
      </c>
      <c r="AB1" s="10" t="str">
        <f>(M1)</f>
        <v>Seeded Bloomer</v>
      </c>
      <c r="AE1" s="2" t="s">
        <v>0</v>
      </c>
      <c r="AF1" s="2" t="s">
        <v>55</v>
      </c>
      <c r="AG1" s="2" t="s">
        <v>57</v>
      </c>
      <c r="AH1" s="2" t="s">
        <v>1</v>
      </c>
      <c r="AI1" s="5" t="s">
        <v>17</v>
      </c>
      <c r="AJ1" s="5" t="s">
        <v>18</v>
      </c>
      <c r="AK1" s="5" t="s">
        <v>19</v>
      </c>
      <c r="AL1" s="5" t="s">
        <v>209</v>
      </c>
      <c r="AM1" s="5" t="s">
        <v>20</v>
      </c>
      <c r="AN1" s="5" t="s">
        <v>21</v>
      </c>
      <c r="AO1" s="5" t="s">
        <v>22</v>
      </c>
      <c r="AP1" s="6" t="s">
        <v>23</v>
      </c>
      <c r="AQ1" s="5" t="s">
        <v>24</v>
      </c>
      <c r="AR1" s="5" t="s">
        <v>25</v>
      </c>
      <c r="AS1" s="5" t="s">
        <v>26</v>
      </c>
      <c r="AT1" s="5" t="s">
        <v>27</v>
      </c>
      <c r="AU1" s="1"/>
      <c r="AV1"/>
      <c r="AW1"/>
    </row>
    <row r="2" spans="1:49" ht="24" customHeight="1">
      <c r="A2" s="24" t="s">
        <v>9</v>
      </c>
      <c r="B2" s="43" t="str">
        <f t="shared" ref="B1:B7" si="1">VLOOKUP($A2,$M:$AA,2,FALSE)</f>
        <v>3/4 Can</v>
      </c>
      <c r="C2" s="7" t="str">
        <f t="shared" ref="C1:C7" si="2">VLOOKUP($A2,$M:$AA,3,FALSE)</f>
        <v>John Smiths</v>
      </c>
      <c r="D2" s="45">
        <f t="shared" ref="D1:D7" si="3">VLOOKUP($A2,$M:$AA,6,FALSE)</f>
        <v>113.86320217626405</v>
      </c>
      <c r="E2" s="15">
        <f t="shared" ref="E1:E7" si="4">VLOOKUP($A2,$M:$AA,7,FALSE)</f>
        <v>0.5</v>
      </c>
      <c r="F2" s="49">
        <f t="shared" ref="F1:F7" si="5">VLOOKUP($A2,$M:$AA,9,FALSE)</f>
        <v>0</v>
      </c>
      <c r="G2" s="47">
        <f t="shared" ref="G1:G7" si="6">VLOOKUP($A2,$M:$AA,10,FALSE)</f>
        <v>0</v>
      </c>
      <c r="H2" s="21" t="str">
        <f t="shared" ref="H1:H7" si="7">VLOOKUP($A2,$M:$AA,12,FALSE)</f>
        <v>N/A</v>
      </c>
      <c r="I2" s="51">
        <f t="shared" ref="I1:I7" si="8">VLOOKUP($A2,$M:$AA,13,FALSE)</f>
        <v>27</v>
      </c>
      <c r="J2" s="53">
        <f t="shared" ref="J1:J7" si="9">VLOOKUP($A2,$M:$AA,14,FALSE)</f>
        <v>1</v>
      </c>
      <c r="K2" s="36" t="s">
        <v>208</v>
      </c>
      <c r="L2" s="36" t="s">
        <v>208</v>
      </c>
      <c r="M2" s="7" t="s">
        <v>5</v>
      </c>
      <c r="N2" s="8" t="s">
        <v>6</v>
      </c>
      <c r="O2" s="8"/>
      <c r="P2" s="8">
        <v>150</v>
      </c>
      <c r="Q2" s="8"/>
      <c r="R2" s="32">
        <f t="shared" si="0"/>
        <v>0</v>
      </c>
      <c r="S2" s="8"/>
      <c r="T2" s="8"/>
      <c r="U2" s="8">
        <v>8.8000000000000007</v>
      </c>
      <c r="V2" s="8">
        <v>1.3</v>
      </c>
      <c r="W2" s="9">
        <v>0.01</v>
      </c>
      <c r="X2" s="8"/>
      <c r="Y2" s="8"/>
      <c r="Z2" s="8"/>
      <c r="AA2" s="8" t="s">
        <v>29</v>
      </c>
      <c r="AB2" s="10" t="str">
        <f t="shared" ref="AB2:AB79" si="10">(M2)</f>
        <v>Broadbeans</v>
      </c>
      <c r="AE2" s="40" t="s">
        <v>2</v>
      </c>
      <c r="AF2" s="41"/>
      <c r="AG2" s="41"/>
      <c r="AH2" s="41"/>
      <c r="AI2" s="42"/>
      <c r="AJ2" s="3">
        <v>8400</v>
      </c>
      <c r="AK2" s="3">
        <v>2500</v>
      </c>
      <c r="AL2" s="3">
        <v>70</v>
      </c>
      <c r="AM2" s="3">
        <v>20</v>
      </c>
      <c r="AN2" s="3">
        <v>260</v>
      </c>
      <c r="AO2" s="3">
        <v>90</v>
      </c>
      <c r="AP2" s="4"/>
      <c r="AQ2" s="3">
        <v>65</v>
      </c>
      <c r="AR2" s="3">
        <v>50</v>
      </c>
      <c r="AS2" s="3">
        <v>6</v>
      </c>
      <c r="AT2" s="3"/>
      <c r="AU2" s="1"/>
      <c r="AV2"/>
      <c r="AW2"/>
    </row>
    <row r="3" spans="1:49">
      <c r="A3" s="24" t="s">
        <v>189</v>
      </c>
      <c r="B3" s="43" t="str">
        <f t="shared" si="1"/>
        <v>1 pie</v>
      </c>
      <c r="C3" s="7" t="str">
        <f t="shared" si="2"/>
        <v>Pukka</v>
      </c>
      <c r="D3" s="45">
        <f t="shared" si="3"/>
        <v>459.02592174406033</v>
      </c>
      <c r="E3" s="15">
        <f t="shared" si="4"/>
        <v>22.1</v>
      </c>
      <c r="F3" s="49">
        <f t="shared" si="5"/>
        <v>44.5</v>
      </c>
      <c r="G3" s="47">
        <f t="shared" si="6"/>
        <v>2.9</v>
      </c>
      <c r="H3" s="21">
        <f t="shared" si="7"/>
        <v>3.1</v>
      </c>
      <c r="I3" s="51">
        <f t="shared" si="8"/>
        <v>19.100000000000001</v>
      </c>
      <c r="J3" s="53">
        <f t="shared" si="9"/>
        <v>2.1</v>
      </c>
      <c r="K3" s="58">
        <f>1-L3</f>
        <v>0.65621888414061869</v>
      </c>
      <c r="L3" s="55">
        <f>D501/AK2</f>
        <v>0.34378111585938137</v>
      </c>
      <c r="M3" s="7" t="s">
        <v>7</v>
      </c>
      <c r="N3" s="8" t="s">
        <v>8</v>
      </c>
      <c r="O3" s="8"/>
      <c r="P3" s="8">
        <v>150</v>
      </c>
      <c r="Q3" s="8"/>
      <c r="R3" s="32">
        <f t="shared" si="0"/>
        <v>0</v>
      </c>
      <c r="S3" s="8"/>
      <c r="T3" s="8"/>
      <c r="U3" s="8">
        <v>11</v>
      </c>
      <c r="V3" s="8">
        <v>11</v>
      </c>
      <c r="W3" s="9">
        <f>(100/U3)*V3/100</f>
        <v>1.0000000000000002</v>
      </c>
      <c r="X3" s="8"/>
      <c r="Y3" s="8"/>
      <c r="Z3" s="8"/>
      <c r="AA3" s="8" t="s">
        <v>30</v>
      </c>
      <c r="AB3" s="10" t="str">
        <f t="shared" si="10"/>
        <v>Mandarin Segments</v>
      </c>
      <c r="AE3"/>
      <c r="AF3"/>
      <c r="AG3"/>
      <c r="AH3"/>
      <c r="AI3"/>
      <c r="AJ3"/>
      <c r="AK3"/>
      <c r="AL3"/>
      <c r="AM3"/>
      <c r="AN3"/>
      <c r="AO3"/>
      <c r="AP3"/>
      <c r="AQ3"/>
      <c r="AR3"/>
      <c r="AS3"/>
      <c r="AT3"/>
      <c r="AU3"/>
      <c r="AV3"/>
      <c r="AW3"/>
    </row>
    <row r="4" spans="1:49" ht="24" thickBot="1">
      <c r="A4" s="24" t="s">
        <v>178</v>
      </c>
      <c r="B4" s="43" t="str">
        <f t="shared" si="1"/>
        <v>1/5th tin</v>
      </c>
      <c r="C4" s="7" t="str">
        <f t="shared" si="2"/>
        <v>Cucina</v>
      </c>
      <c r="D4" s="45">
        <f t="shared" si="3"/>
        <v>32.872639958837738</v>
      </c>
      <c r="E4" s="15">
        <f t="shared" si="4"/>
        <v>0.5</v>
      </c>
      <c r="F4" s="49">
        <f t="shared" si="5"/>
        <v>6.3</v>
      </c>
      <c r="G4" s="47">
        <f t="shared" si="6"/>
        <v>4.2</v>
      </c>
      <c r="H4" s="21">
        <f t="shared" si="7"/>
        <v>0.8</v>
      </c>
      <c r="I4" s="51">
        <f t="shared" si="8"/>
        <v>1.2</v>
      </c>
      <c r="J4" s="53">
        <f t="shared" si="9"/>
        <v>0.76</v>
      </c>
      <c r="K4" s="36" t="s">
        <v>207</v>
      </c>
      <c r="L4" s="36" t="s">
        <v>207</v>
      </c>
      <c r="M4" s="7" t="s">
        <v>9</v>
      </c>
      <c r="N4" s="8" t="s">
        <v>36</v>
      </c>
      <c r="O4" s="8" t="s">
        <v>56</v>
      </c>
      <c r="P4" s="8">
        <v>100</v>
      </c>
      <c r="Q4" s="8">
        <v>478</v>
      </c>
      <c r="R4" s="32">
        <f t="shared" si="0"/>
        <v>113.86320217626405</v>
      </c>
      <c r="S4" s="8">
        <v>0.5</v>
      </c>
      <c r="T4" s="8">
        <v>0.2</v>
      </c>
      <c r="U4" s="8">
        <v>0</v>
      </c>
      <c r="V4" s="8">
        <v>0</v>
      </c>
      <c r="W4" s="9" t="e">
        <f t="shared" ref="W4:W67" si="11">(100/U4)*V4/100</f>
        <v>#DIV/0!</v>
      </c>
      <c r="X4" s="8" t="s">
        <v>37</v>
      </c>
      <c r="Y4" s="8">
        <v>27</v>
      </c>
      <c r="Z4" s="8">
        <v>1</v>
      </c>
      <c r="AA4" s="8" t="s">
        <v>31</v>
      </c>
      <c r="AB4" s="10" t="str">
        <f t="shared" si="10"/>
        <v>Tuna</v>
      </c>
      <c r="AE4"/>
      <c r="AF4"/>
      <c r="AG4"/>
      <c r="AH4"/>
      <c r="AI4"/>
      <c r="AJ4"/>
      <c r="AK4"/>
      <c r="AL4"/>
      <c r="AM4"/>
      <c r="AN4"/>
      <c r="AO4"/>
      <c r="AP4"/>
      <c r="AQ4"/>
      <c r="AR4"/>
      <c r="AS4"/>
      <c r="AT4"/>
      <c r="AU4"/>
      <c r="AV4"/>
      <c r="AW4"/>
    </row>
    <row r="5" spans="1:49" ht="24" thickTop="1">
      <c r="A5" s="24" t="s">
        <v>184</v>
      </c>
      <c r="B5" s="43" t="str">
        <f t="shared" si="1"/>
        <v>100g (1/5th)</v>
      </c>
      <c r="C5" s="7" t="str">
        <f t="shared" si="2"/>
        <v>Aldi</v>
      </c>
      <c r="D5" s="45">
        <f t="shared" si="3"/>
        <v>164.6014073301223</v>
      </c>
      <c r="E5" s="15">
        <f t="shared" si="4"/>
        <v>14.8</v>
      </c>
      <c r="F5" s="49">
        <f t="shared" si="5"/>
        <v>6.8</v>
      </c>
      <c r="G5" s="47">
        <f t="shared" si="6"/>
        <v>6.5</v>
      </c>
      <c r="H5" s="21">
        <f t="shared" si="7"/>
        <v>0</v>
      </c>
      <c r="I5" s="51">
        <f t="shared" si="8"/>
        <v>1</v>
      </c>
      <c r="J5" s="53">
        <f t="shared" si="9"/>
        <v>0.9</v>
      </c>
      <c r="K5" s="58">
        <f>1-L5</f>
        <v>0.39999999999999991</v>
      </c>
      <c r="L5" s="55">
        <f>E501/AL2</f>
        <v>0.60000000000000009</v>
      </c>
      <c r="M5" s="7" t="s">
        <v>10</v>
      </c>
      <c r="N5" s="8">
        <v>1</v>
      </c>
      <c r="O5" s="8"/>
      <c r="P5" s="8"/>
      <c r="Q5" s="8"/>
      <c r="R5" s="32">
        <f t="shared" si="0"/>
        <v>0</v>
      </c>
      <c r="S5" s="8"/>
      <c r="T5" s="8"/>
      <c r="U5" s="8"/>
      <c r="V5" s="8"/>
      <c r="W5" s="9" t="e">
        <f t="shared" si="11"/>
        <v>#DIV/0!</v>
      </c>
      <c r="X5" s="8"/>
      <c r="Y5" s="8"/>
      <c r="Z5" s="8"/>
      <c r="AA5" s="8" t="s">
        <v>32</v>
      </c>
      <c r="AB5" s="10" t="str">
        <f t="shared" si="10"/>
        <v>Egg</v>
      </c>
      <c r="AE5"/>
      <c r="AF5"/>
      <c r="AG5"/>
      <c r="AH5" s="60" t="str">
        <f>L2 &amp; " @ " &amp; D502</f>
        <v>CALS @ 859</v>
      </c>
      <c r="AI5" s="61" t="str">
        <f>L4&amp; " @ " &amp; E501</f>
        <v>FATS @ 42</v>
      </c>
      <c r="AJ5" s="62" t="str">
        <f>L6 &amp; " @ " &amp; F501</f>
        <v>CARBS @ 69.6</v>
      </c>
      <c r="AK5" s="62" t="str">
        <f>L8 &amp; " @ " &amp; G501</f>
        <v>SUGARS @ 14.3</v>
      </c>
      <c r="AL5" s="62" t="str">
        <f>L10 &amp; " @ " &amp; H501</f>
        <v>FIBRE @ 4.4</v>
      </c>
      <c r="AM5" s="62" t="str">
        <f>L12  &amp; " @ " &amp; I501</f>
        <v>PROTEIN @ 49.3</v>
      </c>
      <c r="AN5" s="63" t="str">
        <f>L14 &amp; " @ " &amp; J501</f>
        <v>SALT @ 5.08</v>
      </c>
      <c r="AO5" t="s">
        <v>205</v>
      </c>
      <c r="AP5"/>
      <c r="AQ5"/>
      <c r="AR5"/>
      <c r="AS5"/>
      <c r="AT5"/>
      <c r="AU5"/>
      <c r="AV5"/>
      <c r="AW5"/>
    </row>
    <row r="6" spans="1:49">
      <c r="A6" s="24" t="s">
        <v>163</v>
      </c>
      <c r="B6" s="43" t="str">
        <f t="shared" si="1"/>
        <v>1 bag</v>
      </c>
      <c r="C6" s="7" t="str">
        <f t="shared" si="2"/>
        <v>Snackrite</v>
      </c>
      <c r="D6" s="45">
        <f t="shared" si="3"/>
        <v>89.089618439168945</v>
      </c>
      <c r="E6" s="15">
        <f t="shared" si="4"/>
        <v>4.0999999999999996</v>
      </c>
      <c r="F6" s="49">
        <f t="shared" si="5"/>
        <v>12</v>
      </c>
      <c r="G6" s="47">
        <f t="shared" si="6"/>
        <v>0.7</v>
      </c>
      <c r="H6" s="21">
        <f t="shared" si="7"/>
        <v>0.5</v>
      </c>
      <c r="I6" s="51">
        <f t="shared" si="8"/>
        <v>1</v>
      </c>
      <c r="J6" s="53">
        <f t="shared" si="9"/>
        <v>0.32</v>
      </c>
      <c r="K6" s="36" t="s">
        <v>199</v>
      </c>
      <c r="L6" s="36" t="s">
        <v>199</v>
      </c>
      <c r="M6" s="7" t="s">
        <v>11</v>
      </c>
      <c r="N6" s="8" t="s">
        <v>12</v>
      </c>
      <c r="O6" s="8"/>
      <c r="P6" s="8"/>
      <c r="Q6" s="8"/>
      <c r="R6" s="32">
        <f t="shared" si="0"/>
        <v>0</v>
      </c>
      <c r="S6" s="8"/>
      <c r="T6" s="8"/>
      <c r="U6" s="8"/>
      <c r="V6" s="8"/>
      <c r="W6" s="9" t="e">
        <f t="shared" si="11"/>
        <v>#DIV/0!</v>
      </c>
      <c r="X6" s="8"/>
      <c r="Y6" s="8"/>
      <c r="Z6" s="8"/>
      <c r="AA6" s="8" t="s">
        <v>33</v>
      </c>
      <c r="AB6" s="10" t="str">
        <f t="shared" si="10"/>
        <v>Bacon</v>
      </c>
      <c r="AE6"/>
      <c r="AF6"/>
      <c r="AG6"/>
      <c r="AH6" s="64">
        <f>L3</f>
        <v>0.34378111585938137</v>
      </c>
      <c r="AI6" s="65">
        <f>L5</f>
        <v>0.60000000000000009</v>
      </c>
      <c r="AJ6" s="66">
        <f>L7</f>
        <v>0.26769230769230767</v>
      </c>
      <c r="AK6" s="66">
        <f>L9</f>
        <v>0.15888888888888889</v>
      </c>
      <c r="AL6" s="67">
        <f>L11</f>
        <v>6.7692307692307704E-2</v>
      </c>
      <c r="AM6" s="67">
        <f>L13</f>
        <v>0.9860000000000001</v>
      </c>
      <c r="AN6" s="68">
        <f>L15</f>
        <v>0.84666666666666679</v>
      </c>
      <c r="AO6" t="s">
        <v>206</v>
      </c>
      <c r="AP6"/>
      <c r="AQ6"/>
      <c r="AR6"/>
      <c r="AS6"/>
      <c r="AT6"/>
      <c r="AU6"/>
      <c r="AV6"/>
      <c r="AW6"/>
    </row>
    <row r="7" spans="1:49" ht="24" thickBot="1">
      <c r="A7" s="24" t="s">
        <v>204</v>
      </c>
      <c r="B7" s="43">
        <f t="shared" si="1"/>
        <v>0</v>
      </c>
      <c r="C7" s="7">
        <f t="shared" si="2"/>
        <v>0</v>
      </c>
      <c r="D7" s="45">
        <f t="shared" si="3"/>
        <v>0</v>
      </c>
      <c r="E7" s="15">
        <f t="shared" si="4"/>
        <v>0</v>
      </c>
      <c r="F7" s="49">
        <f t="shared" si="5"/>
        <v>0</v>
      </c>
      <c r="G7" s="47">
        <f t="shared" si="6"/>
        <v>0</v>
      </c>
      <c r="H7" s="21">
        <f t="shared" si="7"/>
        <v>0</v>
      </c>
      <c r="I7" s="51">
        <f t="shared" si="8"/>
        <v>0</v>
      </c>
      <c r="J7" s="53">
        <f t="shared" si="9"/>
        <v>0</v>
      </c>
      <c r="K7" s="58">
        <f>1-L7</f>
        <v>0.73230769230769233</v>
      </c>
      <c r="L7" s="55">
        <f>F501/AN2</f>
        <v>0.26769230769230767</v>
      </c>
      <c r="M7" s="7" t="s">
        <v>13</v>
      </c>
      <c r="N7" s="8" t="s">
        <v>14</v>
      </c>
      <c r="O7" s="8"/>
      <c r="P7" s="8">
        <v>25</v>
      </c>
      <c r="Q7" s="8">
        <v>591</v>
      </c>
      <c r="R7" s="32">
        <f t="shared" si="0"/>
        <v>140.78065373676162</v>
      </c>
      <c r="S7" s="8">
        <v>9</v>
      </c>
      <c r="T7" s="8">
        <v>0.8</v>
      </c>
      <c r="U7" s="8">
        <v>13</v>
      </c>
      <c r="V7" s="8">
        <v>0.7</v>
      </c>
      <c r="W7" s="9">
        <f t="shared" si="11"/>
        <v>5.3846153846153842E-2</v>
      </c>
      <c r="X7" s="8">
        <v>0.5</v>
      </c>
      <c r="Y7" s="8">
        <v>1.6</v>
      </c>
      <c r="Z7" s="8">
        <v>0.45</v>
      </c>
      <c r="AA7" s="8" t="s">
        <v>34</v>
      </c>
      <c r="AB7" s="10" t="str">
        <f t="shared" si="10"/>
        <v>Nik Naks (Scampi &amp; Lemon)</v>
      </c>
      <c r="AH7" s="69">
        <f>1-AH6</f>
        <v>0.65621888414061869</v>
      </c>
      <c r="AI7" s="69">
        <f>1-AI6</f>
        <v>0.39999999999999991</v>
      </c>
      <c r="AJ7" s="70">
        <f t="shared" ref="AJ7:AN7" si="12">1-AJ6</f>
        <v>0.73230769230769233</v>
      </c>
      <c r="AK7" s="70">
        <f t="shared" si="12"/>
        <v>0.84111111111111114</v>
      </c>
      <c r="AL7" s="70">
        <f t="shared" si="12"/>
        <v>0.93230769230769228</v>
      </c>
      <c r="AM7" s="70">
        <f t="shared" si="12"/>
        <v>1.3999999999999901E-2</v>
      </c>
      <c r="AN7" s="71">
        <f t="shared" si="12"/>
        <v>0.15333333333333321</v>
      </c>
    </row>
    <row r="8" spans="1:49" ht="24" thickTop="1">
      <c r="A8" s="24" t="s">
        <v>204</v>
      </c>
      <c r="B8" s="43">
        <f>VLOOKUP($A8,$M:$AA,2,FALSE)</f>
        <v>0</v>
      </c>
      <c r="C8" s="7">
        <f>VLOOKUP($A8,$M:$AA,3,FALSE)</f>
        <v>0</v>
      </c>
      <c r="D8" s="45">
        <f>VLOOKUP($A8,$M:$AA,6,FALSE)</f>
        <v>0</v>
      </c>
      <c r="E8" s="15">
        <f>VLOOKUP($A8,$M:$AA,7,FALSE)</f>
        <v>0</v>
      </c>
      <c r="F8" s="49">
        <f>VLOOKUP($A8,$M:$AA,9,FALSE)</f>
        <v>0</v>
      </c>
      <c r="G8" s="47">
        <f>VLOOKUP($A8,$M:$AA,10,FALSE)</f>
        <v>0</v>
      </c>
      <c r="H8" s="21">
        <f>VLOOKUP($A8,$M:$AA,12,FALSE)</f>
        <v>0</v>
      </c>
      <c r="I8" s="51">
        <f>VLOOKUP($A8,$M:$AA,13,FALSE)</f>
        <v>0</v>
      </c>
      <c r="J8" s="53">
        <f>VLOOKUP($A8,$M:$AA,14,FALSE)</f>
        <v>0</v>
      </c>
      <c r="K8" s="37" t="s">
        <v>200</v>
      </c>
      <c r="L8" s="37" t="s">
        <v>200</v>
      </c>
      <c r="M8" s="7" t="s">
        <v>15</v>
      </c>
      <c r="N8" s="8" t="s">
        <v>16</v>
      </c>
      <c r="O8" s="8"/>
      <c r="P8" s="8">
        <v>15</v>
      </c>
      <c r="Q8" s="8">
        <v>303</v>
      </c>
      <c r="R8" s="32">
        <f t="shared" si="0"/>
        <v>72.176883387882867</v>
      </c>
      <c r="S8" s="8">
        <v>3</v>
      </c>
      <c r="T8" s="8">
        <v>1.5</v>
      </c>
      <c r="U8" s="8">
        <v>9.8000000000000007</v>
      </c>
      <c r="V8" s="8">
        <v>2.4</v>
      </c>
      <c r="W8" s="9">
        <f t="shared" si="11"/>
        <v>0.24489795918367346</v>
      </c>
      <c r="X8" s="8">
        <v>0.5</v>
      </c>
      <c r="Y8" s="8">
        <v>1.2</v>
      </c>
      <c r="Z8" s="8">
        <v>0.12</v>
      </c>
      <c r="AA8" s="8" t="s">
        <v>35</v>
      </c>
      <c r="AB8" s="10" t="str">
        <f t="shared" si="10"/>
        <v>Digestives (Aldi)</v>
      </c>
    </row>
    <row r="9" spans="1:49" ht="18.75">
      <c r="A9" s="15"/>
      <c r="B9" s="43"/>
      <c r="C9" s="7"/>
      <c r="D9" s="45"/>
      <c r="E9" s="15"/>
      <c r="F9" s="49"/>
      <c r="G9" s="47"/>
      <c r="H9" s="21"/>
      <c r="I9" s="51"/>
      <c r="J9" s="53"/>
      <c r="K9" s="58">
        <f>1-L9</f>
        <v>0.84111111111111114</v>
      </c>
      <c r="L9" s="56">
        <f>G501/AO2</f>
        <v>0.15888888888888889</v>
      </c>
      <c r="M9" s="7" t="s">
        <v>38</v>
      </c>
      <c r="N9" s="8" t="s">
        <v>39</v>
      </c>
      <c r="O9" s="8"/>
      <c r="P9" s="8">
        <v>100</v>
      </c>
      <c r="Q9" s="8">
        <v>656</v>
      </c>
      <c r="R9" s="32">
        <f t="shared" si="0"/>
        <v>156.26414357244607</v>
      </c>
      <c r="S9" s="8">
        <v>0.6</v>
      </c>
      <c r="T9" s="8">
        <v>0.1</v>
      </c>
      <c r="U9" s="8">
        <v>31</v>
      </c>
      <c r="V9" s="8">
        <v>0.5</v>
      </c>
      <c r="W9" s="9">
        <f t="shared" si="11"/>
        <v>1.6129032258064516E-2</v>
      </c>
      <c r="X9" s="8">
        <v>2.1</v>
      </c>
      <c r="Y9" s="8">
        <v>5.3</v>
      </c>
      <c r="Z9" s="8">
        <v>0</v>
      </c>
      <c r="AA9" s="8" t="s">
        <v>40</v>
      </c>
      <c r="AB9" s="10" t="str">
        <f t="shared" si="10"/>
        <v xml:space="preserve">Spaghetti </v>
      </c>
    </row>
    <row r="10" spans="1:49" ht="18.75">
      <c r="A10" s="27"/>
      <c r="B10" s="43"/>
      <c r="C10" s="7"/>
      <c r="D10" s="45"/>
      <c r="E10" s="27"/>
      <c r="F10" s="49"/>
      <c r="G10" s="47"/>
      <c r="H10" s="21"/>
      <c r="I10" s="51"/>
      <c r="J10" s="53"/>
      <c r="K10" s="37" t="s">
        <v>201</v>
      </c>
      <c r="L10" s="37" t="s">
        <v>201</v>
      </c>
      <c r="M10" s="7" t="s">
        <v>41</v>
      </c>
      <c r="N10" s="8" t="s">
        <v>8</v>
      </c>
      <c r="O10" s="8"/>
      <c r="P10" s="8">
        <v>200</v>
      </c>
      <c r="Q10" s="8">
        <v>484</v>
      </c>
      <c r="R10" s="32">
        <f t="shared" si="0"/>
        <v>115.29244739186569</v>
      </c>
      <c r="S10" s="8">
        <v>5.3</v>
      </c>
      <c r="T10" s="8">
        <v>1.1000000000000001</v>
      </c>
      <c r="U10" s="8">
        <v>12</v>
      </c>
      <c r="V10" s="8">
        <v>0.7</v>
      </c>
      <c r="W10" s="9">
        <f t="shared" si="11"/>
        <v>5.8333333333333327E-2</v>
      </c>
      <c r="X10" s="8">
        <v>1</v>
      </c>
      <c r="Y10" s="8">
        <v>1.8</v>
      </c>
      <c r="Z10" s="8">
        <v>0.88</v>
      </c>
      <c r="AA10" s="8" t="s">
        <v>42</v>
      </c>
      <c r="AB10" s="10" t="str">
        <f t="shared" si="10"/>
        <v>Mushroom Soup (Asda)</v>
      </c>
    </row>
    <row r="11" spans="1:49">
      <c r="A11" s="31"/>
      <c r="B11" s="43"/>
      <c r="C11" s="7"/>
      <c r="D11" s="45"/>
      <c r="E11" s="27"/>
      <c r="F11" s="49"/>
      <c r="G11" s="47"/>
      <c r="H11" s="21"/>
      <c r="I11" s="51"/>
      <c r="J11" s="53"/>
      <c r="K11" s="58">
        <f>1-L11</f>
        <v>0.93230769230769228</v>
      </c>
      <c r="L11" s="56">
        <f>H501/AQ2</f>
        <v>6.7692307692307704E-2</v>
      </c>
      <c r="M11" s="7" t="s">
        <v>43</v>
      </c>
      <c r="N11" s="8" t="s">
        <v>44</v>
      </c>
      <c r="O11" s="8"/>
      <c r="P11" s="8">
        <v>190</v>
      </c>
      <c r="Q11" s="8">
        <v>916</v>
      </c>
      <c r="R11" s="32">
        <f t="shared" si="0"/>
        <v>218.19810291518385</v>
      </c>
      <c r="S11" s="8">
        <v>10.8</v>
      </c>
      <c r="T11" s="8">
        <v>8.4</v>
      </c>
      <c r="U11" s="8">
        <v>21.7</v>
      </c>
      <c r="V11" s="8">
        <v>5.0999999999999996</v>
      </c>
      <c r="W11" s="9">
        <f t="shared" si="11"/>
        <v>0.23502304147465439</v>
      </c>
      <c r="X11" s="8">
        <v>0.8</v>
      </c>
      <c r="Y11" s="8">
        <v>8.4</v>
      </c>
      <c r="Z11" s="8">
        <v>2.4</v>
      </c>
      <c r="AA11" s="8" t="s">
        <v>42</v>
      </c>
      <c r="AB11" s="10" t="str">
        <f t="shared" si="10"/>
        <v>Meatballs</v>
      </c>
    </row>
    <row r="12" spans="1:49">
      <c r="A12" s="31"/>
      <c r="B12" s="43"/>
      <c r="C12" s="7"/>
      <c r="D12" s="45"/>
      <c r="E12" s="27"/>
      <c r="F12" s="49"/>
      <c r="G12" s="47"/>
      <c r="H12" s="21"/>
      <c r="I12" s="51"/>
      <c r="J12" s="53"/>
      <c r="K12" s="37" t="s">
        <v>202</v>
      </c>
      <c r="L12" s="37" t="s">
        <v>202</v>
      </c>
      <c r="M12" s="7" t="s">
        <v>45</v>
      </c>
      <c r="N12" s="8">
        <v>1</v>
      </c>
      <c r="O12" s="8"/>
      <c r="P12" s="8">
        <v>44</v>
      </c>
      <c r="Q12" s="8">
        <v>727</v>
      </c>
      <c r="R12" s="32">
        <f t="shared" si="0"/>
        <v>173.17687862373216</v>
      </c>
      <c r="S12" s="8">
        <v>12.3</v>
      </c>
      <c r="T12" s="8">
        <v>6.3</v>
      </c>
      <c r="U12" s="8">
        <v>13.4</v>
      </c>
      <c r="V12" s="8">
        <v>8.9</v>
      </c>
      <c r="W12" s="9">
        <f t="shared" si="11"/>
        <v>0.66417910447761197</v>
      </c>
      <c r="X12" s="8">
        <v>0.3</v>
      </c>
      <c r="Y12" s="8">
        <v>2.4</v>
      </c>
      <c r="Z12" s="8">
        <v>1</v>
      </c>
      <c r="AA12" s="8" t="s">
        <v>42</v>
      </c>
      <c r="AB12" s="10" t="str">
        <f t="shared" si="10"/>
        <v>Chocolate Eclair</v>
      </c>
    </row>
    <row r="13" spans="1:49">
      <c r="A13" s="31"/>
      <c r="B13" s="43"/>
      <c r="C13" s="7"/>
      <c r="D13" s="45"/>
      <c r="E13" s="27"/>
      <c r="F13" s="49"/>
      <c r="G13" s="47"/>
      <c r="H13" s="21"/>
      <c r="I13" s="51"/>
      <c r="J13" s="53"/>
      <c r="K13" s="58">
        <f>1-L13</f>
        <v>1.3999999999999901E-2</v>
      </c>
      <c r="L13" s="56">
        <f>I501/AR2</f>
        <v>0.9860000000000001</v>
      </c>
      <c r="M13" s="7" t="s">
        <v>46</v>
      </c>
      <c r="N13" s="8" t="s">
        <v>47</v>
      </c>
      <c r="O13" s="8"/>
      <c r="P13" s="8">
        <v>40</v>
      </c>
      <c r="Q13" s="8">
        <v>615</v>
      </c>
      <c r="R13" s="32">
        <f t="shared" si="0"/>
        <v>146.49763459916818</v>
      </c>
      <c r="S13" s="8">
        <v>0.7</v>
      </c>
      <c r="T13" s="8">
        <v>0.1</v>
      </c>
      <c r="U13" s="8">
        <v>28</v>
      </c>
      <c r="V13" s="8">
        <v>4.3</v>
      </c>
      <c r="W13" s="9">
        <f t="shared" si="11"/>
        <v>0.15357142857142858</v>
      </c>
      <c r="X13" s="8">
        <v>4.2</v>
      </c>
      <c r="Y13" s="8">
        <v>4.5999999999999996</v>
      </c>
      <c r="Z13" s="8">
        <v>0.17</v>
      </c>
      <c r="AA13" s="8" t="s">
        <v>48</v>
      </c>
      <c r="AB13" s="10" t="str">
        <f t="shared" si="10"/>
        <v>Malted Wheat</v>
      </c>
    </row>
    <row r="14" spans="1:49">
      <c r="A14" s="31"/>
      <c r="B14" s="43"/>
      <c r="C14" s="7"/>
      <c r="D14" s="45"/>
      <c r="E14" s="27"/>
      <c r="F14" s="49"/>
      <c r="G14" s="47"/>
      <c r="H14" s="21"/>
      <c r="I14" s="51"/>
      <c r="J14" s="53"/>
      <c r="K14" s="37" t="s">
        <v>203</v>
      </c>
      <c r="L14" s="37" t="s">
        <v>203</v>
      </c>
      <c r="M14" s="7" t="s">
        <v>49</v>
      </c>
      <c r="N14" s="8" t="s">
        <v>12</v>
      </c>
      <c r="O14" s="8"/>
      <c r="P14" s="8">
        <v>150</v>
      </c>
      <c r="Q14" s="8">
        <v>1569</v>
      </c>
      <c r="R14" s="32">
        <f t="shared" si="0"/>
        <v>373.74762387982912</v>
      </c>
      <c r="S14" s="8">
        <v>19.600000000000001</v>
      </c>
      <c r="T14" s="8">
        <v>9.5</v>
      </c>
      <c r="U14" s="8">
        <v>36.9</v>
      </c>
      <c r="V14" s="8">
        <v>2.4</v>
      </c>
      <c r="W14" s="9">
        <f t="shared" si="11"/>
        <v>6.5040650406504058E-2</v>
      </c>
      <c r="X14" s="8"/>
      <c r="Y14" s="8"/>
      <c r="Z14" s="8"/>
      <c r="AA14" s="8" t="s">
        <v>42</v>
      </c>
      <c r="AB14" s="10" t="str">
        <f t="shared" si="10"/>
        <v>Chick &amp; Mush Slices</v>
      </c>
    </row>
    <row r="15" spans="1:49" ht="24" thickBot="1">
      <c r="A15" s="31"/>
      <c r="B15" s="43"/>
      <c r="C15" s="7"/>
      <c r="D15" s="45"/>
      <c r="E15" s="27"/>
      <c r="F15" s="49"/>
      <c r="G15" s="47"/>
      <c r="H15" s="21"/>
      <c r="I15" s="51"/>
      <c r="J15" s="53"/>
      <c r="K15" s="58">
        <f>1-L15</f>
        <v>0.15333333333333321</v>
      </c>
      <c r="L15" s="57">
        <f>J501/AS2</f>
        <v>0.84666666666666679</v>
      </c>
      <c r="M15" s="7" t="s">
        <v>50</v>
      </c>
      <c r="N15" s="8" t="s">
        <v>51</v>
      </c>
      <c r="O15" s="8"/>
      <c r="P15" s="8">
        <v>400</v>
      </c>
      <c r="Q15" s="8">
        <v>2250</v>
      </c>
      <c r="R15" s="32">
        <f t="shared" si="0"/>
        <v>535.96695585061536</v>
      </c>
      <c r="S15" s="8">
        <v>26.5</v>
      </c>
      <c r="T15" s="8">
        <v>9.3000000000000007</v>
      </c>
      <c r="U15" s="8">
        <v>48</v>
      </c>
      <c r="V15" s="8">
        <v>8.8000000000000007</v>
      </c>
      <c r="W15" s="9">
        <f t="shared" si="11"/>
        <v>0.18333333333333335</v>
      </c>
      <c r="X15" s="8">
        <v>5</v>
      </c>
      <c r="Y15" s="8">
        <v>24.3</v>
      </c>
      <c r="Z15" s="8">
        <v>2.4</v>
      </c>
      <c r="AA15" s="8" t="s">
        <v>40</v>
      </c>
      <c r="AB15" s="10" t="str">
        <f t="shared" si="10"/>
        <v>Lasagne</v>
      </c>
    </row>
    <row r="16" spans="1:49" ht="15.75" thickTop="1">
      <c r="A16" s="27"/>
      <c r="B16" s="43"/>
      <c r="C16" s="7"/>
      <c r="D16" s="45"/>
      <c r="E16" s="27"/>
      <c r="F16" s="49"/>
      <c r="G16" s="47"/>
      <c r="H16" s="21"/>
      <c r="I16" s="51"/>
      <c r="J16" s="53"/>
      <c r="K16" s="28"/>
      <c r="L16" s="28"/>
      <c r="M16" s="7" t="s">
        <v>52</v>
      </c>
      <c r="N16" s="8"/>
      <c r="O16" s="8"/>
      <c r="P16" s="8"/>
      <c r="Q16" s="8"/>
      <c r="R16" s="32">
        <f t="shared" si="0"/>
        <v>0</v>
      </c>
      <c r="S16" s="8"/>
      <c r="T16" s="8"/>
      <c r="U16" s="8"/>
      <c r="V16" s="8"/>
      <c r="W16" s="9" t="e">
        <f t="shared" si="11"/>
        <v>#DIV/0!</v>
      </c>
      <c r="X16" s="8"/>
      <c r="Y16" s="8"/>
      <c r="Z16" s="8"/>
      <c r="AA16" s="8"/>
      <c r="AB16" s="10" t="str">
        <f t="shared" si="10"/>
        <v>Cheerios</v>
      </c>
    </row>
    <row r="17" spans="1:28" ht="15">
      <c r="A17" s="27"/>
      <c r="B17" s="43"/>
      <c r="C17" s="7"/>
      <c r="D17" s="45"/>
      <c r="E17" s="27"/>
      <c r="F17" s="49"/>
      <c r="G17" s="47"/>
      <c r="H17" s="21"/>
      <c r="I17" s="51"/>
      <c r="J17" s="53"/>
      <c r="K17" s="28"/>
      <c r="L17" s="28"/>
      <c r="M17" s="7" t="s">
        <v>53</v>
      </c>
      <c r="N17" s="8"/>
      <c r="O17" s="8"/>
      <c r="P17" s="8"/>
      <c r="Q17" s="8"/>
      <c r="R17" s="32">
        <f t="shared" si="0"/>
        <v>0</v>
      </c>
      <c r="S17" s="8"/>
      <c r="T17" s="8"/>
      <c r="U17" s="8"/>
      <c r="V17" s="8"/>
      <c r="W17" s="9" t="e">
        <f t="shared" si="11"/>
        <v>#DIV/0!</v>
      </c>
      <c r="X17" s="8"/>
      <c r="Y17" s="8"/>
      <c r="Z17" s="8"/>
      <c r="AA17" s="8" t="s">
        <v>54</v>
      </c>
      <c r="AB17" s="10" t="str">
        <f t="shared" si="10"/>
        <v>Camenbert</v>
      </c>
    </row>
    <row r="18" spans="1:28">
      <c r="A18" s="31"/>
      <c r="B18" s="43"/>
      <c r="C18" s="7"/>
      <c r="D18" s="45"/>
      <c r="E18" s="27"/>
      <c r="F18" s="49"/>
      <c r="G18" s="47"/>
      <c r="H18" s="21"/>
      <c r="I18" s="51"/>
      <c r="J18" s="53"/>
      <c r="K18" s="28"/>
      <c r="L18" s="28"/>
      <c r="M18" s="7" t="s">
        <v>58</v>
      </c>
      <c r="N18" s="8" t="s">
        <v>61</v>
      </c>
      <c r="O18" s="8" t="s">
        <v>60</v>
      </c>
      <c r="P18" s="8">
        <v>95</v>
      </c>
      <c r="Q18" s="8">
        <v>848</v>
      </c>
      <c r="R18" s="32">
        <f t="shared" si="0"/>
        <v>201.99999047169857</v>
      </c>
      <c r="S18" s="8">
        <v>9.1999999999999993</v>
      </c>
      <c r="T18" s="8">
        <v>1.4</v>
      </c>
      <c r="U18" s="8">
        <v>15.4</v>
      </c>
      <c r="V18" s="8">
        <v>1.7</v>
      </c>
      <c r="W18" s="9">
        <f t="shared" si="11"/>
        <v>0.1103896103896104</v>
      </c>
      <c r="X18" s="8">
        <v>1.2</v>
      </c>
      <c r="Y18" s="8">
        <v>14</v>
      </c>
      <c r="Z18" s="8">
        <v>0.7</v>
      </c>
      <c r="AA18" s="8" t="s">
        <v>33</v>
      </c>
      <c r="AB18" s="10" t="str">
        <f t="shared" si="10"/>
        <v>Chicken Breasteaks</v>
      </c>
    </row>
    <row r="19" spans="1:28">
      <c r="A19" s="31"/>
      <c r="B19" s="43"/>
      <c r="C19" s="7"/>
      <c r="D19" s="45"/>
      <c r="E19" s="27"/>
      <c r="F19" s="49"/>
      <c r="G19" s="47"/>
      <c r="H19" s="21"/>
      <c r="I19" s="51"/>
      <c r="J19" s="53"/>
      <c r="K19" s="28"/>
      <c r="L19" s="28"/>
      <c r="M19" s="7" t="s">
        <v>62</v>
      </c>
      <c r="N19" s="8" t="s">
        <v>61</v>
      </c>
      <c r="O19" s="8" t="s">
        <v>63</v>
      </c>
      <c r="P19" s="8">
        <v>100</v>
      </c>
      <c r="Q19" s="8">
        <v>1015</v>
      </c>
      <c r="R19" s="32">
        <f t="shared" si="0"/>
        <v>241.78064897261092</v>
      </c>
      <c r="S19" s="8">
        <v>13.9</v>
      </c>
      <c r="T19" s="8">
        <v>2.2999999999999998</v>
      </c>
      <c r="U19" s="8">
        <v>15.9</v>
      </c>
      <c r="V19" s="8">
        <v>0.6</v>
      </c>
      <c r="W19" s="9">
        <f t="shared" si="11"/>
        <v>3.7735849056603772E-2</v>
      </c>
      <c r="X19" s="8">
        <v>1</v>
      </c>
      <c r="Y19" s="8">
        <v>13.1</v>
      </c>
      <c r="Z19" s="8">
        <v>1</v>
      </c>
      <c r="AA19" s="8" t="s">
        <v>31</v>
      </c>
      <c r="AB19" s="10" t="str">
        <f t="shared" si="10"/>
        <v>Large Cod Fillet</v>
      </c>
    </row>
    <row r="20" spans="1:28" ht="15">
      <c r="A20" s="28"/>
      <c r="B20" s="43"/>
      <c r="C20" s="7"/>
      <c r="D20" s="45"/>
      <c r="E20" s="15"/>
      <c r="F20" s="49"/>
      <c r="G20" s="47"/>
      <c r="H20" s="21"/>
      <c r="I20" s="51"/>
      <c r="J20" s="53"/>
      <c r="K20" s="28"/>
      <c r="L20" s="28"/>
      <c r="M20" s="7" t="s">
        <v>64</v>
      </c>
      <c r="N20" s="8" t="s">
        <v>44</v>
      </c>
      <c r="O20" s="8" t="s">
        <v>65</v>
      </c>
      <c r="P20" s="8">
        <v>100</v>
      </c>
      <c r="Q20" s="8">
        <v>1223</v>
      </c>
      <c r="R20" s="32">
        <f t="shared" si="0"/>
        <v>291.32781644680114</v>
      </c>
      <c r="S20" s="8">
        <v>23</v>
      </c>
      <c r="T20" s="8">
        <v>5.9</v>
      </c>
      <c r="U20" s="8">
        <v>1.6</v>
      </c>
      <c r="V20" s="8">
        <v>0.5</v>
      </c>
      <c r="W20" s="9">
        <f t="shared" si="11"/>
        <v>0.3125</v>
      </c>
      <c r="X20" s="8">
        <v>0.5</v>
      </c>
      <c r="Y20" s="8">
        <v>20</v>
      </c>
      <c r="Z20" s="8">
        <v>2.4</v>
      </c>
      <c r="AA20" s="8" t="s">
        <v>31</v>
      </c>
      <c r="AB20" s="10" t="str">
        <f t="shared" si="10"/>
        <v>Smoked Mackerel</v>
      </c>
    </row>
    <row r="21" spans="1:28" ht="30">
      <c r="A21" s="28"/>
      <c r="B21" s="43"/>
      <c r="C21" s="44"/>
      <c r="D21" s="46"/>
      <c r="F21" s="50"/>
      <c r="G21" s="48"/>
      <c r="H21" s="22"/>
      <c r="I21" s="52"/>
      <c r="J21" s="54"/>
      <c r="K21" s="28"/>
      <c r="L21" s="28"/>
      <c r="M21" s="11" t="s">
        <v>66</v>
      </c>
      <c r="N21" s="8" t="s">
        <v>67</v>
      </c>
      <c r="O21" s="8" t="s">
        <v>60</v>
      </c>
      <c r="P21" s="8">
        <v>110</v>
      </c>
      <c r="Q21" s="8">
        <v>1143</v>
      </c>
      <c r="R21" s="32">
        <f t="shared" si="0"/>
        <v>272.27121357211257</v>
      </c>
      <c r="S21" s="8">
        <v>4</v>
      </c>
      <c r="T21" s="8">
        <v>0.3</v>
      </c>
      <c r="U21" s="8">
        <v>49.2</v>
      </c>
      <c r="V21" s="8">
        <v>2.2999999999999998</v>
      </c>
      <c r="W21" s="9">
        <f t="shared" si="11"/>
        <v>4.6747967479674787E-2</v>
      </c>
      <c r="X21" s="8">
        <v>2.5</v>
      </c>
      <c r="Y21" s="8">
        <v>8.3000000000000007</v>
      </c>
      <c r="Z21" s="8">
        <v>0.7</v>
      </c>
      <c r="AA21" s="8" t="s">
        <v>28</v>
      </c>
      <c r="AB21" s="10" t="str">
        <f t="shared" si="10"/>
        <v>Garlic &amp; Coriander
Naan Bread</v>
      </c>
    </row>
    <row r="22" spans="1:28" ht="15">
      <c r="A22" s="28"/>
      <c r="B22" s="43"/>
      <c r="C22" s="44"/>
      <c r="D22" s="46"/>
      <c r="F22" s="50"/>
      <c r="G22" s="48"/>
      <c r="H22" s="22"/>
      <c r="I22" s="52"/>
      <c r="J22" s="54"/>
      <c r="K22" s="28"/>
      <c r="L22" s="28"/>
      <c r="M22" s="7" t="s">
        <v>68</v>
      </c>
      <c r="N22" s="8" t="s">
        <v>69</v>
      </c>
      <c r="O22" s="8" t="s">
        <v>60</v>
      </c>
      <c r="P22" s="8" t="s">
        <v>70</v>
      </c>
      <c r="Q22" s="8">
        <v>604</v>
      </c>
      <c r="R22" s="32">
        <f t="shared" si="0"/>
        <v>143.87735170389851</v>
      </c>
      <c r="S22" s="8">
        <v>1.6</v>
      </c>
      <c r="T22" s="8">
        <v>0.2</v>
      </c>
      <c r="U22" s="8">
        <v>25</v>
      </c>
      <c r="V22" s="8">
        <v>2.2000000000000002</v>
      </c>
      <c r="W22" s="9">
        <f t="shared" si="11"/>
        <v>8.8000000000000009E-2</v>
      </c>
      <c r="X22" s="8">
        <v>3.4</v>
      </c>
      <c r="Y22" s="8">
        <v>5.5</v>
      </c>
      <c r="Z22" s="8">
        <v>0.4</v>
      </c>
      <c r="AA22" s="8" t="s">
        <v>28</v>
      </c>
      <c r="AB22" s="10" t="str">
        <f t="shared" si="10"/>
        <v>Wholemeal Deli Rolls</v>
      </c>
    </row>
    <row r="23" spans="1:28" ht="15">
      <c r="A23" s="28"/>
      <c r="B23" s="43"/>
      <c r="C23" s="44"/>
      <c r="D23" s="46"/>
      <c r="F23" s="50"/>
      <c r="G23" s="48"/>
      <c r="H23" s="22"/>
      <c r="I23" s="52"/>
      <c r="J23" s="54"/>
      <c r="K23" s="28"/>
      <c r="L23" s="28"/>
      <c r="M23" s="7" t="s">
        <v>71</v>
      </c>
      <c r="N23" s="8">
        <v>1</v>
      </c>
      <c r="O23" s="8" t="s">
        <v>60</v>
      </c>
      <c r="P23" s="8">
        <v>142</v>
      </c>
      <c r="Q23" s="8">
        <v>1173</v>
      </c>
      <c r="R23" s="32">
        <f t="shared" ref="R23:R86" si="13">SUM(Q23/4.19802)</f>
        <v>279.4174396501208</v>
      </c>
      <c r="S23" s="8">
        <v>19.100000000000001</v>
      </c>
      <c r="T23" s="8">
        <v>8.6</v>
      </c>
      <c r="U23" s="8">
        <v>1.2</v>
      </c>
      <c r="V23" s="8">
        <v>0.2</v>
      </c>
      <c r="W23" s="9">
        <f t="shared" si="11"/>
        <v>0.16666666666666669</v>
      </c>
      <c r="X23" s="8">
        <v>0.5</v>
      </c>
      <c r="Y23" s="8">
        <v>26.1</v>
      </c>
      <c r="Z23" s="8">
        <v>1.1000000000000001</v>
      </c>
      <c r="AA23" s="8" t="s">
        <v>33</v>
      </c>
      <c r="AB23" s="10" t="str">
        <f t="shared" si="10"/>
        <v>Ultimate 5oz Burger</v>
      </c>
    </row>
    <row r="24" spans="1:28" ht="15">
      <c r="A24" s="28"/>
      <c r="B24" s="43"/>
      <c r="C24" s="44"/>
      <c r="D24" s="46"/>
      <c r="F24" s="50"/>
      <c r="G24" s="48"/>
      <c r="H24" s="22"/>
      <c r="I24" s="52"/>
      <c r="J24" s="54"/>
      <c r="K24" s="28"/>
      <c r="L24" s="28"/>
      <c r="M24" s="7" t="s">
        <v>72</v>
      </c>
      <c r="N24" s="8" t="s">
        <v>75</v>
      </c>
      <c r="O24" s="8" t="s">
        <v>73</v>
      </c>
      <c r="P24" s="8" t="s">
        <v>74</v>
      </c>
      <c r="Q24" s="8">
        <v>1470</v>
      </c>
      <c r="R24" s="32">
        <f t="shared" si="13"/>
        <v>350.165077822402</v>
      </c>
      <c r="S24" s="8">
        <v>3.3</v>
      </c>
      <c r="T24" s="8">
        <v>1.4</v>
      </c>
      <c r="U24" s="8">
        <v>28</v>
      </c>
      <c r="V24" s="8">
        <v>11</v>
      </c>
      <c r="W24" s="9">
        <f t="shared" si="11"/>
        <v>0.39285714285714285</v>
      </c>
      <c r="X24" s="8">
        <v>2.7</v>
      </c>
      <c r="Y24" s="8">
        <v>7.1</v>
      </c>
      <c r="Z24" s="8">
        <v>0.4</v>
      </c>
      <c r="AA24" s="8" t="s">
        <v>48</v>
      </c>
      <c r="AB24" s="10" t="str">
        <f t="shared" si="10"/>
        <v>Cheerios - Multigrain</v>
      </c>
    </row>
    <row r="25" spans="1:28" ht="15">
      <c r="A25" s="28"/>
      <c r="B25" s="43"/>
      <c r="C25" s="44"/>
      <c r="D25" s="46"/>
      <c r="F25" s="50"/>
      <c r="G25" s="48"/>
      <c r="H25" s="22"/>
      <c r="I25" s="52"/>
      <c r="J25" s="54"/>
      <c r="K25" s="28"/>
      <c r="L25" s="28"/>
      <c r="M25" s="7" t="s">
        <v>81</v>
      </c>
      <c r="N25" s="8" t="s">
        <v>82</v>
      </c>
      <c r="O25" s="8" t="s">
        <v>83</v>
      </c>
      <c r="P25" s="8"/>
      <c r="Q25" s="8">
        <v>1449</v>
      </c>
      <c r="R25" s="32">
        <f t="shared" si="13"/>
        <v>345.16271956779627</v>
      </c>
      <c r="S25" s="8">
        <v>14</v>
      </c>
      <c r="T25" s="8">
        <v>2.6</v>
      </c>
      <c r="U25" s="8">
        <v>37</v>
      </c>
      <c r="V25" s="8">
        <v>3.1</v>
      </c>
      <c r="W25" s="9">
        <f t="shared" si="11"/>
        <v>8.3783783783783788E-2</v>
      </c>
      <c r="X25" s="8">
        <v>3.1</v>
      </c>
      <c r="Y25" s="8">
        <v>17</v>
      </c>
      <c r="Z25" s="8">
        <v>1</v>
      </c>
      <c r="AA25" s="8" t="s">
        <v>42</v>
      </c>
      <c r="AB25" s="10" t="str">
        <f t="shared" si="10"/>
        <v>Egg &amp; Mayo Sandwich</v>
      </c>
    </row>
    <row r="26" spans="1:28" ht="15">
      <c r="A26" s="28"/>
      <c r="B26" s="43"/>
      <c r="C26" s="44"/>
      <c r="D26" s="46"/>
      <c r="F26" s="50"/>
      <c r="G26" s="48"/>
      <c r="H26" s="22"/>
      <c r="I26" s="52"/>
      <c r="J26" s="54"/>
      <c r="K26" s="28"/>
      <c r="L26" s="28"/>
      <c r="M26" s="7" t="s">
        <v>84</v>
      </c>
      <c r="N26" s="8" t="s">
        <v>67</v>
      </c>
      <c r="O26" s="8" t="s">
        <v>83</v>
      </c>
      <c r="P26" s="8">
        <v>21</v>
      </c>
      <c r="Q26" s="8">
        <v>101</v>
      </c>
      <c r="R26" s="32">
        <f t="shared" si="13"/>
        <v>24.058961129294289</v>
      </c>
      <c r="S26" s="8">
        <v>0.6</v>
      </c>
      <c r="T26" s="8">
        <v>0.2</v>
      </c>
      <c r="U26" s="8">
        <v>0.5</v>
      </c>
      <c r="V26" s="8">
        <v>0.5</v>
      </c>
      <c r="W26" s="9">
        <f t="shared" si="11"/>
        <v>1</v>
      </c>
      <c r="X26" s="8">
        <v>0.5</v>
      </c>
      <c r="Y26" s="8">
        <v>4.3</v>
      </c>
      <c r="Z26" s="8">
        <v>0.34</v>
      </c>
      <c r="AA26" s="8" t="s">
        <v>33</v>
      </c>
      <c r="AB26" s="10" t="str">
        <f t="shared" si="10"/>
        <v>Turkey</v>
      </c>
    </row>
    <row r="27" spans="1:28" ht="15">
      <c r="A27" s="28"/>
      <c r="B27" s="43"/>
      <c r="C27" s="44"/>
      <c r="D27" s="46"/>
      <c r="F27" s="50"/>
      <c r="G27" s="48"/>
      <c r="H27" s="22"/>
      <c r="I27" s="52"/>
      <c r="J27" s="54"/>
      <c r="K27" s="28"/>
      <c r="L27" s="28"/>
      <c r="M27" s="7" t="s">
        <v>85</v>
      </c>
      <c r="N27" s="8" t="s">
        <v>86</v>
      </c>
      <c r="O27" s="8" t="s">
        <v>83</v>
      </c>
      <c r="P27" s="8"/>
      <c r="Q27" s="8">
        <v>1778</v>
      </c>
      <c r="R27" s="32">
        <f t="shared" si="13"/>
        <v>423.53299888995292</v>
      </c>
      <c r="S27" s="8">
        <v>22.7</v>
      </c>
      <c r="T27" s="8">
        <v>11</v>
      </c>
      <c r="U27" s="8">
        <v>37.9</v>
      </c>
      <c r="V27" s="8">
        <v>3.1</v>
      </c>
      <c r="W27" s="9">
        <f t="shared" si="11"/>
        <v>8.1794195250659632E-2</v>
      </c>
      <c r="X27" s="8">
        <v>2</v>
      </c>
      <c r="Y27" s="8">
        <v>16.399999999999999</v>
      </c>
      <c r="Z27" s="8">
        <v>2.1</v>
      </c>
      <c r="AA27" s="8" t="s">
        <v>87</v>
      </c>
      <c r="AB27" s="10" t="str">
        <f t="shared" si="10"/>
        <v>Deep Steak Pie</v>
      </c>
    </row>
    <row r="28" spans="1:28">
      <c r="B28" s="43"/>
      <c r="C28" s="44"/>
      <c r="D28" s="46"/>
      <c r="F28" s="50"/>
      <c r="G28" s="48"/>
      <c r="H28" s="22"/>
      <c r="I28" s="52"/>
      <c r="J28" s="54"/>
      <c r="K28" s="28"/>
      <c r="L28" s="28"/>
      <c r="M28" s="7" t="s">
        <v>88</v>
      </c>
      <c r="N28" s="8" t="s">
        <v>91</v>
      </c>
      <c r="O28" s="8" t="s">
        <v>90</v>
      </c>
      <c r="P28" s="8">
        <v>42</v>
      </c>
      <c r="Q28" s="8">
        <v>802</v>
      </c>
      <c r="R28" s="32">
        <f t="shared" si="13"/>
        <v>191.04244381875267</v>
      </c>
      <c r="S28" s="8">
        <v>6.8</v>
      </c>
      <c r="T28" s="8">
        <v>0.7</v>
      </c>
      <c r="U28" s="8">
        <v>28</v>
      </c>
      <c r="V28" s="8">
        <v>8.1</v>
      </c>
      <c r="W28" s="9">
        <f t="shared" si="11"/>
        <v>0.28928571428571431</v>
      </c>
      <c r="X28" s="8">
        <v>2.6</v>
      </c>
      <c r="Y28" s="8">
        <v>3.4</v>
      </c>
      <c r="Z28" s="8">
        <v>0.13</v>
      </c>
      <c r="AA28" s="8" t="s">
        <v>42</v>
      </c>
      <c r="AB28" s="10" t="str">
        <f t="shared" si="10"/>
        <v>Oat/Honey Granola Bar</v>
      </c>
    </row>
    <row r="29" spans="1:28">
      <c r="B29" s="43"/>
      <c r="C29" s="44"/>
      <c r="D29" s="46"/>
      <c r="F29" s="50"/>
      <c r="G29" s="48"/>
      <c r="H29" s="22"/>
      <c r="I29" s="52"/>
      <c r="J29" s="54"/>
      <c r="K29" s="28"/>
      <c r="L29" s="28"/>
      <c r="M29" s="7" t="s">
        <v>92</v>
      </c>
      <c r="N29" s="8" t="s">
        <v>93</v>
      </c>
      <c r="O29" s="8" t="s">
        <v>94</v>
      </c>
      <c r="P29" s="8">
        <v>12.2</v>
      </c>
      <c r="Q29" s="8">
        <v>135</v>
      </c>
      <c r="R29" s="32">
        <f t="shared" si="13"/>
        <v>32.158017351036918</v>
      </c>
      <c r="S29" s="8">
        <v>1</v>
      </c>
      <c r="T29" s="8">
        <v>0.5</v>
      </c>
      <c r="U29" s="8">
        <v>8.6999999999999993</v>
      </c>
      <c r="V29" s="8">
        <v>6.4</v>
      </c>
      <c r="W29" s="9">
        <f t="shared" si="11"/>
        <v>0.73563218390804608</v>
      </c>
      <c r="X29" s="8">
        <v>0.3</v>
      </c>
      <c r="Y29" s="8">
        <v>0.6</v>
      </c>
      <c r="Z29" s="8">
        <v>3.0000000000000001E-3</v>
      </c>
      <c r="AA29" s="8" t="s">
        <v>42</v>
      </c>
      <c r="AB29" s="10" t="str">
        <f t="shared" si="10"/>
        <v>Jaffa Cakes</v>
      </c>
    </row>
    <row r="30" spans="1:28">
      <c r="B30" s="43"/>
      <c r="C30" s="44"/>
      <c r="D30" s="46"/>
      <c r="F30" s="50"/>
      <c r="G30" s="48"/>
      <c r="H30" s="22"/>
      <c r="I30" s="52"/>
      <c r="J30" s="54"/>
      <c r="K30" s="28"/>
      <c r="L30" s="28"/>
      <c r="M30" s="7" t="s">
        <v>95</v>
      </c>
      <c r="N30" s="8" t="s">
        <v>96</v>
      </c>
      <c r="O30" s="8" t="s">
        <v>97</v>
      </c>
      <c r="P30" s="8">
        <v>235</v>
      </c>
      <c r="Q30" s="8">
        <v>2442</v>
      </c>
      <c r="R30" s="32">
        <f t="shared" si="13"/>
        <v>581.70280274986783</v>
      </c>
      <c r="S30" s="8">
        <v>34</v>
      </c>
      <c r="T30" s="8">
        <v>13</v>
      </c>
      <c r="U30" s="8">
        <v>46</v>
      </c>
      <c r="V30" s="8">
        <v>3.1</v>
      </c>
      <c r="W30" s="9">
        <f t="shared" si="11"/>
        <v>6.7391304347826086E-2</v>
      </c>
      <c r="X30" s="8">
        <v>2.2000000000000002</v>
      </c>
      <c r="Y30" s="8">
        <v>22</v>
      </c>
      <c r="Z30" s="8">
        <v>2.6</v>
      </c>
      <c r="AA30" s="8" t="s">
        <v>98</v>
      </c>
      <c r="AB30" s="10" t="str">
        <f t="shared" si="10"/>
        <v>Chicken / Bacon Pie</v>
      </c>
    </row>
    <row r="31" spans="1:28">
      <c r="B31" s="43"/>
      <c r="C31" s="44"/>
      <c r="D31" s="46"/>
      <c r="F31" s="50"/>
      <c r="G31" s="48"/>
      <c r="H31" s="22"/>
      <c r="I31" s="52"/>
      <c r="J31" s="54"/>
      <c r="K31" s="28"/>
      <c r="L31" s="28"/>
      <c r="M31" s="7" t="s">
        <v>99</v>
      </c>
      <c r="N31" s="8" t="s">
        <v>8</v>
      </c>
      <c r="O31" s="8" t="s">
        <v>83</v>
      </c>
      <c r="P31" s="8">
        <v>210</v>
      </c>
      <c r="Q31" s="8">
        <v>774</v>
      </c>
      <c r="R31" s="32">
        <f t="shared" si="13"/>
        <v>184.37263281261167</v>
      </c>
      <c r="S31" s="8">
        <v>0.9</v>
      </c>
      <c r="T31" s="8">
        <v>0.3</v>
      </c>
      <c r="U31" s="8">
        <v>29</v>
      </c>
      <c r="V31" s="8">
        <v>12</v>
      </c>
      <c r="W31" s="9">
        <f t="shared" si="11"/>
        <v>0.41379310344827586</v>
      </c>
      <c r="X31" s="8">
        <v>9.6</v>
      </c>
      <c r="Y31" s="8">
        <v>9.6999999999999993</v>
      </c>
      <c r="Z31" s="8">
        <v>0.83</v>
      </c>
      <c r="AA31" s="8" t="s">
        <v>42</v>
      </c>
      <c r="AB31" s="10" t="str">
        <f t="shared" si="10"/>
        <v>Baked Beans</v>
      </c>
    </row>
    <row r="32" spans="1:28">
      <c r="B32" s="43"/>
      <c r="C32" s="44"/>
      <c r="D32" s="46"/>
      <c r="F32" s="50"/>
      <c r="G32" s="48"/>
      <c r="H32" s="22"/>
      <c r="I32" s="52"/>
      <c r="J32" s="54"/>
      <c r="K32" s="28"/>
      <c r="L32" s="28"/>
      <c r="M32" s="7" t="s">
        <v>100</v>
      </c>
      <c r="N32" s="8" t="s">
        <v>101</v>
      </c>
      <c r="O32" s="8" t="s">
        <v>102</v>
      </c>
      <c r="P32" s="8">
        <v>100</v>
      </c>
      <c r="Q32" s="8">
        <v>527</v>
      </c>
      <c r="R32" s="32">
        <f t="shared" si="13"/>
        <v>125.5353714370108</v>
      </c>
      <c r="S32" s="8">
        <v>3.2</v>
      </c>
      <c r="T32" s="8">
        <v>1.36</v>
      </c>
      <c r="U32" s="8">
        <v>1</v>
      </c>
      <c r="V32" s="8">
        <v>0.4</v>
      </c>
      <c r="W32" s="9">
        <f t="shared" si="11"/>
        <v>0.4</v>
      </c>
      <c r="X32" s="8">
        <v>0.5</v>
      </c>
      <c r="Y32" s="8">
        <v>23.1</v>
      </c>
      <c r="Z32" s="8">
        <v>0.81</v>
      </c>
      <c r="AA32" s="8" t="s">
        <v>33</v>
      </c>
      <c r="AB32" s="10" t="str">
        <f t="shared" si="10"/>
        <v>Pork Medallions</v>
      </c>
    </row>
    <row r="33" spans="2:28">
      <c r="B33" s="43"/>
      <c r="C33" s="44"/>
      <c r="D33" s="46"/>
      <c r="F33" s="50"/>
      <c r="G33" s="48"/>
      <c r="H33" s="22"/>
      <c r="I33" s="52"/>
      <c r="J33" s="54"/>
      <c r="K33" s="28"/>
      <c r="L33" s="28"/>
      <c r="M33" s="7" t="s">
        <v>103</v>
      </c>
      <c r="N33" s="8" t="s">
        <v>104</v>
      </c>
      <c r="O33" s="8" t="s">
        <v>97</v>
      </c>
      <c r="P33" s="8">
        <v>60</v>
      </c>
      <c r="Q33" s="8">
        <v>901</v>
      </c>
      <c r="R33" s="32">
        <f t="shared" si="13"/>
        <v>214.62498987617974</v>
      </c>
      <c r="S33" s="8">
        <v>14</v>
      </c>
      <c r="T33" s="8">
        <v>6.1</v>
      </c>
      <c r="U33" s="8">
        <v>17</v>
      </c>
      <c r="V33" s="8">
        <v>1</v>
      </c>
      <c r="W33" s="9">
        <f t="shared" si="11"/>
        <v>5.8823529411764712E-2</v>
      </c>
      <c r="X33" s="8">
        <v>2</v>
      </c>
      <c r="Y33" s="8">
        <v>5.7</v>
      </c>
      <c r="Z33" s="8">
        <v>0.59</v>
      </c>
      <c r="AA33" s="8" t="s">
        <v>42</v>
      </c>
      <c r="AB33" s="10" t="str">
        <f t="shared" si="10"/>
        <v>Sausage Roll</v>
      </c>
    </row>
    <row r="34" spans="2:28">
      <c r="B34" s="43"/>
      <c r="C34" s="44"/>
      <c r="D34" s="46"/>
      <c r="F34" s="50"/>
      <c r="G34" s="48"/>
      <c r="H34" s="22"/>
      <c r="I34" s="52"/>
      <c r="J34" s="54"/>
      <c r="K34" s="28"/>
      <c r="L34" s="28"/>
      <c r="M34" s="7" t="s">
        <v>105</v>
      </c>
      <c r="N34" s="8" t="s">
        <v>106</v>
      </c>
      <c r="O34" s="8" t="s">
        <v>59</v>
      </c>
      <c r="P34" s="8">
        <v>142</v>
      </c>
      <c r="Q34" s="8">
        <v>1687</v>
      </c>
      <c r="R34" s="32">
        <f t="shared" si="13"/>
        <v>401.85611311999469</v>
      </c>
      <c r="S34" s="8">
        <v>25.7</v>
      </c>
      <c r="T34" s="8">
        <v>12.4</v>
      </c>
      <c r="U34" s="8">
        <v>29.7</v>
      </c>
      <c r="V34" s="8">
        <v>2.2000000000000002</v>
      </c>
      <c r="W34" s="9">
        <f t="shared" si="11"/>
        <v>7.4074074074074084E-2</v>
      </c>
      <c r="X34" s="8">
        <v>2.6</v>
      </c>
      <c r="Y34" s="8">
        <v>12.5</v>
      </c>
      <c r="Z34" s="8">
        <v>0.8</v>
      </c>
      <c r="AA34" s="8" t="s">
        <v>98</v>
      </c>
      <c r="AB34" s="10" t="str">
        <f t="shared" si="10"/>
        <v>Chicken Pie (Creamy)</v>
      </c>
    </row>
    <row r="35" spans="2:28">
      <c r="B35" s="43"/>
      <c r="C35" s="44"/>
      <c r="D35" s="46"/>
      <c r="F35" s="50"/>
      <c r="G35" s="48"/>
      <c r="H35" s="22"/>
      <c r="I35" s="52"/>
      <c r="J35" s="54"/>
      <c r="K35" s="28"/>
      <c r="L35" s="28"/>
      <c r="M35" s="7" t="s">
        <v>107</v>
      </c>
      <c r="N35" s="8" t="s">
        <v>108</v>
      </c>
      <c r="O35" s="8" t="s">
        <v>59</v>
      </c>
      <c r="P35" s="8">
        <v>30</v>
      </c>
      <c r="Q35" s="8">
        <v>629</v>
      </c>
      <c r="R35" s="32">
        <f t="shared" si="13"/>
        <v>149.83254010223868</v>
      </c>
      <c r="S35" s="8">
        <v>7.8</v>
      </c>
      <c r="T35" s="8">
        <v>2.7</v>
      </c>
      <c r="U35" s="8">
        <v>16.600000000000001</v>
      </c>
      <c r="V35" s="8">
        <v>0.5</v>
      </c>
      <c r="W35" s="9">
        <f t="shared" si="11"/>
        <v>3.012048192771084E-2</v>
      </c>
      <c r="X35" s="8">
        <v>1.1000000000000001</v>
      </c>
      <c r="Y35" s="8">
        <v>3.3</v>
      </c>
      <c r="Z35" s="8">
        <v>0.8</v>
      </c>
      <c r="AA35" s="8" t="s">
        <v>54</v>
      </c>
      <c r="AB35" s="10" t="str">
        <f t="shared" si="10"/>
        <v>Cheeselets</v>
      </c>
    </row>
    <row r="36" spans="2:28">
      <c r="B36" s="43"/>
      <c r="C36" s="44"/>
      <c r="D36" s="46"/>
      <c r="F36" s="50"/>
      <c r="G36" s="48"/>
      <c r="H36" s="22"/>
      <c r="I36" s="52"/>
      <c r="J36" s="54"/>
      <c r="K36" s="28"/>
      <c r="L36" s="28"/>
      <c r="M36" s="7" t="s">
        <v>109</v>
      </c>
      <c r="N36" s="8" t="s">
        <v>110</v>
      </c>
      <c r="O36" s="8" t="s">
        <v>59</v>
      </c>
      <c r="P36" s="8"/>
      <c r="Q36" s="8">
        <v>2046</v>
      </c>
      <c r="R36" s="32">
        <f t="shared" si="13"/>
        <v>487.37261852015956</v>
      </c>
      <c r="S36" s="8">
        <v>31.5</v>
      </c>
      <c r="T36" s="8">
        <v>14.8</v>
      </c>
      <c r="U36" s="8">
        <v>35.9</v>
      </c>
      <c r="V36" s="8">
        <v>1.9</v>
      </c>
      <c r="W36" s="9">
        <f t="shared" si="11"/>
        <v>5.2924791086350974E-2</v>
      </c>
      <c r="X36" s="8">
        <v>2.95</v>
      </c>
      <c r="Y36" s="8">
        <v>14.8</v>
      </c>
      <c r="Z36" s="8">
        <v>0.9</v>
      </c>
      <c r="AA36" s="8" t="s">
        <v>98</v>
      </c>
      <c r="AB36" s="10" t="str">
        <f t="shared" si="10"/>
        <v>Steak Pie (family)</v>
      </c>
    </row>
    <row r="37" spans="2:28">
      <c r="B37" s="43"/>
      <c r="C37" s="44"/>
      <c r="D37" s="46"/>
      <c r="F37" s="50"/>
      <c r="G37" s="48"/>
      <c r="H37" s="22"/>
      <c r="I37" s="52"/>
      <c r="J37" s="54"/>
      <c r="K37" s="28"/>
      <c r="L37" s="28"/>
      <c r="M37" s="7" t="s">
        <v>111</v>
      </c>
      <c r="N37" s="8" t="s">
        <v>112</v>
      </c>
      <c r="O37" s="8" t="s">
        <v>59</v>
      </c>
      <c r="P37" s="8">
        <v>220</v>
      </c>
      <c r="Q37" s="8">
        <v>2574</v>
      </c>
      <c r="R37" s="32">
        <f t="shared" si="13"/>
        <v>613.14619749310395</v>
      </c>
      <c r="S37" s="8">
        <v>40.9</v>
      </c>
      <c r="T37" s="8">
        <v>19</v>
      </c>
      <c r="U37" s="8">
        <v>44.9</v>
      </c>
      <c r="V37" s="8">
        <v>2.7</v>
      </c>
      <c r="W37" s="9">
        <f t="shared" si="11"/>
        <v>6.0133630289532301E-2</v>
      </c>
      <c r="X37" s="8">
        <v>4.5999999999999996</v>
      </c>
      <c r="Y37" s="8">
        <v>15.3</v>
      </c>
      <c r="Z37" s="8">
        <v>1.1000000000000001</v>
      </c>
      <c r="AA37" s="8" t="s">
        <v>98</v>
      </c>
      <c r="AB37" s="10" t="str">
        <f t="shared" si="10"/>
        <v>Steak Slice (luxury)</v>
      </c>
    </row>
    <row r="38" spans="2:28">
      <c r="B38" s="43"/>
      <c r="C38" s="44"/>
      <c r="D38" s="46"/>
      <c r="F38" s="50"/>
      <c r="G38" s="48"/>
      <c r="H38" s="22"/>
      <c r="I38" s="52"/>
      <c r="J38" s="54"/>
      <c r="K38" s="28"/>
      <c r="L38" s="28"/>
      <c r="M38" s="7" t="s">
        <v>113</v>
      </c>
      <c r="N38" s="8" t="s">
        <v>114</v>
      </c>
      <c r="O38" s="8" t="s">
        <v>59</v>
      </c>
      <c r="P38" s="8">
        <v>450</v>
      </c>
      <c r="Q38" s="8">
        <v>2042</v>
      </c>
      <c r="R38" s="32">
        <f t="shared" si="13"/>
        <v>486.41978837642512</v>
      </c>
      <c r="S38" s="8">
        <v>19.899999999999999</v>
      </c>
      <c r="T38" s="8">
        <v>12.2</v>
      </c>
      <c r="U38" s="8">
        <v>45.2</v>
      </c>
      <c r="V38" s="8">
        <v>3</v>
      </c>
      <c r="W38" s="9">
        <f t="shared" si="11"/>
        <v>6.6371681415929196E-2</v>
      </c>
      <c r="X38" s="8">
        <v>5.5</v>
      </c>
      <c r="Y38" s="8">
        <v>29.1</v>
      </c>
      <c r="Z38" s="8">
        <v>4</v>
      </c>
      <c r="AA38" s="8" t="s">
        <v>31</v>
      </c>
      <c r="AB38" s="10" t="str">
        <f t="shared" si="10"/>
        <v>Cod, Salmon, Prawn Pie</v>
      </c>
    </row>
    <row r="39" spans="2:28">
      <c r="B39" s="43"/>
      <c r="C39" s="44"/>
      <c r="D39" s="46"/>
      <c r="F39" s="50"/>
      <c r="G39" s="48"/>
      <c r="H39" s="22"/>
      <c r="I39" s="52"/>
      <c r="J39" s="54"/>
      <c r="L39" s="28"/>
      <c r="M39" s="7" t="s">
        <v>115</v>
      </c>
      <c r="N39" s="8" t="s">
        <v>114</v>
      </c>
      <c r="O39" s="8" t="s">
        <v>83</v>
      </c>
      <c r="P39" s="8">
        <v>300</v>
      </c>
      <c r="Q39" s="8">
        <v>2076</v>
      </c>
      <c r="R39" s="32">
        <f t="shared" si="13"/>
        <v>494.51884459816773</v>
      </c>
      <c r="S39" s="8">
        <v>22</v>
      </c>
      <c r="T39" s="8">
        <v>10</v>
      </c>
      <c r="U39" s="8">
        <v>62</v>
      </c>
      <c r="V39" s="8">
        <v>1.4</v>
      </c>
      <c r="W39" s="9">
        <f t="shared" si="11"/>
        <v>2.2580645161290321E-2</v>
      </c>
      <c r="X39" s="8">
        <v>24</v>
      </c>
      <c r="Y39" s="8">
        <v>10</v>
      </c>
      <c r="Z39" s="8">
        <v>1.48</v>
      </c>
      <c r="AA39" s="8" t="s">
        <v>42</v>
      </c>
      <c r="AB39" s="10" t="str">
        <f t="shared" si="10"/>
        <v>Instanoodles</v>
      </c>
    </row>
    <row r="40" spans="2:28">
      <c r="B40" s="43"/>
      <c r="C40" s="44"/>
      <c r="D40" s="46"/>
      <c r="F40" s="50"/>
      <c r="G40" s="48"/>
      <c r="H40" s="22"/>
      <c r="I40" s="52"/>
      <c r="J40" s="54"/>
      <c r="L40" s="28"/>
      <c r="M40" s="7" t="s">
        <v>116</v>
      </c>
      <c r="N40" s="8" t="s">
        <v>117</v>
      </c>
      <c r="O40" s="8" t="s">
        <v>59</v>
      </c>
      <c r="P40" s="8">
        <v>450</v>
      </c>
      <c r="Q40" s="8">
        <v>2997</v>
      </c>
      <c r="R40" s="32">
        <f t="shared" si="13"/>
        <v>713.90798519301961</v>
      </c>
      <c r="S40" s="8">
        <v>48.9</v>
      </c>
      <c r="T40" s="8">
        <v>24.7</v>
      </c>
      <c r="U40" s="8">
        <v>39.700000000000003</v>
      </c>
      <c r="V40" s="8">
        <v>3.4</v>
      </c>
      <c r="W40" s="9">
        <f t="shared" si="11"/>
        <v>8.5642317380352648E-2</v>
      </c>
      <c r="X40" s="8">
        <v>9</v>
      </c>
      <c r="Y40" s="8">
        <v>24.8</v>
      </c>
      <c r="Z40" s="8">
        <v>2.9</v>
      </c>
      <c r="AA40" s="8" t="s">
        <v>98</v>
      </c>
      <c r="AB40" s="10" t="str">
        <f t="shared" si="10"/>
        <v>Cottage Pie (slow cook)</v>
      </c>
    </row>
    <row r="41" spans="2:28">
      <c r="B41" s="43"/>
      <c r="C41" s="44"/>
      <c r="D41" s="46"/>
      <c r="F41" s="50"/>
      <c r="G41" s="48"/>
      <c r="H41" s="22"/>
      <c r="I41" s="52"/>
      <c r="J41" s="54"/>
      <c r="M41" s="7" t="s">
        <v>118</v>
      </c>
      <c r="N41" s="8" t="s">
        <v>119</v>
      </c>
      <c r="O41" s="8" t="s">
        <v>83</v>
      </c>
      <c r="P41" s="8">
        <v>100</v>
      </c>
      <c r="Q41" s="8">
        <v>839</v>
      </c>
      <c r="R41" s="32">
        <f t="shared" si="13"/>
        <v>199.85612264829612</v>
      </c>
      <c r="S41" s="8">
        <v>19</v>
      </c>
      <c r="T41" s="8">
        <v>1.3</v>
      </c>
      <c r="U41" s="8">
        <v>6.5</v>
      </c>
      <c r="V41" s="8">
        <v>5.3</v>
      </c>
      <c r="W41" s="9">
        <f t="shared" si="11"/>
        <v>0.81538461538461537</v>
      </c>
      <c r="X41" s="8">
        <v>1.6</v>
      </c>
      <c r="Y41" s="8">
        <v>0.8</v>
      </c>
      <c r="Z41" s="8">
        <v>0.88</v>
      </c>
      <c r="AA41" s="8" t="s">
        <v>120</v>
      </c>
      <c r="AB41" s="10" t="str">
        <f t="shared" si="10"/>
        <v>Coleslaw</v>
      </c>
    </row>
    <row r="42" spans="2:28">
      <c r="B42" s="43"/>
      <c r="C42" s="44"/>
      <c r="D42" s="46"/>
      <c r="F42" s="50"/>
      <c r="G42" s="48"/>
      <c r="H42" s="22"/>
      <c r="I42" s="52"/>
      <c r="J42" s="54"/>
      <c r="M42" s="7" t="s">
        <v>121</v>
      </c>
      <c r="N42" s="8" t="s">
        <v>104</v>
      </c>
      <c r="O42" s="8" t="s">
        <v>83</v>
      </c>
      <c r="P42" s="8">
        <v>40</v>
      </c>
      <c r="Q42" s="8">
        <v>429</v>
      </c>
      <c r="R42" s="32">
        <f t="shared" si="13"/>
        <v>102.19103291551733</v>
      </c>
      <c r="S42" s="8">
        <v>4.5999999999999996</v>
      </c>
      <c r="T42" s="8">
        <v>0.4</v>
      </c>
      <c r="U42" s="8">
        <v>12</v>
      </c>
      <c r="V42" s="8">
        <v>0.7</v>
      </c>
      <c r="W42" s="9">
        <f t="shared" si="11"/>
        <v>5.8333333333333327E-2</v>
      </c>
      <c r="X42" s="8">
        <v>1.7</v>
      </c>
      <c r="Y42" s="8">
        <v>2.1</v>
      </c>
      <c r="Z42" s="8">
        <v>0.35</v>
      </c>
      <c r="AA42" s="8" t="s">
        <v>42</v>
      </c>
      <c r="AB42" s="10" t="str">
        <f t="shared" si="10"/>
        <v>Spring Rolls (veg)</v>
      </c>
    </row>
    <row r="43" spans="2:28">
      <c r="B43" s="43"/>
      <c r="C43" s="44"/>
      <c r="D43" s="46"/>
      <c r="F43" s="50"/>
      <c r="G43" s="48"/>
      <c r="H43" s="22"/>
      <c r="I43" s="52"/>
      <c r="J43" s="54"/>
      <c r="M43" s="7" t="s">
        <v>122</v>
      </c>
      <c r="N43" s="8" t="s">
        <v>114</v>
      </c>
      <c r="O43" s="8"/>
      <c r="P43" s="8">
        <v>25</v>
      </c>
      <c r="Q43" s="8">
        <v>535</v>
      </c>
      <c r="R43" s="32">
        <f t="shared" si="13"/>
        <v>127.44103172447964</v>
      </c>
      <c r="S43" s="8">
        <v>7.3</v>
      </c>
      <c r="T43" s="8">
        <v>2.9</v>
      </c>
      <c r="U43" s="8">
        <v>12.5</v>
      </c>
      <c r="V43" s="8">
        <v>1.3</v>
      </c>
      <c r="W43" s="9">
        <f t="shared" si="11"/>
        <v>0.10400000000000001</v>
      </c>
      <c r="X43" s="8">
        <v>0.6</v>
      </c>
      <c r="Y43" s="8">
        <v>2.7</v>
      </c>
      <c r="Z43" s="8">
        <v>0.6</v>
      </c>
      <c r="AA43" s="8" t="s">
        <v>42</v>
      </c>
      <c r="AB43" s="10" t="str">
        <f t="shared" si="10"/>
        <v>Mini Cheddars</v>
      </c>
    </row>
    <row r="44" spans="2:28">
      <c r="B44" s="43"/>
      <c r="C44" s="44"/>
      <c r="D44" s="46"/>
      <c r="F44" s="50"/>
      <c r="G44" s="48"/>
      <c r="H44" s="22"/>
      <c r="I44" s="52"/>
      <c r="J44" s="54"/>
      <c r="M44" s="7" t="s">
        <v>123</v>
      </c>
      <c r="N44" s="8" t="s">
        <v>124</v>
      </c>
      <c r="O44" s="8" t="s">
        <v>125</v>
      </c>
      <c r="P44" s="8">
        <v>12.7</v>
      </c>
      <c r="Q44" s="8">
        <v>269</v>
      </c>
      <c r="R44" s="32">
        <f t="shared" si="13"/>
        <v>64.077827166140239</v>
      </c>
      <c r="S44" s="8">
        <v>3</v>
      </c>
      <c r="T44" s="8">
        <v>1.5</v>
      </c>
      <c r="U44" s="8">
        <v>8.5</v>
      </c>
      <c r="V44" s="8">
        <v>3.8</v>
      </c>
      <c r="W44" s="9">
        <f t="shared" si="11"/>
        <v>0.44705882352941179</v>
      </c>
      <c r="X44" s="8">
        <v>0.2</v>
      </c>
      <c r="Y44" s="8">
        <v>0.6</v>
      </c>
      <c r="Z44" s="8">
        <v>0.06</v>
      </c>
      <c r="AA44" s="8" t="s">
        <v>35</v>
      </c>
      <c r="AB44" s="10" t="str">
        <f t="shared" si="10"/>
        <v>Coconut Cream</v>
      </c>
    </row>
    <row r="45" spans="2:28">
      <c r="B45" s="43"/>
      <c r="C45" s="44"/>
      <c r="D45" s="46"/>
      <c r="F45" s="50"/>
      <c r="G45" s="48"/>
      <c r="H45" s="22"/>
      <c r="I45" s="52"/>
      <c r="J45" s="54"/>
      <c r="M45" s="7" t="s">
        <v>126</v>
      </c>
      <c r="N45" s="8" t="s">
        <v>134</v>
      </c>
      <c r="O45" s="8" t="s">
        <v>83</v>
      </c>
      <c r="P45" s="8">
        <v>1300</v>
      </c>
      <c r="Q45" s="8">
        <v>723</v>
      </c>
      <c r="R45" s="32">
        <f t="shared" si="13"/>
        <v>172.22404847999772</v>
      </c>
      <c r="S45" s="8">
        <v>8.3000000000000007</v>
      </c>
      <c r="T45" s="8">
        <v>3.2</v>
      </c>
      <c r="U45" s="8">
        <v>0.5</v>
      </c>
      <c r="V45" s="8">
        <v>0.5</v>
      </c>
      <c r="W45" s="9">
        <f t="shared" si="11"/>
        <v>1</v>
      </c>
      <c r="X45" s="8">
        <v>0.5</v>
      </c>
      <c r="Y45" s="8">
        <v>24</v>
      </c>
      <c r="Z45" s="8">
        <v>2.9</v>
      </c>
      <c r="AA45" s="8" t="s">
        <v>33</v>
      </c>
      <c r="AB45" s="10" t="str">
        <f t="shared" si="10"/>
        <v>Gammon Joint</v>
      </c>
    </row>
    <row r="46" spans="2:28">
      <c r="B46" s="43"/>
      <c r="C46" s="44"/>
      <c r="D46" s="46"/>
      <c r="F46" s="50"/>
      <c r="G46" s="48"/>
      <c r="H46" s="22"/>
      <c r="I46" s="52"/>
      <c r="J46" s="54"/>
      <c r="M46" s="7" t="s">
        <v>127</v>
      </c>
      <c r="N46" s="8" t="s">
        <v>135</v>
      </c>
      <c r="O46" s="8" t="s">
        <v>83</v>
      </c>
      <c r="P46" s="8">
        <v>22</v>
      </c>
      <c r="Q46" s="8">
        <v>274</v>
      </c>
      <c r="R46" s="32">
        <f t="shared" si="13"/>
        <v>65.268864845808267</v>
      </c>
      <c r="S46" s="8">
        <v>5</v>
      </c>
      <c r="T46" s="8">
        <v>1.8</v>
      </c>
      <c r="U46" s="8">
        <v>0.5</v>
      </c>
      <c r="V46" s="8">
        <v>0.5</v>
      </c>
      <c r="W46" s="9">
        <f t="shared" si="11"/>
        <v>1</v>
      </c>
      <c r="X46" s="8">
        <v>0.5</v>
      </c>
      <c r="Y46" s="8">
        <v>5.2</v>
      </c>
      <c r="Z46" s="8">
        <v>1.8</v>
      </c>
      <c r="AA46" s="8" t="s">
        <v>33</v>
      </c>
      <c r="AB46" s="10" t="str">
        <f t="shared" si="10"/>
        <v>Sausage - Chipolata</v>
      </c>
    </row>
    <row r="47" spans="2:28">
      <c r="B47" s="43"/>
      <c r="C47" s="44"/>
      <c r="D47" s="46"/>
      <c r="F47" s="50"/>
      <c r="G47" s="48"/>
      <c r="H47" s="22"/>
      <c r="I47" s="52"/>
      <c r="J47" s="54"/>
      <c r="M47" s="7" t="s">
        <v>128</v>
      </c>
      <c r="N47" s="8" t="s">
        <v>124</v>
      </c>
      <c r="O47" s="8" t="s">
        <v>94</v>
      </c>
      <c r="P47" s="8">
        <v>8.3000000000000007</v>
      </c>
      <c r="Q47" s="8">
        <v>160</v>
      </c>
      <c r="R47" s="32">
        <f t="shared" si="13"/>
        <v>38.113205749377087</v>
      </c>
      <c r="S47" s="8">
        <v>1.3</v>
      </c>
      <c r="T47" s="8">
        <v>0.1</v>
      </c>
      <c r="U47" s="8">
        <v>5.9</v>
      </c>
      <c r="V47" s="8">
        <v>1.7</v>
      </c>
      <c r="W47" s="9">
        <f t="shared" si="11"/>
        <v>0.28813559322033894</v>
      </c>
      <c r="X47" s="8">
        <v>0.2</v>
      </c>
      <c r="Y47" s="8">
        <v>0.6</v>
      </c>
      <c r="Z47" s="8">
        <v>0.1</v>
      </c>
      <c r="AA47" s="8" t="s">
        <v>35</v>
      </c>
      <c r="AB47" s="10" t="str">
        <f t="shared" si="10"/>
        <v>Rich Tea</v>
      </c>
    </row>
    <row r="48" spans="2:28">
      <c r="B48" s="43"/>
      <c r="C48" s="44"/>
      <c r="D48" s="46"/>
      <c r="F48" s="50"/>
      <c r="G48" s="48"/>
      <c r="H48" s="22"/>
      <c r="I48" s="52"/>
      <c r="J48" s="54"/>
      <c r="M48" s="7" t="s">
        <v>129</v>
      </c>
      <c r="N48" s="8" t="s">
        <v>124</v>
      </c>
      <c r="O48" s="8" t="s">
        <v>130</v>
      </c>
      <c r="P48" s="8">
        <v>11.5</v>
      </c>
      <c r="Q48" s="8">
        <v>223</v>
      </c>
      <c r="R48" s="32">
        <f t="shared" si="13"/>
        <v>53.120280513194317</v>
      </c>
      <c r="S48" s="8">
        <v>2.5</v>
      </c>
      <c r="T48" s="8">
        <v>1.3</v>
      </c>
      <c r="U48" s="8">
        <v>7.6</v>
      </c>
      <c r="V48" s="8">
        <v>3.2</v>
      </c>
      <c r="W48" s="9">
        <f t="shared" si="11"/>
        <v>0.4210526315789474</v>
      </c>
      <c r="X48" s="8">
        <v>0.2</v>
      </c>
      <c r="Y48" s="8">
        <v>6</v>
      </c>
      <c r="Z48" s="8">
        <v>0.05</v>
      </c>
      <c r="AA48" s="8" t="s">
        <v>35</v>
      </c>
      <c r="AB48" s="10" t="str">
        <f t="shared" si="10"/>
        <v>Custard Cream</v>
      </c>
    </row>
    <row r="49" spans="2:28">
      <c r="B49" s="43"/>
      <c r="C49" s="44"/>
      <c r="D49" s="46"/>
      <c r="F49" s="50"/>
      <c r="G49" s="48"/>
      <c r="H49" s="22"/>
      <c r="I49" s="52"/>
      <c r="J49" s="54"/>
      <c r="M49" s="7" t="s">
        <v>131</v>
      </c>
      <c r="N49" s="8" t="s">
        <v>124</v>
      </c>
      <c r="O49" s="8" t="s">
        <v>125</v>
      </c>
      <c r="P49" s="8">
        <v>8.3000000000000007</v>
      </c>
      <c r="Q49" s="8">
        <v>170</v>
      </c>
      <c r="R49" s="32">
        <f t="shared" si="13"/>
        <v>40.495281108713158</v>
      </c>
      <c r="S49" s="8">
        <v>1.8</v>
      </c>
      <c r="T49" s="8">
        <v>0.9</v>
      </c>
      <c r="U49" s="8">
        <v>5.5</v>
      </c>
      <c r="V49" s="8">
        <v>2.2000000000000002</v>
      </c>
      <c r="W49" s="9">
        <f t="shared" si="11"/>
        <v>0.40000000000000008</v>
      </c>
      <c r="X49" s="8">
        <v>0.2</v>
      </c>
      <c r="Y49" s="8">
        <v>0.5</v>
      </c>
      <c r="Z49" s="8">
        <v>0.01</v>
      </c>
      <c r="AA49" s="8" t="s">
        <v>35</v>
      </c>
      <c r="AB49" s="10" t="str">
        <f t="shared" si="10"/>
        <v>Coconut Rings</v>
      </c>
    </row>
    <row r="50" spans="2:28">
      <c r="B50" s="43"/>
      <c r="C50" s="44"/>
      <c r="D50" s="46"/>
      <c r="F50" s="50"/>
      <c r="G50" s="48"/>
      <c r="H50" s="22"/>
      <c r="I50" s="52"/>
      <c r="J50" s="54"/>
      <c r="M50" s="7" t="s">
        <v>132</v>
      </c>
      <c r="N50" s="8" t="s">
        <v>124</v>
      </c>
      <c r="O50" s="8" t="s">
        <v>133</v>
      </c>
      <c r="P50" s="8">
        <v>15.2</v>
      </c>
      <c r="Q50" s="8">
        <v>289</v>
      </c>
      <c r="R50" s="32">
        <f t="shared" si="13"/>
        <v>68.841977884812366</v>
      </c>
      <c r="S50" s="8">
        <v>2.7</v>
      </c>
      <c r="T50" s="8">
        <v>1.2</v>
      </c>
      <c r="U50" s="8">
        <v>9.4</v>
      </c>
      <c r="V50" s="8">
        <v>3.2</v>
      </c>
      <c r="W50" s="9">
        <f t="shared" si="11"/>
        <v>0.34042553191489361</v>
      </c>
      <c r="X50" s="8">
        <v>1</v>
      </c>
      <c r="Y50" s="8">
        <v>1.2</v>
      </c>
      <c r="Z50" s="8">
        <v>0.15</v>
      </c>
      <c r="AA50" s="8" t="s">
        <v>35</v>
      </c>
      <c r="AB50" s="10" t="str">
        <f t="shared" si="10"/>
        <v>Oat Biscuits</v>
      </c>
    </row>
    <row r="51" spans="2:28">
      <c r="B51" s="43"/>
      <c r="C51" s="44"/>
      <c r="D51" s="46"/>
      <c r="F51" s="50"/>
      <c r="G51" s="48"/>
      <c r="H51" s="22"/>
      <c r="I51" s="52"/>
      <c r="J51" s="54"/>
      <c r="M51" s="7" t="s">
        <v>136</v>
      </c>
      <c r="N51" s="8" t="s">
        <v>89</v>
      </c>
      <c r="O51" s="8" t="s">
        <v>94</v>
      </c>
      <c r="P51" s="8">
        <v>22.7</v>
      </c>
      <c r="Q51" s="8">
        <v>492</v>
      </c>
      <c r="R51" s="32">
        <f t="shared" si="13"/>
        <v>117.19810767933456</v>
      </c>
      <c r="S51" s="8">
        <v>5.8</v>
      </c>
      <c r="T51" s="8">
        <v>4.7</v>
      </c>
      <c r="U51" s="8">
        <v>14.9</v>
      </c>
      <c r="V51" s="8">
        <v>11.6</v>
      </c>
      <c r="W51" s="9">
        <f t="shared" si="11"/>
        <v>0.77852348993288589</v>
      </c>
      <c r="X51" s="8">
        <v>0.2</v>
      </c>
      <c r="Y51" s="8">
        <v>1.2</v>
      </c>
      <c r="Z51" s="8">
        <v>0.1</v>
      </c>
      <c r="AA51" s="8" t="s">
        <v>35</v>
      </c>
      <c r="AB51" s="10" t="str">
        <f t="shared" si="10"/>
        <v>Gold bar</v>
      </c>
    </row>
    <row r="52" spans="2:28">
      <c r="B52" s="43"/>
      <c r="C52" s="44"/>
      <c r="D52" s="46"/>
      <c r="F52" s="50"/>
      <c r="G52" s="48"/>
      <c r="H52" s="22"/>
      <c r="I52" s="52"/>
      <c r="J52" s="54"/>
      <c r="M52" s="7" t="s">
        <v>137</v>
      </c>
      <c r="N52" s="8" t="s">
        <v>67</v>
      </c>
      <c r="O52" s="8" t="s">
        <v>83</v>
      </c>
      <c r="P52" s="8">
        <v>15</v>
      </c>
      <c r="Q52" s="8">
        <v>237</v>
      </c>
      <c r="R52" s="32">
        <f t="shared" si="13"/>
        <v>56.455186016264818</v>
      </c>
      <c r="S52" s="8">
        <v>1</v>
      </c>
      <c r="T52" s="8">
        <v>0.2</v>
      </c>
      <c r="U52" s="8">
        <v>11</v>
      </c>
      <c r="V52" s="8">
        <v>4.5999999999999996</v>
      </c>
      <c r="W52" s="9">
        <f t="shared" si="11"/>
        <v>0.41818181818181821</v>
      </c>
      <c r="X52" s="8">
        <v>0.5</v>
      </c>
      <c r="Y52" s="8">
        <v>0.8</v>
      </c>
      <c r="Z52" s="8">
        <v>0.12</v>
      </c>
      <c r="AA52" s="8" t="s">
        <v>35</v>
      </c>
      <c r="AB52" s="10" t="str">
        <f t="shared" si="10"/>
        <v>Fruit Slices</v>
      </c>
    </row>
    <row r="53" spans="2:28">
      <c r="B53" s="43"/>
      <c r="C53" s="44"/>
      <c r="D53" s="46"/>
      <c r="F53" s="50"/>
      <c r="G53" s="48"/>
      <c r="H53" s="22"/>
      <c r="I53" s="52"/>
      <c r="J53" s="54"/>
      <c r="M53" s="7" t="s">
        <v>138</v>
      </c>
      <c r="N53" s="8" t="s">
        <v>67</v>
      </c>
      <c r="O53" s="8" t="s">
        <v>83</v>
      </c>
      <c r="P53" s="8">
        <v>112</v>
      </c>
      <c r="Q53" s="8">
        <v>928</v>
      </c>
      <c r="R53" s="32">
        <f t="shared" si="13"/>
        <v>221.05659334638713</v>
      </c>
      <c r="S53" s="8">
        <v>10</v>
      </c>
      <c r="T53" s="8">
        <v>2.1</v>
      </c>
      <c r="U53" s="8">
        <v>19</v>
      </c>
      <c r="V53" s="8">
        <v>3.8</v>
      </c>
      <c r="W53" s="9">
        <f t="shared" si="11"/>
        <v>0.2</v>
      </c>
      <c r="X53" s="8">
        <v>1.3</v>
      </c>
      <c r="Y53" s="8">
        <v>12</v>
      </c>
      <c r="Z53" s="8">
        <v>0.97</v>
      </c>
      <c r="AA53" s="8" t="s">
        <v>98</v>
      </c>
      <c r="AB53" s="10" t="str">
        <f t="shared" si="10"/>
        <v>Corned Steak Slice</v>
      </c>
    </row>
    <row r="54" spans="2:28">
      <c r="B54" s="43"/>
      <c r="C54" s="44"/>
      <c r="D54" s="46"/>
      <c r="F54" s="50"/>
      <c r="G54" s="48"/>
      <c r="H54" s="22"/>
      <c r="I54" s="52"/>
      <c r="J54" s="54"/>
      <c r="M54" s="7" t="s">
        <v>99</v>
      </c>
      <c r="N54" s="8" t="s">
        <v>139</v>
      </c>
      <c r="O54" s="8" t="s">
        <v>140</v>
      </c>
      <c r="P54" s="8"/>
      <c r="Q54" s="8">
        <v>737</v>
      </c>
      <c r="R54" s="32">
        <f t="shared" si="13"/>
        <v>175.55895398306822</v>
      </c>
      <c r="S54" s="8">
        <v>1.2</v>
      </c>
      <c r="T54" s="8">
        <v>0.5</v>
      </c>
      <c r="U54" s="8">
        <v>25.6</v>
      </c>
      <c r="V54" s="8">
        <v>9.6</v>
      </c>
      <c r="W54" s="9">
        <f t="shared" si="11"/>
        <v>0.375</v>
      </c>
      <c r="X54" s="8">
        <v>12.8</v>
      </c>
      <c r="Y54" s="8">
        <v>9.4</v>
      </c>
      <c r="Z54" s="8">
        <v>1.24</v>
      </c>
      <c r="AA54" s="8" t="s">
        <v>42</v>
      </c>
      <c r="AB54" s="10" t="str">
        <f t="shared" si="10"/>
        <v>Baked Beans</v>
      </c>
    </row>
    <row r="55" spans="2:28">
      <c r="B55" s="43"/>
      <c r="C55" s="44"/>
      <c r="D55" s="46"/>
      <c r="F55" s="50"/>
      <c r="G55" s="48"/>
      <c r="H55" s="22"/>
      <c r="I55" s="52"/>
      <c r="J55" s="54"/>
      <c r="M55" s="7" t="s">
        <v>141</v>
      </c>
      <c r="N55" s="8" t="s">
        <v>142</v>
      </c>
      <c r="O55" s="8" t="s">
        <v>143</v>
      </c>
      <c r="P55" s="8"/>
      <c r="Q55" s="8">
        <v>525</v>
      </c>
      <c r="R55" s="32">
        <f t="shared" si="13"/>
        <v>125.05895636514357</v>
      </c>
      <c r="S55" s="8">
        <v>7.4</v>
      </c>
      <c r="T55" s="8">
        <v>0.7</v>
      </c>
      <c r="U55" s="8">
        <v>13.2</v>
      </c>
      <c r="V55" s="8">
        <v>0.05</v>
      </c>
      <c r="W55" s="9">
        <f t="shared" si="11"/>
        <v>3.7878787878787884E-3</v>
      </c>
      <c r="X55" s="8">
        <v>0</v>
      </c>
      <c r="Y55" s="8">
        <v>1.5</v>
      </c>
      <c r="Z55" s="8">
        <v>0.3</v>
      </c>
      <c r="AA55" s="8" t="s">
        <v>42</v>
      </c>
      <c r="AB55" s="10" t="str">
        <f t="shared" si="10"/>
        <v>Crisps</v>
      </c>
    </row>
    <row r="56" spans="2:28">
      <c r="B56" s="43"/>
      <c r="C56" s="44"/>
      <c r="D56" s="46"/>
      <c r="F56" s="50"/>
      <c r="G56" s="48"/>
      <c r="H56" s="22"/>
      <c r="I56" s="52"/>
      <c r="J56" s="54"/>
      <c r="M56" s="7" t="s">
        <v>144</v>
      </c>
      <c r="N56" s="8" t="s">
        <v>145</v>
      </c>
      <c r="O56" s="8" t="s">
        <v>125</v>
      </c>
      <c r="P56" s="8"/>
      <c r="Q56" s="8">
        <v>1670</v>
      </c>
      <c r="R56" s="32">
        <f t="shared" si="13"/>
        <v>397.80658500912341</v>
      </c>
      <c r="S56" s="8">
        <v>12</v>
      </c>
      <c r="T56" s="8">
        <v>3.5</v>
      </c>
      <c r="U56" s="8">
        <v>52</v>
      </c>
      <c r="V56" s="8">
        <v>8.9</v>
      </c>
      <c r="W56" s="9">
        <f t="shared" si="11"/>
        <v>0.17115384615384616</v>
      </c>
      <c r="X56" s="8">
        <v>3.3</v>
      </c>
      <c r="Y56" s="8">
        <v>18</v>
      </c>
      <c r="Z56" s="8">
        <v>1.4</v>
      </c>
      <c r="AA56" s="8" t="s">
        <v>42</v>
      </c>
      <c r="AB56" s="10" t="str">
        <f t="shared" si="10"/>
        <v>Hoisin Duck Wrap</v>
      </c>
    </row>
    <row r="57" spans="2:28">
      <c r="B57" s="43"/>
      <c r="C57" s="44"/>
      <c r="D57" s="46"/>
      <c r="F57" s="50"/>
      <c r="G57" s="48"/>
      <c r="H57" s="22"/>
      <c r="I57" s="52"/>
      <c r="J57" s="54"/>
      <c r="M57" s="7" t="s">
        <v>146</v>
      </c>
      <c r="N57" s="8" t="s">
        <v>147</v>
      </c>
      <c r="O57" s="8" t="s">
        <v>148</v>
      </c>
      <c r="P57" s="8">
        <v>500</v>
      </c>
      <c r="Q57" s="8">
        <v>168</v>
      </c>
      <c r="R57" s="32">
        <f t="shared" si="13"/>
        <v>40.018866036845942</v>
      </c>
      <c r="S57" s="8">
        <v>4.5</v>
      </c>
      <c r="T57" s="8">
        <v>1.1000000000000001</v>
      </c>
      <c r="U57" s="8">
        <v>0.5</v>
      </c>
      <c r="V57" s="8">
        <v>0.5</v>
      </c>
      <c r="W57" s="9">
        <f t="shared" si="11"/>
        <v>1</v>
      </c>
      <c r="X57" s="8">
        <v>0.5</v>
      </c>
      <c r="Y57" s="8">
        <v>0.5</v>
      </c>
      <c r="Z57" s="8">
        <v>0.11</v>
      </c>
      <c r="AA57" s="8" t="s">
        <v>149</v>
      </c>
      <c r="AB57" s="10" t="str">
        <f t="shared" si="10"/>
        <v>Olive Spread</v>
      </c>
    </row>
    <row r="58" spans="2:28">
      <c r="B58" s="43"/>
      <c r="C58" s="44"/>
      <c r="D58" s="46"/>
      <c r="F58" s="50"/>
      <c r="G58" s="48"/>
      <c r="H58" s="22"/>
      <c r="I58" s="52"/>
      <c r="J58" s="54"/>
      <c r="M58" s="7" t="s">
        <v>150</v>
      </c>
      <c r="N58" s="8" t="s">
        <v>151</v>
      </c>
      <c r="O58" s="8" t="s">
        <v>152</v>
      </c>
      <c r="P58" s="8">
        <v>320</v>
      </c>
      <c r="Q58" s="8">
        <v>808</v>
      </c>
      <c r="R58" s="32">
        <f t="shared" si="13"/>
        <v>192.47168903435431</v>
      </c>
      <c r="S58" s="8">
        <v>11.9</v>
      </c>
      <c r="T58" s="8">
        <v>6.3</v>
      </c>
      <c r="U58" s="8">
        <v>17.2</v>
      </c>
      <c r="V58" s="8">
        <v>0.3</v>
      </c>
      <c r="W58" s="9">
        <f t="shared" si="11"/>
        <v>1.7441860465116282E-2</v>
      </c>
      <c r="X58" s="8">
        <v>0.6</v>
      </c>
      <c r="Y58" s="8">
        <v>2.7</v>
      </c>
      <c r="Z58" s="8">
        <v>0.34</v>
      </c>
      <c r="AA58" s="8" t="s">
        <v>98</v>
      </c>
      <c r="AB58" s="10" t="str">
        <f t="shared" si="10"/>
        <v>Puff Pastry</v>
      </c>
    </row>
    <row r="59" spans="2:28">
      <c r="B59" s="43"/>
      <c r="C59" s="44"/>
      <c r="D59" s="46"/>
      <c r="F59" s="50"/>
      <c r="G59" s="48"/>
      <c r="H59" s="22"/>
      <c r="I59" s="52"/>
      <c r="J59" s="54"/>
      <c r="M59" s="7" t="s">
        <v>153</v>
      </c>
      <c r="N59" s="8" t="s">
        <v>154</v>
      </c>
      <c r="O59" s="8" t="s">
        <v>125</v>
      </c>
      <c r="P59" s="8">
        <v>900</v>
      </c>
      <c r="Q59" s="8">
        <v>602</v>
      </c>
      <c r="R59" s="32">
        <f t="shared" si="13"/>
        <v>143.40093663203129</v>
      </c>
      <c r="S59" s="8">
        <v>4.4000000000000004</v>
      </c>
      <c r="T59" s="8">
        <v>0.4</v>
      </c>
      <c r="U59" s="8">
        <v>21</v>
      </c>
      <c r="V59" s="8">
        <v>0.5</v>
      </c>
      <c r="W59" s="9">
        <f t="shared" si="11"/>
        <v>2.3809523809523808E-2</v>
      </c>
      <c r="X59" s="8">
        <v>0</v>
      </c>
      <c r="Y59" s="8">
        <v>2.6</v>
      </c>
      <c r="Z59" s="8">
        <v>0.84</v>
      </c>
      <c r="AA59" s="8" t="s">
        <v>42</v>
      </c>
      <c r="AB59" s="10" t="str">
        <f t="shared" si="10"/>
        <v>French Fries</v>
      </c>
    </row>
    <row r="60" spans="2:28">
      <c r="B60" s="43"/>
      <c r="C60" s="44"/>
      <c r="D60" s="46"/>
      <c r="F60" s="50"/>
      <c r="G60" s="48"/>
      <c r="H60" s="22"/>
      <c r="I60" s="52"/>
      <c r="J60" s="54"/>
      <c r="M60" s="7" t="s">
        <v>155</v>
      </c>
      <c r="N60" s="8" t="s">
        <v>156</v>
      </c>
      <c r="O60" s="8" t="s">
        <v>148</v>
      </c>
      <c r="P60" s="8">
        <v>390</v>
      </c>
      <c r="Q60" s="8">
        <v>390</v>
      </c>
      <c r="R60" s="32">
        <f t="shared" si="13"/>
        <v>92.900939014106655</v>
      </c>
      <c r="S60" s="8">
        <v>1.3</v>
      </c>
      <c r="T60" s="8">
        <v>0.2</v>
      </c>
      <c r="U60" s="8">
        <v>16</v>
      </c>
      <c r="V60" s="8">
        <v>1.7</v>
      </c>
      <c r="W60" s="9">
        <f t="shared" si="11"/>
        <v>0.10625</v>
      </c>
      <c r="X60" s="8">
        <v>2.4</v>
      </c>
      <c r="Y60" s="8">
        <v>2.5</v>
      </c>
      <c r="Z60" s="8">
        <v>0.01</v>
      </c>
      <c r="AA60" s="8" t="s">
        <v>29</v>
      </c>
      <c r="AB60" s="10" t="str">
        <f t="shared" si="10"/>
        <v>Sweetcorn</v>
      </c>
    </row>
    <row r="61" spans="2:28">
      <c r="B61" s="43"/>
      <c r="C61" s="44"/>
      <c r="D61" s="46"/>
      <c r="F61" s="50"/>
      <c r="G61" s="48"/>
      <c r="H61" s="22"/>
      <c r="I61" s="52"/>
      <c r="J61" s="54"/>
      <c r="M61" s="7" t="s">
        <v>157</v>
      </c>
      <c r="N61" s="8" t="s">
        <v>158</v>
      </c>
      <c r="O61" s="8"/>
      <c r="P61" s="8">
        <v>100</v>
      </c>
      <c r="Q61" s="8">
        <v>2506</v>
      </c>
      <c r="R61" s="32">
        <f t="shared" si="13"/>
        <v>596.94808504961873</v>
      </c>
      <c r="S61" s="8">
        <v>42.7</v>
      </c>
      <c r="T61" s="8">
        <v>14.1</v>
      </c>
      <c r="U61" s="8">
        <v>44.4</v>
      </c>
      <c r="V61" s="8">
        <v>39.9</v>
      </c>
      <c r="W61" s="9">
        <f t="shared" si="11"/>
        <v>0.89864864864864868</v>
      </c>
      <c r="X61" s="8">
        <v>0</v>
      </c>
      <c r="Y61" s="8">
        <v>8.1999999999999993</v>
      </c>
      <c r="Z61" s="8">
        <v>0.153</v>
      </c>
      <c r="AA61" s="8" t="s">
        <v>159</v>
      </c>
      <c r="AB61" s="10" t="str">
        <f t="shared" si="10"/>
        <v>Ferrero Rocher</v>
      </c>
    </row>
    <row r="62" spans="2:28">
      <c r="B62" s="43"/>
      <c r="C62" s="44"/>
      <c r="D62" s="46"/>
      <c r="F62" s="50"/>
      <c r="G62" s="48"/>
      <c r="H62" s="22"/>
      <c r="I62" s="52"/>
      <c r="J62" s="54"/>
      <c r="M62" s="7" t="s">
        <v>160</v>
      </c>
      <c r="N62" s="8" t="s">
        <v>114</v>
      </c>
      <c r="O62" s="8"/>
      <c r="P62" s="8">
        <v>25.5</v>
      </c>
      <c r="Q62" s="8">
        <v>562</v>
      </c>
      <c r="R62" s="32">
        <f t="shared" si="13"/>
        <v>133.87263519468704</v>
      </c>
      <c r="S62" s="8">
        <v>7.1</v>
      </c>
      <c r="T62" s="8">
        <v>1.4</v>
      </c>
      <c r="U62" s="8">
        <v>16</v>
      </c>
      <c r="V62" s="8">
        <v>0.5</v>
      </c>
      <c r="W62" s="9">
        <f t="shared" si="11"/>
        <v>3.125E-2</v>
      </c>
      <c r="X62" s="8">
        <v>0.6</v>
      </c>
      <c r="Y62" s="8">
        <v>1.1000000000000001</v>
      </c>
      <c r="Z62" s="8">
        <v>0.33</v>
      </c>
      <c r="AA62" s="8" t="s">
        <v>34</v>
      </c>
      <c r="AB62" s="10" t="str">
        <f t="shared" si="10"/>
        <v>Disco Crisps</v>
      </c>
    </row>
    <row r="63" spans="2:28">
      <c r="B63" s="43"/>
      <c r="C63" s="44"/>
      <c r="D63" s="46"/>
      <c r="F63" s="50"/>
      <c r="G63" s="48"/>
      <c r="H63" s="22"/>
      <c r="I63" s="52"/>
      <c r="J63" s="54"/>
      <c r="M63" s="7" t="s">
        <v>11</v>
      </c>
      <c r="N63" s="8" t="s">
        <v>161</v>
      </c>
      <c r="O63" s="8"/>
      <c r="P63" s="8">
        <v>90</v>
      </c>
      <c r="Q63" s="8">
        <v>1091</v>
      </c>
      <c r="R63" s="32">
        <f t="shared" si="13"/>
        <v>259.88442170356501</v>
      </c>
      <c r="S63" s="8">
        <v>16</v>
      </c>
      <c r="T63" s="8">
        <v>6.8</v>
      </c>
      <c r="U63" s="8">
        <v>0.5</v>
      </c>
      <c r="V63" s="8">
        <v>0</v>
      </c>
      <c r="W63" s="9">
        <f t="shared" si="11"/>
        <v>0</v>
      </c>
      <c r="X63" s="8">
        <v>0</v>
      </c>
      <c r="Y63" s="8">
        <v>29</v>
      </c>
      <c r="Z63" s="8">
        <v>3.8</v>
      </c>
      <c r="AA63" s="8" t="s">
        <v>33</v>
      </c>
      <c r="AB63" s="10" t="str">
        <f t="shared" si="10"/>
        <v>Bacon</v>
      </c>
    </row>
    <row r="64" spans="2:28">
      <c r="B64" s="43"/>
      <c r="C64" s="44"/>
      <c r="D64" s="46"/>
      <c r="F64" s="50"/>
      <c r="G64" s="48"/>
      <c r="H64" s="22"/>
      <c r="I64" s="52"/>
      <c r="J64" s="54"/>
      <c r="M64" s="7" t="s">
        <v>162</v>
      </c>
      <c r="N64" s="8" t="s">
        <v>112</v>
      </c>
      <c r="O64" s="8" t="s">
        <v>63</v>
      </c>
      <c r="P64" s="8">
        <v>300</v>
      </c>
      <c r="Q64" s="8">
        <v>1219</v>
      </c>
      <c r="R64" s="32">
        <f t="shared" si="13"/>
        <v>290.37498630306669</v>
      </c>
      <c r="S64" s="8">
        <v>10.4</v>
      </c>
      <c r="T64" s="8">
        <v>4.9000000000000004</v>
      </c>
      <c r="U64" s="8">
        <v>36.299999999999997</v>
      </c>
      <c r="V64" s="8">
        <v>5.4</v>
      </c>
      <c r="W64" s="9">
        <f t="shared" si="11"/>
        <v>0.14876033057851243</v>
      </c>
      <c r="X64" s="8">
        <v>2.1</v>
      </c>
      <c r="Y64" s="8">
        <v>11.7</v>
      </c>
      <c r="Z64" s="8">
        <v>1.6</v>
      </c>
      <c r="AA64" s="8" t="s">
        <v>98</v>
      </c>
      <c r="AB64" s="10" t="str">
        <f t="shared" si="10"/>
        <v>Admiral Pie</v>
      </c>
    </row>
    <row r="65" spans="2:28">
      <c r="B65" s="43"/>
      <c r="C65" s="44"/>
      <c r="D65" s="46"/>
      <c r="F65" s="50"/>
      <c r="G65" s="48"/>
      <c r="H65" s="22"/>
      <c r="I65" s="52"/>
      <c r="J65" s="54"/>
      <c r="M65" s="7" t="s">
        <v>163</v>
      </c>
      <c r="N65" s="8" t="s">
        <v>142</v>
      </c>
      <c r="O65" s="8" t="s">
        <v>164</v>
      </c>
      <c r="P65" s="8">
        <v>18</v>
      </c>
      <c r="Q65" s="8">
        <v>374</v>
      </c>
      <c r="R65" s="32">
        <f t="shared" si="13"/>
        <v>89.089618439168945</v>
      </c>
      <c r="S65" s="8">
        <v>4.0999999999999996</v>
      </c>
      <c r="T65" s="8">
        <v>0.3</v>
      </c>
      <c r="U65" s="8">
        <v>12</v>
      </c>
      <c r="V65" s="8">
        <v>0.7</v>
      </c>
      <c r="W65" s="9">
        <f t="shared" si="11"/>
        <v>5.8333333333333327E-2</v>
      </c>
      <c r="X65" s="8">
        <v>0.5</v>
      </c>
      <c r="Y65" s="8">
        <v>1</v>
      </c>
      <c r="Z65" s="8">
        <v>0.32</v>
      </c>
      <c r="AA65" s="8" t="s">
        <v>34</v>
      </c>
      <c r="AB65" s="10" t="str">
        <f t="shared" si="10"/>
        <v>Bacon Rashers Crisps</v>
      </c>
    </row>
    <row r="66" spans="2:28">
      <c r="B66" s="43"/>
      <c r="C66" s="44"/>
      <c r="D66" s="46"/>
      <c r="F66" s="50"/>
      <c r="G66" s="48"/>
      <c r="H66" s="22"/>
      <c r="I66" s="52"/>
      <c r="J66" s="54"/>
      <c r="M66" s="7" t="s">
        <v>165</v>
      </c>
      <c r="N66" s="8" t="s">
        <v>142</v>
      </c>
      <c r="O66" s="8" t="s">
        <v>164</v>
      </c>
      <c r="P66" s="8">
        <v>17</v>
      </c>
      <c r="Q66" s="8">
        <v>372</v>
      </c>
      <c r="R66" s="32">
        <f t="shared" si="13"/>
        <v>88.613203367301736</v>
      </c>
      <c r="S66" s="8">
        <v>5</v>
      </c>
      <c r="T66" s="8">
        <v>0.5</v>
      </c>
      <c r="U66" s="8">
        <v>9.9</v>
      </c>
      <c r="V66" s="8">
        <v>1.7</v>
      </c>
      <c r="W66" s="9">
        <f t="shared" si="11"/>
        <v>0.17171717171717168</v>
      </c>
      <c r="X66" s="8">
        <v>0.5</v>
      </c>
      <c r="Y66" s="8">
        <v>1.1000000000000001</v>
      </c>
      <c r="Z66" s="8">
        <v>0.28000000000000003</v>
      </c>
      <c r="AA66" s="8" t="s">
        <v>34</v>
      </c>
      <c r="AB66" s="10" t="str">
        <f t="shared" si="10"/>
        <v>Cheese Puffs</v>
      </c>
    </row>
    <row r="67" spans="2:28">
      <c r="B67" s="43"/>
      <c r="C67" s="44"/>
      <c r="D67" s="46"/>
      <c r="F67" s="50"/>
      <c r="G67" s="48"/>
      <c r="H67" s="22"/>
      <c r="I67" s="52"/>
      <c r="J67" s="54"/>
      <c r="M67" s="7" t="s">
        <v>166</v>
      </c>
      <c r="N67" s="8" t="s">
        <v>167</v>
      </c>
      <c r="O67" s="8"/>
      <c r="P67" s="8">
        <v>454</v>
      </c>
      <c r="Q67" s="8">
        <v>1004</v>
      </c>
      <c r="R67" s="32">
        <f t="shared" si="13"/>
        <v>239.16036607734125</v>
      </c>
      <c r="S67" s="8">
        <v>15</v>
      </c>
      <c r="T67" s="8">
        <v>5.0999999999999996</v>
      </c>
      <c r="U67" s="8">
        <v>7.9</v>
      </c>
      <c r="V67" s="8">
        <v>0</v>
      </c>
      <c r="W67" s="9">
        <f t="shared" si="11"/>
        <v>0</v>
      </c>
      <c r="X67" s="8">
        <v>0</v>
      </c>
      <c r="Y67" s="8">
        <v>16</v>
      </c>
      <c r="Z67" s="8">
        <v>2.1</v>
      </c>
      <c r="AA67" s="8" t="s">
        <v>33</v>
      </c>
      <c r="AB67" s="10" t="str">
        <f t="shared" si="10"/>
        <v>Sausage Mince</v>
      </c>
    </row>
    <row r="68" spans="2:28">
      <c r="B68" s="43"/>
      <c r="C68" s="44"/>
      <c r="D68" s="46"/>
      <c r="F68" s="50"/>
      <c r="G68" s="48"/>
      <c r="H68" s="22"/>
      <c r="I68" s="52"/>
      <c r="J68" s="54"/>
      <c r="M68" s="7" t="s">
        <v>168</v>
      </c>
      <c r="N68" s="8" t="s">
        <v>169</v>
      </c>
      <c r="O68" s="8" t="s">
        <v>90</v>
      </c>
      <c r="P68" s="8">
        <v>500</v>
      </c>
      <c r="Q68" s="8">
        <v>484</v>
      </c>
      <c r="R68" s="32">
        <f t="shared" si="13"/>
        <v>115.29244739186569</v>
      </c>
      <c r="S68" s="8">
        <v>0.5</v>
      </c>
      <c r="T68" s="8">
        <v>0.1</v>
      </c>
      <c r="U68" s="8">
        <v>25</v>
      </c>
      <c r="V68" s="8">
        <v>3.6</v>
      </c>
      <c r="W68" s="9">
        <f t="shared" ref="W68:W110" si="14">(100/U68)*V68/100</f>
        <v>0.14400000000000002</v>
      </c>
      <c r="X68" s="8">
        <v>0.7</v>
      </c>
      <c r="Y68" s="8">
        <v>2.2000000000000002</v>
      </c>
      <c r="Z68" s="8">
        <v>0.11</v>
      </c>
      <c r="AA68" s="8" t="s">
        <v>48</v>
      </c>
      <c r="AB68" s="10" t="str">
        <f t="shared" si="10"/>
        <v>Benefit Original</v>
      </c>
    </row>
    <row r="69" spans="2:28">
      <c r="B69" s="43"/>
      <c r="C69" s="44"/>
      <c r="D69" s="46"/>
      <c r="F69" s="50"/>
      <c r="G69" s="48"/>
      <c r="H69" s="22"/>
      <c r="I69" s="52"/>
      <c r="J69" s="54"/>
      <c r="M69" s="7" t="s">
        <v>170</v>
      </c>
      <c r="N69" s="8" t="s">
        <v>171</v>
      </c>
      <c r="O69" s="8" t="s">
        <v>125</v>
      </c>
      <c r="P69" s="8">
        <v>700</v>
      </c>
      <c r="Q69" s="8">
        <v>666</v>
      </c>
      <c r="R69" s="32">
        <f t="shared" si="13"/>
        <v>158.64621893178213</v>
      </c>
      <c r="S69" s="8">
        <v>7.3</v>
      </c>
      <c r="T69" s="8">
        <v>1.8</v>
      </c>
      <c r="U69" s="8">
        <v>6.2</v>
      </c>
      <c r="V69" s="8">
        <v>0.6</v>
      </c>
      <c r="W69" s="9">
        <f t="shared" si="14"/>
        <v>9.6774193548387094E-2</v>
      </c>
      <c r="X69" s="8">
        <v>0</v>
      </c>
      <c r="Y69" s="8">
        <v>17.100000000000001</v>
      </c>
      <c r="Z69" s="8">
        <v>1.1000000000000001</v>
      </c>
      <c r="AA69" s="8" t="s">
        <v>33</v>
      </c>
      <c r="AB69" s="10" t="str">
        <f t="shared" si="10"/>
        <v>Chicken Breast (stuffed)</v>
      </c>
    </row>
    <row r="70" spans="2:28">
      <c r="B70" s="43"/>
      <c r="C70" s="44"/>
      <c r="D70" s="46"/>
      <c r="F70" s="50"/>
      <c r="G70" s="48"/>
      <c r="H70" s="22"/>
      <c r="I70" s="52"/>
      <c r="J70" s="54"/>
      <c r="M70" s="7" t="s">
        <v>172</v>
      </c>
      <c r="N70" s="8"/>
      <c r="O70" s="8" t="s">
        <v>63</v>
      </c>
      <c r="P70" s="8">
        <v>300</v>
      </c>
      <c r="Q70" s="8">
        <v>337</v>
      </c>
      <c r="R70" s="32">
        <f t="shared" si="13"/>
        <v>80.275939609625496</v>
      </c>
      <c r="S70" s="8">
        <v>11.4</v>
      </c>
      <c r="T70" s="8">
        <v>2</v>
      </c>
      <c r="U70" s="8">
        <v>43.1</v>
      </c>
      <c r="V70" s="8">
        <v>7.3</v>
      </c>
      <c r="W70" s="9">
        <f t="shared" si="14"/>
        <v>0.16937354988399073</v>
      </c>
      <c r="X70" s="8">
        <v>2.6</v>
      </c>
      <c r="Y70" s="8">
        <v>14.2</v>
      </c>
      <c r="Z70" s="8">
        <v>2</v>
      </c>
      <c r="AA70" s="8" t="s">
        <v>98</v>
      </c>
      <c r="AB70" s="10" t="str">
        <f t="shared" si="10"/>
        <v>Mariners Pie</v>
      </c>
    </row>
    <row r="71" spans="2:28">
      <c r="B71" s="43"/>
      <c r="C71" s="44"/>
      <c r="D71" s="46"/>
      <c r="F71" s="50"/>
      <c r="G71" s="48"/>
      <c r="H71" s="22"/>
      <c r="I71" s="52"/>
      <c r="J71" s="54"/>
      <c r="M71" s="7" t="s">
        <v>173</v>
      </c>
      <c r="N71" s="8" t="s">
        <v>174</v>
      </c>
      <c r="O71" s="8" t="s">
        <v>83</v>
      </c>
      <c r="P71" s="8">
        <v>480</v>
      </c>
      <c r="Q71" s="8">
        <v>318</v>
      </c>
      <c r="R71" s="32">
        <f t="shared" si="13"/>
        <v>75.749996426886966</v>
      </c>
      <c r="S71" s="8">
        <v>4.2</v>
      </c>
      <c r="T71" s="8">
        <v>2.6</v>
      </c>
      <c r="U71" s="8">
        <v>8.3000000000000007</v>
      </c>
      <c r="V71" s="8">
        <v>7.2</v>
      </c>
      <c r="W71" s="9">
        <f t="shared" si="14"/>
        <v>0.86746987951807231</v>
      </c>
      <c r="X71" s="8">
        <v>0.5</v>
      </c>
      <c r="Y71" s="8">
        <v>1.2</v>
      </c>
      <c r="Z71" s="8">
        <v>0.04</v>
      </c>
      <c r="AA71" s="8" t="s">
        <v>175</v>
      </c>
      <c r="AB71" s="10" t="str">
        <f t="shared" si="10"/>
        <v>Madagaskan Ice Cream</v>
      </c>
    </row>
    <row r="72" spans="2:28">
      <c r="B72" s="43"/>
      <c r="C72" s="44"/>
      <c r="D72" s="46"/>
      <c r="F72" s="50"/>
      <c r="G72" s="48"/>
      <c r="H72" s="22"/>
      <c r="I72" s="52"/>
      <c r="J72" s="54"/>
      <c r="M72" s="7" t="s">
        <v>176</v>
      </c>
      <c r="N72" s="8" t="s">
        <v>177</v>
      </c>
      <c r="O72" s="8" t="s">
        <v>148</v>
      </c>
      <c r="P72" s="8" t="s">
        <v>70</v>
      </c>
      <c r="Q72" s="8">
        <v>563</v>
      </c>
      <c r="R72" s="32">
        <f t="shared" si="13"/>
        <v>134.11084273062065</v>
      </c>
      <c r="S72" s="8">
        <v>3</v>
      </c>
      <c r="T72" s="8">
        <v>1.1000000000000001</v>
      </c>
      <c r="U72" s="8">
        <v>23</v>
      </c>
      <c r="V72" s="8">
        <v>5.8</v>
      </c>
      <c r="W72" s="9">
        <f t="shared" si="14"/>
        <v>0.25217391304347825</v>
      </c>
      <c r="X72" s="8">
        <v>0.9</v>
      </c>
      <c r="Y72" s="8">
        <v>2.7</v>
      </c>
      <c r="Z72" s="8">
        <v>0.48</v>
      </c>
      <c r="AA72" s="8" t="s">
        <v>42</v>
      </c>
      <c r="AB72" s="10" t="str">
        <f t="shared" si="10"/>
        <v>Scone (sultana)</v>
      </c>
    </row>
    <row r="73" spans="2:28">
      <c r="B73" s="43"/>
      <c r="C73" s="44"/>
      <c r="D73" s="46"/>
      <c r="F73" s="50"/>
      <c r="G73" s="48"/>
      <c r="H73" s="22"/>
      <c r="I73" s="52"/>
      <c r="J73" s="54"/>
      <c r="M73" s="7" t="s">
        <v>178</v>
      </c>
      <c r="N73" s="8" t="s">
        <v>180</v>
      </c>
      <c r="O73" s="8" t="s">
        <v>179</v>
      </c>
      <c r="P73" s="8">
        <v>500</v>
      </c>
      <c r="Q73" s="8">
        <v>138</v>
      </c>
      <c r="R73" s="32">
        <f t="shared" si="13"/>
        <v>32.872639958837738</v>
      </c>
      <c r="S73" s="8">
        <v>0.5</v>
      </c>
      <c r="T73" s="8">
        <v>0.1</v>
      </c>
      <c r="U73" s="8">
        <v>6.3</v>
      </c>
      <c r="V73" s="8">
        <v>4.2</v>
      </c>
      <c r="W73" s="9">
        <f t="shared" si="14"/>
        <v>0.66666666666666674</v>
      </c>
      <c r="X73" s="8">
        <v>0.8</v>
      </c>
      <c r="Y73" s="8">
        <v>1.2</v>
      </c>
      <c r="Z73" s="8">
        <v>0.76</v>
      </c>
      <c r="AA73" s="8" t="s">
        <v>181</v>
      </c>
      <c r="AB73" s="10" t="str">
        <f t="shared" si="10"/>
        <v>Tomato Lasagne Sauce</v>
      </c>
    </row>
    <row r="74" spans="2:28">
      <c r="B74" s="43"/>
      <c r="C74" s="44"/>
      <c r="D74" s="46"/>
      <c r="F74" s="50"/>
      <c r="G74" s="48"/>
      <c r="H74" s="22"/>
      <c r="I74" s="52"/>
      <c r="J74" s="54"/>
      <c r="M74" s="7" t="s">
        <v>182</v>
      </c>
      <c r="N74" s="8" t="s">
        <v>183</v>
      </c>
      <c r="O74" s="8" t="s">
        <v>125</v>
      </c>
      <c r="P74" s="8">
        <v>400</v>
      </c>
      <c r="Q74" s="8">
        <v>1214</v>
      </c>
      <c r="R74" s="32">
        <f t="shared" si="13"/>
        <v>289.18394862339869</v>
      </c>
      <c r="S74" s="8">
        <v>23.8</v>
      </c>
      <c r="T74" s="8">
        <v>8.6999999999999993</v>
      </c>
      <c r="U74" s="8">
        <v>8.5</v>
      </c>
      <c r="V74" s="8">
        <v>0.3</v>
      </c>
      <c r="W74" s="9">
        <f t="shared" si="14"/>
        <v>3.529411764705883E-2</v>
      </c>
      <c r="X74" s="8">
        <v>0</v>
      </c>
      <c r="Y74" s="8">
        <v>11.4</v>
      </c>
      <c r="Z74" s="8">
        <v>1.7</v>
      </c>
      <c r="AA74" s="8" t="s">
        <v>33</v>
      </c>
      <c r="AB74" s="10" t="str">
        <f t="shared" si="10"/>
        <v>Sausage (cumberland)</v>
      </c>
    </row>
    <row r="75" spans="2:28">
      <c r="B75" s="43"/>
      <c r="C75" s="44"/>
      <c r="D75" s="46"/>
      <c r="F75" s="50"/>
      <c r="G75" s="48"/>
      <c r="H75" s="22"/>
      <c r="I75" s="52"/>
      <c r="J75" s="54"/>
      <c r="M75" s="7" t="s">
        <v>184</v>
      </c>
      <c r="N75" s="8" t="s">
        <v>185</v>
      </c>
      <c r="O75" s="8" t="s">
        <v>83</v>
      </c>
      <c r="P75" s="8">
        <v>500</v>
      </c>
      <c r="Q75" s="8">
        <v>691</v>
      </c>
      <c r="R75" s="32">
        <f t="shared" si="13"/>
        <v>164.6014073301223</v>
      </c>
      <c r="S75" s="8">
        <v>14.8</v>
      </c>
      <c r="T75" s="8">
        <v>1.2</v>
      </c>
      <c r="U75" s="8">
        <v>6.8</v>
      </c>
      <c r="V75" s="8">
        <v>6.5</v>
      </c>
      <c r="W75" s="9">
        <f t="shared" si="14"/>
        <v>0.95588235294117652</v>
      </c>
      <c r="X75" s="8">
        <v>0</v>
      </c>
      <c r="Y75" s="8">
        <v>1</v>
      </c>
      <c r="Z75" s="8">
        <v>0.9</v>
      </c>
      <c r="AA75" s="8" t="s">
        <v>120</v>
      </c>
      <c r="AB75" s="10" t="str">
        <f t="shared" si="10"/>
        <v>Coleslaw (Creamy)</v>
      </c>
    </row>
    <row r="76" spans="2:28">
      <c r="B76" s="43"/>
      <c r="C76" s="44"/>
      <c r="D76" s="46"/>
      <c r="F76" s="50"/>
      <c r="G76" s="48"/>
      <c r="H76" s="22"/>
      <c r="I76" s="52"/>
      <c r="J76" s="54"/>
      <c r="M76" s="7" t="s">
        <v>186</v>
      </c>
      <c r="N76" s="8" t="s">
        <v>188</v>
      </c>
      <c r="O76" s="8" t="s">
        <v>187</v>
      </c>
      <c r="P76" s="8">
        <v>130</v>
      </c>
      <c r="Q76" s="8">
        <v>1167</v>
      </c>
      <c r="R76" s="32">
        <f t="shared" si="13"/>
        <v>277.98819443451913</v>
      </c>
      <c r="S76" s="8">
        <v>19</v>
      </c>
      <c r="T76" s="8">
        <v>10</v>
      </c>
      <c r="U76" s="8">
        <v>23</v>
      </c>
      <c r="V76" s="8">
        <v>3</v>
      </c>
      <c r="W76" s="9">
        <f t="shared" si="14"/>
        <v>0.13043478260869565</v>
      </c>
      <c r="X76" s="8">
        <v>0</v>
      </c>
      <c r="Y76" s="8">
        <v>7</v>
      </c>
      <c r="Z76" s="8">
        <v>1.4</v>
      </c>
      <c r="AA76" s="8" t="s">
        <v>33</v>
      </c>
      <c r="AB76" s="10" t="str">
        <f t="shared" si="10"/>
        <v>Cornish Pastie</v>
      </c>
    </row>
    <row r="77" spans="2:28">
      <c r="B77" s="43"/>
      <c r="C77" s="44"/>
      <c r="D77" s="46"/>
      <c r="F77" s="50"/>
      <c r="G77" s="48"/>
      <c r="H77" s="22"/>
      <c r="I77" s="52"/>
      <c r="J77" s="54"/>
      <c r="M77" s="7" t="s">
        <v>189</v>
      </c>
      <c r="N77" s="8" t="s">
        <v>112</v>
      </c>
      <c r="O77" s="8" t="s">
        <v>190</v>
      </c>
      <c r="P77" s="8">
        <v>120</v>
      </c>
      <c r="Q77" s="8">
        <v>1927</v>
      </c>
      <c r="R77" s="32">
        <f t="shared" si="13"/>
        <v>459.02592174406033</v>
      </c>
      <c r="S77" s="8">
        <v>22.1</v>
      </c>
      <c r="T77" s="8">
        <v>11.1</v>
      </c>
      <c r="U77" s="8">
        <v>44.5</v>
      </c>
      <c r="V77" s="8">
        <v>2.9</v>
      </c>
      <c r="W77" s="9">
        <f t="shared" si="14"/>
        <v>6.5168539325842698E-2</v>
      </c>
      <c r="X77" s="8">
        <v>3.1</v>
      </c>
      <c r="Y77" s="8">
        <v>19.100000000000001</v>
      </c>
      <c r="Z77" s="8">
        <v>2.1</v>
      </c>
      <c r="AA77" s="8" t="s">
        <v>98</v>
      </c>
      <c r="AB77" s="10" t="str">
        <f t="shared" si="10"/>
        <v>Chicken &amp; Mushroom Pie</v>
      </c>
    </row>
    <row r="78" spans="2:28">
      <c r="B78" s="43"/>
      <c r="C78" s="44"/>
      <c r="D78" s="46"/>
      <c r="F78" s="50"/>
      <c r="G78" s="48"/>
      <c r="H78" s="22"/>
      <c r="I78" s="52"/>
      <c r="J78" s="54"/>
      <c r="M78" s="7" t="s">
        <v>191</v>
      </c>
      <c r="N78" s="8" t="s">
        <v>192</v>
      </c>
      <c r="O78" s="8" t="s">
        <v>193</v>
      </c>
      <c r="P78" s="8">
        <v>41</v>
      </c>
      <c r="Q78" s="8"/>
      <c r="R78" s="32">
        <f t="shared" si="13"/>
        <v>0</v>
      </c>
      <c r="S78" s="8"/>
      <c r="T78" s="8"/>
      <c r="U78" s="8"/>
      <c r="V78" s="8"/>
      <c r="W78" s="9" t="e">
        <f t="shared" si="14"/>
        <v>#DIV/0!</v>
      </c>
      <c r="X78" s="8"/>
      <c r="Y78" s="8"/>
      <c r="Z78" s="8"/>
      <c r="AA78" s="8"/>
      <c r="AB78" s="10" t="str">
        <f t="shared" si="10"/>
        <v>Apple</v>
      </c>
    </row>
    <row r="79" spans="2:28">
      <c r="B79" s="43"/>
      <c r="C79" s="44"/>
      <c r="D79" s="46"/>
      <c r="F79" s="50"/>
      <c r="G79" s="48"/>
      <c r="H79" s="22"/>
      <c r="I79" s="52"/>
      <c r="J79" s="54"/>
      <c r="M79" s="21" t="s">
        <v>204</v>
      </c>
      <c r="N79" s="22">
        <v>0</v>
      </c>
      <c r="O79" s="22">
        <v>0</v>
      </c>
      <c r="P79" s="22">
        <v>0</v>
      </c>
      <c r="Q79" s="22">
        <v>0</v>
      </c>
      <c r="R79" s="33">
        <v>0</v>
      </c>
      <c r="S79" s="22">
        <v>0</v>
      </c>
      <c r="T79" s="22">
        <v>0</v>
      </c>
      <c r="U79" s="22">
        <v>0</v>
      </c>
      <c r="V79" s="22">
        <v>0</v>
      </c>
      <c r="W79" s="23" t="e">
        <f>(100/U79)*V79/100</f>
        <v>#DIV/0!</v>
      </c>
      <c r="X79" s="22">
        <v>0</v>
      </c>
      <c r="Y79" s="22">
        <v>0</v>
      </c>
      <c r="Z79" s="22">
        <v>0</v>
      </c>
      <c r="AA79" s="22">
        <v>0</v>
      </c>
      <c r="AB79" s="10" t="str">
        <f t="shared" si="10"/>
        <v>"+  +  +"</v>
      </c>
    </row>
    <row r="80" spans="2:28">
      <c r="B80" s="43"/>
      <c r="C80" s="44"/>
      <c r="D80" s="46"/>
      <c r="F80" s="50"/>
      <c r="G80" s="48"/>
      <c r="H80" s="22"/>
      <c r="I80" s="52"/>
      <c r="J80" s="54"/>
      <c r="M80" s="7"/>
      <c r="N80" s="8"/>
      <c r="O80" s="8"/>
      <c r="P80" s="8"/>
      <c r="Q80" s="8"/>
      <c r="R80" s="32">
        <f t="shared" si="13"/>
        <v>0</v>
      </c>
      <c r="S80" s="8"/>
      <c r="T80" s="8"/>
      <c r="U80" s="8"/>
      <c r="V80" s="8"/>
      <c r="W80" s="9" t="e">
        <f t="shared" si="14"/>
        <v>#DIV/0!</v>
      </c>
      <c r="X80" s="8"/>
      <c r="Y80" s="8"/>
      <c r="Z80" s="8"/>
      <c r="AA80" s="8"/>
      <c r="AB80" s="10">
        <f t="shared" ref="AB80:AB110" si="15">(M80)</f>
        <v>0</v>
      </c>
    </row>
    <row r="81" spans="2:28">
      <c r="B81" s="43"/>
      <c r="C81" s="44"/>
      <c r="D81" s="46"/>
      <c r="F81" s="50"/>
      <c r="G81" s="48"/>
      <c r="H81" s="22"/>
      <c r="I81" s="52"/>
      <c r="J81" s="54"/>
      <c r="M81" s="7"/>
      <c r="N81" s="8"/>
      <c r="O81" s="8"/>
      <c r="P81" s="8"/>
      <c r="Q81" s="8"/>
      <c r="R81" s="32">
        <f t="shared" si="13"/>
        <v>0</v>
      </c>
      <c r="S81" s="8"/>
      <c r="T81" s="8"/>
      <c r="U81" s="8"/>
      <c r="V81" s="8"/>
      <c r="W81" s="9" t="e">
        <f t="shared" si="14"/>
        <v>#DIV/0!</v>
      </c>
      <c r="X81" s="8"/>
      <c r="Y81" s="8"/>
      <c r="Z81" s="8"/>
      <c r="AA81" s="8"/>
      <c r="AB81" s="10">
        <f t="shared" si="15"/>
        <v>0</v>
      </c>
    </row>
    <row r="82" spans="2:28">
      <c r="B82" s="43"/>
      <c r="C82" s="44"/>
      <c r="D82" s="46"/>
      <c r="F82" s="50"/>
      <c r="G82" s="48"/>
      <c r="H82" s="22"/>
      <c r="I82" s="52"/>
      <c r="J82" s="54"/>
      <c r="M82" s="7"/>
      <c r="N82" s="8"/>
      <c r="O82" s="8"/>
      <c r="P82" s="8"/>
      <c r="Q82" s="8"/>
      <c r="R82" s="32">
        <f t="shared" si="13"/>
        <v>0</v>
      </c>
      <c r="S82" s="8"/>
      <c r="T82" s="8"/>
      <c r="U82" s="8"/>
      <c r="V82" s="8"/>
      <c r="W82" s="9" t="e">
        <f t="shared" si="14"/>
        <v>#DIV/0!</v>
      </c>
      <c r="X82" s="8"/>
      <c r="Y82" s="8"/>
      <c r="Z82" s="8"/>
      <c r="AA82" s="8"/>
      <c r="AB82" s="10">
        <f t="shared" si="15"/>
        <v>0</v>
      </c>
    </row>
    <row r="83" spans="2:28">
      <c r="B83" s="43"/>
      <c r="C83" s="44"/>
      <c r="D83" s="46"/>
      <c r="F83" s="50"/>
      <c r="G83" s="48"/>
      <c r="H83" s="22"/>
      <c r="I83" s="52"/>
      <c r="J83" s="54"/>
      <c r="M83" s="7"/>
      <c r="N83" s="8"/>
      <c r="O83" s="8"/>
      <c r="P83" s="8"/>
      <c r="Q83" s="8"/>
      <c r="R83" s="32">
        <f t="shared" si="13"/>
        <v>0</v>
      </c>
      <c r="S83" s="8"/>
      <c r="T83" s="8"/>
      <c r="U83" s="8"/>
      <c r="V83" s="8"/>
      <c r="W83" s="9" t="e">
        <f t="shared" si="14"/>
        <v>#DIV/0!</v>
      </c>
      <c r="X83" s="8"/>
      <c r="Y83" s="8"/>
      <c r="Z83" s="8"/>
      <c r="AA83" s="8"/>
      <c r="AB83" s="10">
        <f t="shared" si="15"/>
        <v>0</v>
      </c>
    </row>
    <row r="84" spans="2:28">
      <c r="B84" s="43"/>
      <c r="C84" s="44"/>
      <c r="D84" s="46"/>
      <c r="F84" s="50"/>
      <c r="G84" s="48"/>
      <c r="H84" s="22"/>
      <c r="I84" s="52"/>
      <c r="J84" s="54"/>
      <c r="M84" s="7"/>
      <c r="N84" s="8"/>
      <c r="O84" s="8"/>
      <c r="P84" s="8"/>
      <c r="Q84" s="8"/>
      <c r="R84" s="32">
        <f t="shared" si="13"/>
        <v>0</v>
      </c>
      <c r="S84" s="8"/>
      <c r="T84" s="8"/>
      <c r="U84" s="8"/>
      <c r="V84" s="8"/>
      <c r="W84" s="9" t="e">
        <f t="shared" si="14"/>
        <v>#DIV/0!</v>
      </c>
      <c r="X84" s="8"/>
      <c r="Y84" s="8"/>
      <c r="Z84" s="8"/>
      <c r="AA84" s="8"/>
      <c r="AB84" s="10">
        <f t="shared" si="15"/>
        <v>0</v>
      </c>
    </row>
    <row r="85" spans="2:28">
      <c r="B85" s="43"/>
      <c r="C85" s="44"/>
      <c r="D85" s="46"/>
      <c r="F85" s="50"/>
      <c r="G85" s="48"/>
      <c r="H85" s="22"/>
      <c r="I85" s="52"/>
      <c r="J85" s="54"/>
      <c r="M85" s="7"/>
      <c r="N85" s="8"/>
      <c r="O85" s="8"/>
      <c r="P85" s="8"/>
      <c r="Q85" s="8"/>
      <c r="R85" s="32">
        <f t="shared" si="13"/>
        <v>0</v>
      </c>
      <c r="S85" s="8"/>
      <c r="T85" s="8"/>
      <c r="U85" s="8"/>
      <c r="V85" s="8"/>
      <c r="W85" s="9" t="e">
        <f t="shared" si="14"/>
        <v>#DIV/0!</v>
      </c>
      <c r="X85" s="8"/>
      <c r="Y85" s="8"/>
      <c r="Z85" s="8"/>
      <c r="AA85" s="8"/>
      <c r="AB85" s="10">
        <f t="shared" si="15"/>
        <v>0</v>
      </c>
    </row>
    <row r="86" spans="2:28">
      <c r="B86" s="43"/>
      <c r="C86" s="44"/>
      <c r="D86" s="46"/>
      <c r="F86" s="50"/>
      <c r="G86" s="48"/>
      <c r="H86" s="22"/>
      <c r="I86" s="52"/>
      <c r="J86" s="54"/>
      <c r="M86" s="7"/>
      <c r="N86" s="8"/>
      <c r="O86" s="8"/>
      <c r="P86" s="8"/>
      <c r="Q86" s="8"/>
      <c r="R86" s="32">
        <f t="shared" si="13"/>
        <v>0</v>
      </c>
      <c r="S86" s="8"/>
      <c r="T86" s="8"/>
      <c r="U86" s="8"/>
      <c r="V86" s="8"/>
      <c r="W86" s="9" t="e">
        <f t="shared" si="14"/>
        <v>#DIV/0!</v>
      </c>
      <c r="X86" s="8"/>
      <c r="Y86" s="8"/>
      <c r="Z86" s="8"/>
      <c r="AA86" s="8"/>
      <c r="AB86" s="10">
        <f t="shared" si="15"/>
        <v>0</v>
      </c>
    </row>
    <row r="87" spans="2:28">
      <c r="B87" s="43"/>
      <c r="C87" s="44"/>
      <c r="D87" s="46"/>
      <c r="F87" s="50"/>
      <c r="G87" s="48"/>
      <c r="H87" s="22"/>
      <c r="I87" s="52"/>
      <c r="J87" s="54"/>
      <c r="M87" s="7"/>
      <c r="N87" s="8"/>
      <c r="O87" s="8"/>
      <c r="P87" s="8"/>
      <c r="Q87" s="8"/>
      <c r="R87" s="32">
        <f t="shared" ref="R87:R115" si="16">SUM(Q87/4.19802)</f>
        <v>0</v>
      </c>
      <c r="S87" s="8"/>
      <c r="T87" s="8"/>
      <c r="U87" s="8"/>
      <c r="V87" s="8"/>
      <c r="W87" s="9" t="e">
        <f t="shared" si="14"/>
        <v>#DIV/0!</v>
      </c>
      <c r="X87" s="8"/>
      <c r="Y87" s="8"/>
      <c r="Z87" s="8"/>
      <c r="AA87" s="8"/>
      <c r="AB87" s="10">
        <f t="shared" si="15"/>
        <v>0</v>
      </c>
    </row>
    <row r="88" spans="2:28">
      <c r="B88" s="43"/>
      <c r="C88" s="44"/>
      <c r="D88" s="46"/>
      <c r="F88" s="50"/>
      <c r="G88" s="48"/>
      <c r="H88" s="22"/>
      <c r="I88" s="52"/>
      <c r="J88" s="54"/>
      <c r="M88" s="7"/>
      <c r="N88" s="8"/>
      <c r="O88" s="8"/>
      <c r="P88" s="8"/>
      <c r="Q88" s="8"/>
      <c r="R88" s="32">
        <f t="shared" si="16"/>
        <v>0</v>
      </c>
      <c r="S88" s="8"/>
      <c r="T88" s="8"/>
      <c r="U88" s="8"/>
      <c r="V88" s="8"/>
      <c r="W88" s="9" t="e">
        <f t="shared" si="14"/>
        <v>#DIV/0!</v>
      </c>
      <c r="X88" s="8"/>
      <c r="Y88" s="8"/>
      <c r="Z88" s="8"/>
      <c r="AA88" s="8"/>
      <c r="AB88" s="10">
        <f t="shared" si="15"/>
        <v>0</v>
      </c>
    </row>
    <row r="89" spans="2:28">
      <c r="B89" s="43"/>
      <c r="C89" s="44"/>
      <c r="D89" s="46"/>
      <c r="F89" s="50"/>
      <c r="G89" s="48"/>
      <c r="H89" s="22"/>
      <c r="I89" s="52"/>
      <c r="J89" s="54"/>
      <c r="M89" s="7"/>
      <c r="N89" s="8"/>
      <c r="O89" s="8"/>
      <c r="P89" s="8"/>
      <c r="Q89" s="8"/>
      <c r="R89" s="32">
        <f t="shared" si="16"/>
        <v>0</v>
      </c>
      <c r="S89" s="8"/>
      <c r="T89" s="8"/>
      <c r="U89" s="8"/>
      <c r="V89" s="8"/>
      <c r="W89" s="9" t="e">
        <f t="shared" si="14"/>
        <v>#DIV/0!</v>
      </c>
      <c r="X89" s="8"/>
      <c r="Y89" s="8"/>
      <c r="Z89" s="8"/>
      <c r="AA89" s="8"/>
      <c r="AB89" s="10">
        <f t="shared" si="15"/>
        <v>0</v>
      </c>
    </row>
    <row r="90" spans="2:28">
      <c r="B90" s="43"/>
      <c r="C90" s="44"/>
      <c r="D90" s="46"/>
      <c r="F90" s="50"/>
      <c r="G90" s="48"/>
      <c r="H90" s="22"/>
      <c r="I90" s="52"/>
      <c r="J90" s="54"/>
      <c r="M90" s="7"/>
      <c r="N90" s="8"/>
      <c r="O90" s="8"/>
      <c r="P90" s="8"/>
      <c r="Q90" s="8"/>
      <c r="R90" s="32">
        <f t="shared" si="16"/>
        <v>0</v>
      </c>
      <c r="S90" s="8"/>
      <c r="T90" s="8"/>
      <c r="U90" s="8"/>
      <c r="V90" s="8"/>
      <c r="W90" s="9" t="e">
        <f t="shared" si="14"/>
        <v>#DIV/0!</v>
      </c>
      <c r="X90" s="8"/>
      <c r="Y90" s="8"/>
      <c r="Z90" s="8"/>
      <c r="AA90" s="8"/>
      <c r="AB90" s="10">
        <f t="shared" si="15"/>
        <v>0</v>
      </c>
    </row>
    <row r="91" spans="2:28">
      <c r="B91" s="43"/>
      <c r="C91" s="44"/>
      <c r="D91" s="46"/>
      <c r="F91" s="50"/>
      <c r="G91" s="48"/>
      <c r="H91" s="22"/>
      <c r="I91" s="52"/>
      <c r="J91" s="54"/>
      <c r="M91" s="7"/>
      <c r="N91" s="8"/>
      <c r="O91" s="8"/>
      <c r="P91" s="8"/>
      <c r="Q91" s="8"/>
      <c r="R91" s="32">
        <f t="shared" si="16"/>
        <v>0</v>
      </c>
      <c r="S91" s="8"/>
      <c r="T91" s="8"/>
      <c r="U91" s="8"/>
      <c r="V91" s="8"/>
      <c r="W91" s="9" t="e">
        <f t="shared" si="14"/>
        <v>#DIV/0!</v>
      </c>
      <c r="X91" s="8"/>
      <c r="Y91" s="8"/>
      <c r="Z91" s="8"/>
      <c r="AA91" s="8"/>
      <c r="AB91" s="10">
        <f t="shared" si="15"/>
        <v>0</v>
      </c>
    </row>
    <row r="92" spans="2:28">
      <c r="B92" s="43"/>
      <c r="C92" s="44"/>
      <c r="D92" s="46"/>
      <c r="F92" s="50"/>
      <c r="G92" s="48"/>
      <c r="H92" s="22"/>
      <c r="I92" s="52"/>
      <c r="J92" s="54"/>
      <c r="M92" s="7"/>
      <c r="N92" s="8"/>
      <c r="O92" s="8"/>
      <c r="P92" s="8"/>
      <c r="Q92" s="8"/>
      <c r="R92" s="32">
        <f t="shared" si="16"/>
        <v>0</v>
      </c>
      <c r="S92" s="8"/>
      <c r="T92" s="8"/>
      <c r="U92" s="8"/>
      <c r="V92" s="8"/>
      <c r="W92" s="9" t="e">
        <f t="shared" si="14"/>
        <v>#DIV/0!</v>
      </c>
      <c r="X92" s="8"/>
      <c r="Y92" s="8"/>
      <c r="Z92" s="8"/>
      <c r="AA92" s="8"/>
      <c r="AB92" s="10">
        <f t="shared" si="15"/>
        <v>0</v>
      </c>
    </row>
    <row r="93" spans="2:28">
      <c r="B93" s="43"/>
      <c r="C93" s="44"/>
      <c r="D93" s="46"/>
      <c r="F93" s="50"/>
      <c r="G93" s="48"/>
      <c r="H93" s="22"/>
      <c r="I93" s="52"/>
      <c r="J93" s="54"/>
      <c r="M93" s="7"/>
      <c r="N93" s="8"/>
      <c r="O93" s="8"/>
      <c r="P93" s="8"/>
      <c r="Q93" s="8"/>
      <c r="R93" s="32">
        <f t="shared" si="16"/>
        <v>0</v>
      </c>
      <c r="S93" s="8"/>
      <c r="T93" s="8"/>
      <c r="U93" s="8"/>
      <c r="V93" s="8"/>
      <c r="W93" s="9" t="e">
        <f t="shared" si="14"/>
        <v>#DIV/0!</v>
      </c>
      <c r="X93" s="8"/>
      <c r="Y93" s="8"/>
      <c r="Z93" s="8"/>
      <c r="AA93" s="8"/>
      <c r="AB93" s="10">
        <f t="shared" si="15"/>
        <v>0</v>
      </c>
    </row>
    <row r="94" spans="2:28">
      <c r="B94" s="43"/>
      <c r="C94" s="44"/>
      <c r="D94" s="46"/>
      <c r="F94" s="50"/>
      <c r="G94" s="48"/>
      <c r="H94" s="22"/>
      <c r="I94" s="52"/>
      <c r="J94" s="54"/>
      <c r="M94" s="7"/>
      <c r="N94" s="8"/>
      <c r="O94" s="8"/>
      <c r="P94" s="8"/>
      <c r="Q94" s="8"/>
      <c r="R94" s="32">
        <f t="shared" si="16"/>
        <v>0</v>
      </c>
      <c r="S94" s="8"/>
      <c r="T94" s="8"/>
      <c r="U94" s="8"/>
      <c r="V94" s="8"/>
      <c r="W94" s="9" t="e">
        <f t="shared" si="14"/>
        <v>#DIV/0!</v>
      </c>
      <c r="X94" s="8"/>
      <c r="Y94" s="8"/>
      <c r="Z94" s="8"/>
      <c r="AA94" s="8"/>
      <c r="AB94" s="10">
        <f t="shared" si="15"/>
        <v>0</v>
      </c>
    </row>
    <row r="95" spans="2:28">
      <c r="B95" s="43"/>
      <c r="C95" s="44"/>
      <c r="D95" s="46"/>
      <c r="F95" s="50"/>
      <c r="G95" s="48"/>
      <c r="H95" s="22"/>
      <c r="I95" s="52"/>
      <c r="J95" s="54"/>
      <c r="M95" s="7"/>
      <c r="N95" s="8"/>
      <c r="O95" s="8"/>
      <c r="P95" s="8"/>
      <c r="Q95" s="8"/>
      <c r="R95" s="32">
        <f t="shared" si="16"/>
        <v>0</v>
      </c>
      <c r="S95" s="8"/>
      <c r="T95" s="8"/>
      <c r="U95" s="8"/>
      <c r="V95" s="8"/>
      <c r="W95" s="9" t="e">
        <f t="shared" si="14"/>
        <v>#DIV/0!</v>
      </c>
      <c r="X95" s="8"/>
      <c r="Y95" s="8"/>
      <c r="Z95" s="8"/>
      <c r="AA95" s="8"/>
      <c r="AB95" s="10">
        <f t="shared" si="15"/>
        <v>0</v>
      </c>
    </row>
    <row r="96" spans="2:28">
      <c r="B96" s="43"/>
      <c r="C96" s="44"/>
      <c r="D96" s="46"/>
      <c r="F96" s="50"/>
      <c r="G96" s="48"/>
      <c r="H96" s="22"/>
      <c r="I96" s="52"/>
      <c r="J96" s="54"/>
      <c r="M96" s="7"/>
      <c r="N96" s="8"/>
      <c r="O96" s="8"/>
      <c r="P96" s="8"/>
      <c r="Q96" s="8"/>
      <c r="R96" s="32">
        <f t="shared" si="16"/>
        <v>0</v>
      </c>
      <c r="S96" s="8"/>
      <c r="T96" s="8"/>
      <c r="U96" s="8"/>
      <c r="V96" s="8"/>
      <c r="W96" s="9" t="e">
        <f t="shared" si="14"/>
        <v>#DIV/0!</v>
      </c>
      <c r="X96" s="8"/>
      <c r="Y96" s="8"/>
      <c r="Z96" s="8"/>
      <c r="AA96" s="8"/>
      <c r="AB96" s="10">
        <f t="shared" si="15"/>
        <v>0</v>
      </c>
    </row>
    <row r="97" spans="2:28">
      <c r="B97" s="43"/>
      <c r="C97" s="44"/>
      <c r="D97" s="46"/>
      <c r="F97" s="50"/>
      <c r="G97" s="48"/>
      <c r="H97" s="22"/>
      <c r="I97" s="52"/>
      <c r="J97" s="54"/>
      <c r="M97" s="7"/>
      <c r="N97" s="8"/>
      <c r="O97" s="8"/>
      <c r="P97" s="8"/>
      <c r="Q97" s="8"/>
      <c r="R97" s="32">
        <f t="shared" si="16"/>
        <v>0</v>
      </c>
      <c r="S97" s="8"/>
      <c r="T97" s="8"/>
      <c r="U97" s="8"/>
      <c r="V97" s="8"/>
      <c r="W97" s="9" t="e">
        <f t="shared" si="14"/>
        <v>#DIV/0!</v>
      </c>
      <c r="X97" s="8"/>
      <c r="Y97" s="8"/>
      <c r="Z97" s="8"/>
      <c r="AA97" s="8"/>
      <c r="AB97" s="10">
        <f t="shared" si="15"/>
        <v>0</v>
      </c>
    </row>
    <row r="98" spans="2:28">
      <c r="B98" s="43"/>
      <c r="C98" s="44"/>
      <c r="D98" s="46"/>
      <c r="F98" s="50"/>
      <c r="G98" s="48"/>
      <c r="H98" s="22"/>
      <c r="I98" s="52"/>
      <c r="J98" s="54"/>
      <c r="M98" s="7"/>
      <c r="N98" s="8"/>
      <c r="O98" s="8"/>
      <c r="P98" s="8"/>
      <c r="Q98" s="8"/>
      <c r="R98" s="32">
        <f t="shared" si="16"/>
        <v>0</v>
      </c>
      <c r="S98" s="8"/>
      <c r="T98" s="8"/>
      <c r="U98" s="8"/>
      <c r="V98" s="8"/>
      <c r="W98" s="9" t="e">
        <f t="shared" si="14"/>
        <v>#DIV/0!</v>
      </c>
      <c r="X98" s="8"/>
      <c r="Y98" s="8"/>
      <c r="Z98" s="8"/>
      <c r="AA98" s="8"/>
      <c r="AB98" s="10">
        <f t="shared" si="15"/>
        <v>0</v>
      </c>
    </row>
    <row r="99" spans="2:28">
      <c r="B99" s="43"/>
      <c r="C99" s="44"/>
      <c r="D99" s="46"/>
      <c r="F99" s="50"/>
      <c r="G99" s="48"/>
      <c r="H99" s="22"/>
      <c r="I99" s="52"/>
      <c r="J99" s="54"/>
      <c r="M99" s="7"/>
      <c r="N99" s="8"/>
      <c r="O99" s="8"/>
      <c r="P99" s="8"/>
      <c r="Q99" s="8"/>
      <c r="R99" s="32">
        <f t="shared" si="16"/>
        <v>0</v>
      </c>
      <c r="S99" s="8"/>
      <c r="T99" s="8"/>
      <c r="U99" s="8"/>
      <c r="V99" s="8"/>
      <c r="W99" s="9" t="e">
        <f t="shared" si="14"/>
        <v>#DIV/0!</v>
      </c>
      <c r="X99" s="8"/>
      <c r="Y99" s="8"/>
      <c r="Z99" s="8"/>
      <c r="AA99" s="8"/>
      <c r="AB99" s="10">
        <f t="shared" si="15"/>
        <v>0</v>
      </c>
    </row>
    <row r="100" spans="2:28">
      <c r="B100" s="43"/>
      <c r="C100" s="44"/>
      <c r="D100" s="46"/>
      <c r="F100" s="50"/>
      <c r="G100" s="48"/>
      <c r="H100" s="22"/>
      <c r="I100" s="52"/>
      <c r="J100" s="54"/>
      <c r="M100" s="7"/>
      <c r="N100" s="8"/>
      <c r="O100" s="8"/>
      <c r="P100" s="8"/>
      <c r="Q100" s="8"/>
      <c r="R100" s="32">
        <f t="shared" si="16"/>
        <v>0</v>
      </c>
      <c r="S100" s="8"/>
      <c r="T100" s="8"/>
      <c r="U100" s="8"/>
      <c r="V100" s="8"/>
      <c r="W100" s="9" t="e">
        <f t="shared" si="14"/>
        <v>#DIV/0!</v>
      </c>
      <c r="X100" s="8"/>
      <c r="Y100" s="8"/>
      <c r="Z100" s="8"/>
      <c r="AA100" s="8"/>
      <c r="AB100" s="10">
        <f t="shared" si="15"/>
        <v>0</v>
      </c>
    </row>
    <row r="101" spans="2:28">
      <c r="B101" s="43"/>
      <c r="C101" s="44"/>
      <c r="D101" s="46"/>
      <c r="F101" s="50"/>
      <c r="G101" s="48"/>
      <c r="H101" s="22"/>
      <c r="I101" s="52"/>
      <c r="J101" s="54"/>
      <c r="M101" s="7"/>
      <c r="N101" s="8"/>
      <c r="O101" s="8"/>
      <c r="P101" s="8"/>
      <c r="Q101" s="8"/>
      <c r="R101" s="32">
        <f t="shared" si="16"/>
        <v>0</v>
      </c>
      <c r="S101" s="8"/>
      <c r="T101" s="8"/>
      <c r="U101" s="8"/>
      <c r="V101" s="8"/>
      <c r="W101" s="9" t="e">
        <f t="shared" si="14"/>
        <v>#DIV/0!</v>
      </c>
      <c r="X101" s="8"/>
      <c r="Y101" s="8"/>
      <c r="Z101" s="8"/>
      <c r="AA101" s="8"/>
      <c r="AB101" s="10">
        <f t="shared" si="15"/>
        <v>0</v>
      </c>
    </row>
    <row r="102" spans="2:28">
      <c r="B102" s="43"/>
      <c r="C102" s="44"/>
      <c r="D102" s="46"/>
      <c r="F102" s="50"/>
      <c r="G102" s="48"/>
      <c r="H102" s="22"/>
      <c r="I102" s="52"/>
      <c r="J102" s="54"/>
      <c r="M102" s="7"/>
      <c r="N102" s="8"/>
      <c r="O102" s="8"/>
      <c r="P102" s="8"/>
      <c r="Q102" s="8"/>
      <c r="R102" s="32">
        <f t="shared" si="16"/>
        <v>0</v>
      </c>
      <c r="S102" s="8"/>
      <c r="T102" s="8"/>
      <c r="U102" s="8"/>
      <c r="V102" s="8"/>
      <c r="W102" s="9" t="e">
        <f t="shared" si="14"/>
        <v>#DIV/0!</v>
      </c>
      <c r="X102" s="8"/>
      <c r="Y102" s="8"/>
      <c r="Z102" s="8"/>
      <c r="AA102" s="8"/>
      <c r="AB102" s="10">
        <f t="shared" si="15"/>
        <v>0</v>
      </c>
    </row>
    <row r="103" spans="2:28">
      <c r="B103" s="43"/>
      <c r="C103" s="44"/>
      <c r="D103" s="46"/>
      <c r="F103" s="50"/>
      <c r="G103" s="48"/>
      <c r="H103" s="22"/>
      <c r="I103" s="52"/>
      <c r="J103" s="54"/>
      <c r="M103" s="7"/>
      <c r="N103" s="8"/>
      <c r="O103" s="8"/>
      <c r="P103" s="8"/>
      <c r="Q103" s="8"/>
      <c r="R103" s="32">
        <f t="shared" si="16"/>
        <v>0</v>
      </c>
      <c r="S103" s="8"/>
      <c r="T103" s="8"/>
      <c r="U103" s="8"/>
      <c r="V103" s="8"/>
      <c r="W103" s="9" t="e">
        <f t="shared" si="14"/>
        <v>#DIV/0!</v>
      </c>
      <c r="X103" s="8"/>
      <c r="Y103" s="8"/>
      <c r="Z103" s="8"/>
      <c r="AA103" s="8"/>
      <c r="AB103" s="10">
        <f t="shared" si="15"/>
        <v>0</v>
      </c>
    </row>
    <row r="104" spans="2:28">
      <c r="B104" s="43"/>
      <c r="C104" s="44"/>
      <c r="D104" s="46"/>
      <c r="F104" s="50"/>
      <c r="G104" s="48"/>
      <c r="H104" s="22"/>
      <c r="I104" s="52"/>
      <c r="J104" s="54"/>
      <c r="M104" s="7"/>
      <c r="N104" s="8"/>
      <c r="O104" s="8"/>
      <c r="P104" s="8"/>
      <c r="Q104" s="8"/>
      <c r="R104" s="32">
        <f t="shared" si="16"/>
        <v>0</v>
      </c>
      <c r="S104" s="8"/>
      <c r="T104" s="8"/>
      <c r="U104" s="8"/>
      <c r="V104" s="8"/>
      <c r="W104" s="9" t="e">
        <f t="shared" si="14"/>
        <v>#DIV/0!</v>
      </c>
      <c r="X104" s="8"/>
      <c r="Y104" s="8"/>
      <c r="Z104" s="8"/>
      <c r="AA104" s="8"/>
      <c r="AB104" s="10">
        <f t="shared" si="15"/>
        <v>0</v>
      </c>
    </row>
    <row r="105" spans="2:28">
      <c r="B105" s="43"/>
      <c r="C105" s="44"/>
      <c r="D105" s="46"/>
      <c r="F105" s="50"/>
      <c r="G105" s="48"/>
      <c r="H105" s="22"/>
      <c r="I105" s="52"/>
      <c r="J105" s="54"/>
      <c r="M105" s="7"/>
      <c r="N105" s="8"/>
      <c r="O105" s="8"/>
      <c r="P105" s="8"/>
      <c r="Q105" s="8"/>
      <c r="R105" s="32">
        <f t="shared" si="16"/>
        <v>0</v>
      </c>
      <c r="S105" s="8"/>
      <c r="T105" s="8"/>
      <c r="U105" s="8"/>
      <c r="V105" s="8"/>
      <c r="W105" s="9" t="e">
        <f t="shared" si="14"/>
        <v>#DIV/0!</v>
      </c>
      <c r="X105" s="8"/>
      <c r="Y105" s="8"/>
      <c r="Z105" s="8"/>
      <c r="AA105" s="8"/>
      <c r="AB105" s="10">
        <f t="shared" si="15"/>
        <v>0</v>
      </c>
    </row>
    <row r="106" spans="2:28">
      <c r="B106" s="43"/>
      <c r="C106" s="44"/>
      <c r="D106" s="46"/>
      <c r="F106" s="50"/>
      <c r="G106" s="48"/>
      <c r="H106" s="22"/>
      <c r="I106" s="52"/>
      <c r="J106" s="54"/>
      <c r="M106" s="7"/>
      <c r="N106" s="8"/>
      <c r="O106" s="8"/>
      <c r="P106" s="8"/>
      <c r="Q106" s="8"/>
      <c r="R106" s="32">
        <f t="shared" si="16"/>
        <v>0</v>
      </c>
      <c r="S106" s="8"/>
      <c r="T106" s="8"/>
      <c r="U106" s="8"/>
      <c r="V106" s="8"/>
      <c r="W106" s="9" t="e">
        <f t="shared" si="14"/>
        <v>#DIV/0!</v>
      </c>
      <c r="X106" s="8"/>
      <c r="Y106" s="8"/>
      <c r="Z106" s="8"/>
      <c r="AA106" s="8"/>
      <c r="AB106" s="10">
        <f t="shared" si="15"/>
        <v>0</v>
      </c>
    </row>
    <row r="107" spans="2:28">
      <c r="B107" s="43"/>
      <c r="C107" s="44"/>
      <c r="D107" s="46"/>
      <c r="F107" s="50"/>
      <c r="G107" s="48"/>
      <c r="H107" s="22"/>
      <c r="I107" s="52"/>
      <c r="J107" s="54"/>
      <c r="M107" s="7"/>
      <c r="N107" s="8"/>
      <c r="O107" s="8"/>
      <c r="P107" s="8"/>
      <c r="Q107" s="8"/>
      <c r="R107" s="32">
        <f t="shared" si="16"/>
        <v>0</v>
      </c>
      <c r="S107" s="8"/>
      <c r="T107" s="8"/>
      <c r="U107" s="8"/>
      <c r="V107" s="8"/>
      <c r="W107" s="9" t="e">
        <f t="shared" si="14"/>
        <v>#DIV/0!</v>
      </c>
      <c r="X107" s="8"/>
      <c r="Y107" s="8"/>
      <c r="Z107" s="8"/>
      <c r="AA107" s="8"/>
      <c r="AB107" s="10">
        <f t="shared" si="15"/>
        <v>0</v>
      </c>
    </row>
    <row r="108" spans="2:28">
      <c r="B108" s="43"/>
      <c r="C108" s="44"/>
      <c r="D108" s="46"/>
      <c r="F108" s="50"/>
      <c r="G108" s="48"/>
      <c r="H108" s="22"/>
      <c r="I108" s="52"/>
      <c r="J108" s="54"/>
      <c r="M108" s="7"/>
      <c r="N108" s="8"/>
      <c r="O108" s="8"/>
      <c r="P108" s="8"/>
      <c r="Q108" s="8"/>
      <c r="R108" s="32">
        <f t="shared" si="16"/>
        <v>0</v>
      </c>
      <c r="S108" s="8"/>
      <c r="T108" s="8"/>
      <c r="U108" s="8"/>
      <c r="V108" s="8"/>
      <c r="W108" s="9" t="e">
        <f t="shared" si="14"/>
        <v>#DIV/0!</v>
      </c>
      <c r="X108" s="8"/>
      <c r="Y108" s="8"/>
      <c r="Z108" s="8"/>
      <c r="AA108" s="8"/>
      <c r="AB108" s="10">
        <f t="shared" si="15"/>
        <v>0</v>
      </c>
    </row>
    <row r="109" spans="2:28">
      <c r="B109" s="43"/>
      <c r="C109" s="44"/>
      <c r="D109" s="46"/>
      <c r="F109" s="50"/>
      <c r="G109" s="48"/>
      <c r="H109" s="22"/>
      <c r="I109" s="52"/>
      <c r="J109" s="54"/>
      <c r="M109" s="7"/>
      <c r="N109" s="8"/>
      <c r="O109" s="8"/>
      <c r="P109" s="8"/>
      <c r="Q109" s="8"/>
      <c r="R109" s="32">
        <f t="shared" si="16"/>
        <v>0</v>
      </c>
      <c r="S109" s="8"/>
      <c r="T109" s="8"/>
      <c r="U109" s="8"/>
      <c r="V109" s="8"/>
      <c r="W109" s="9" t="e">
        <f t="shared" si="14"/>
        <v>#DIV/0!</v>
      </c>
      <c r="X109" s="8"/>
      <c r="Y109" s="8"/>
      <c r="Z109" s="8"/>
      <c r="AA109" s="8"/>
      <c r="AB109" s="10">
        <f t="shared" si="15"/>
        <v>0</v>
      </c>
    </row>
    <row r="110" spans="2:28">
      <c r="B110" s="43"/>
      <c r="C110" s="44"/>
      <c r="D110" s="46"/>
      <c r="F110" s="50"/>
      <c r="G110" s="48"/>
      <c r="H110" s="22"/>
      <c r="I110" s="52"/>
      <c r="J110" s="54"/>
      <c r="M110" s="7"/>
      <c r="N110" s="8"/>
      <c r="O110" s="8"/>
      <c r="P110" s="8"/>
      <c r="Q110" s="8"/>
      <c r="R110" s="32">
        <f t="shared" si="16"/>
        <v>0</v>
      </c>
      <c r="S110" s="8"/>
      <c r="T110" s="8"/>
      <c r="U110" s="8"/>
      <c r="V110" s="8"/>
      <c r="W110" s="9" t="e">
        <f t="shared" si="14"/>
        <v>#DIV/0!</v>
      </c>
      <c r="X110" s="8"/>
      <c r="Y110" s="8"/>
      <c r="Z110" s="8"/>
      <c r="AA110" s="8"/>
      <c r="AB110" s="10">
        <f t="shared" si="15"/>
        <v>0</v>
      </c>
    </row>
    <row r="111" spans="2:28">
      <c r="B111" s="43"/>
      <c r="C111" s="44"/>
      <c r="D111" s="46"/>
      <c r="F111" s="50"/>
      <c r="G111" s="48"/>
      <c r="H111" s="22"/>
      <c r="I111" s="52"/>
      <c r="J111" s="54"/>
      <c r="M111" s="7"/>
      <c r="N111" s="8"/>
      <c r="O111" s="8"/>
      <c r="P111" s="8"/>
      <c r="Q111" s="8"/>
      <c r="R111" s="32">
        <f t="shared" si="16"/>
        <v>0</v>
      </c>
      <c r="S111" s="8"/>
      <c r="T111" s="8"/>
      <c r="U111" s="8"/>
      <c r="V111" s="8"/>
      <c r="W111" s="9"/>
      <c r="X111" s="8"/>
      <c r="Y111" s="8"/>
      <c r="Z111" s="8"/>
      <c r="AA111" s="8"/>
    </row>
    <row r="112" spans="2:28">
      <c r="B112" s="43"/>
      <c r="C112" s="44"/>
      <c r="D112" s="46"/>
      <c r="F112" s="50"/>
      <c r="G112" s="48"/>
      <c r="H112" s="22"/>
      <c r="I112" s="52"/>
      <c r="J112" s="54"/>
      <c r="M112" s="7"/>
      <c r="N112" s="8"/>
      <c r="O112" s="8"/>
      <c r="P112" s="8"/>
      <c r="Q112" s="8"/>
      <c r="R112" s="32">
        <f t="shared" si="16"/>
        <v>0</v>
      </c>
      <c r="S112" s="8"/>
      <c r="T112" s="8"/>
      <c r="U112" s="8"/>
      <c r="V112" s="8"/>
      <c r="W112" s="9"/>
      <c r="X112" s="8"/>
      <c r="Y112" s="8"/>
      <c r="Z112" s="8"/>
      <c r="AA112" s="8"/>
    </row>
    <row r="113" spans="2:27">
      <c r="B113" s="43"/>
      <c r="C113" s="44"/>
      <c r="D113" s="46"/>
      <c r="F113" s="50"/>
      <c r="G113" s="48"/>
      <c r="H113" s="22"/>
      <c r="I113" s="52"/>
      <c r="J113" s="54"/>
      <c r="M113" s="7"/>
      <c r="N113" s="8"/>
      <c r="O113" s="8"/>
      <c r="P113" s="8"/>
      <c r="Q113" s="8"/>
      <c r="R113" s="32">
        <f t="shared" si="16"/>
        <v>0</v>
      </c>
      <c r="S113" s="8"/>
      <c r="T113" s="8"/>
      <c r="U113" s="8"/>
      <c r="V113" s="8"/>
      <c r="W113" s="9"/>
      <c r="X113" s="8"/>
      <c r="Y113" s="8"/>
      <c r="Z113" s="8"/>
      <c r="AA113" s="8"/>
    </row>
    <row r="114" spans="2:27">
      <c r="B114" s="43"/>
      <c r="C114" s="44"/>
      <c r="D114" s="46"/>
      <c r="F114" s="50"/>
      <c r="G114" s="48"/>
      <c r="H114" s="22"/>
      <c r="I114" s="52"/>
      <c r="J114" s="54"/>
      <c r="M114" s="7"/>
      <c r="N114" s="8"/>
      <c r="O114" s="8"/>
      <c r="P114" s="8"/>
      <c r="Q114" s="8"/>
      <c r="R114" s="32">
        <f t="shared" si="16"/>
        <v>0</v>
      </c>
      <c r="S114" s="8"/>
      <c r="T114" s="8"/>
      <c r="U114" s="8"/>
      <c r="V114" s="8"/>
      <c r="W114" s="9"/>
      <c r="X114" s="8"/>
      <c r="Y114" s="8"/>
      <c r="Z114" s="8"/>
      <c r="AA114" s="8"/>
    </row>
    <row r="115" spans="2:27">
      <c r="B115" s="43"/>
      <c r="C115" s="44"/>
      <c r="D115" s="46"/>
      <c r="F115" s="50"/>
      <c r="G115" s="48"/>
      <c r="H115" s="22"/>
      <c r="I115" s="52"/>
      <c r="J115" s="54"/>
      <c r="M115" s="7"/>
      <c r="N115" s="8"/>
      <c r="O115" s="8"/>
      <c r="P115" s="8"/>
      <c r="Q115" s="8"/>
      <c r="R115" s="32">
        <f t="shared" si="16"/>
        <v>0</v>
      </c>
      <c r="S115" s="8"/>
      <c r="T115" s="8"/>
      <c r="U115" s="8"/>
      <c r="V115" s="8"/>
      <c r="W115" s="9"/>
      <c r="X115" s="8"/>
      <c r="Y115" s="8"/>
      <c r="Z115" s="8"/>
      <c r="AA115" s="8"/>
    </row>
    <row r="116" spans="2:27">
      <c r="B116" s="43"/>
      <c r="C116" s="44"/>
      <c r="D116" s="46"/>
      <c r="F116" s="50"/>
      <c r="G116" s="48"/>
      <c r="H116" s="22"/>
      <c r="I116" s="52"/>
      <c r="J116" s="54"/>
    </row>
    <row r="117" spans="2:27">
      <c r="B117" s="43"/>
      <c r="C117" s="44"/>
      <c r="D117" s="46"/>
      <c r="F117" s="50"/>
      <c r="G117" s="48"/>
      <c r="H117" s="22"/>
      <c r="I117" s="52"/>
      <c r="J117" s="54"/>
    </row>
    <row r="118" spans="2:27">
      <c r="B118" s="43"/>
      <c r="C118" s="44"/>
      <c r="D118" s="46"/>
      <c r="F118" s="50"/>
      <c r="G118" s="48"/>
      <c r="H118" s="22"/>
      <c r="I118" s="52"/>
      <c r="J118" s="54"/>
    </row>
    <row r="119" spans="2:27">
      <c r="B119" s="43"/>
      <c r="C119" s="44"/>
      <c r="D119" s="46"/>
      <c r="F119" s="50"/>
      <c r="G119" s="48"/>
      <c r="H119" s="22"/>
      <c r="I119" s="52"/>
      <c r="J119" s="54"/>
    </row>
    <row r="120" spans="2:27">
      <c r="B120" s="43"/>
      <c r="C120" s="44"/>
      <c r="D120" s="46"/>
      <c r="F120" s="50"/>
      <c r="G120" s="48"/>
      <c r="H120" s="22"/>
      <c r="I120" s="52"/>
      <c r="J120" s="54"/>
    </row>
    <row r="121" spans="2:27">
      <c r="B121" s="43"/>
      <c r="C121" s="44"/>
      <c r="D121" s="46"/>
      <c r="F121" s="50"/>
      <c r="G121" s="48"/>
      <c r="H121" s="22"/>
      <c r="I121" s="52"/>
      <c r="J121" s="54"/>
    </row>
    <row r="122" spans="2:27">
      <c r="B122" s="43"/>
      <c r="C122" s="44"/>
      <c r="D122" s="46"/>
      <c r="F122" s="50"/>
      <c r="G122" s="48"/>
      <c r="H122" s="22"/>
      <c r="I122" s="52"/>
      <c r="J122" s="54"/>
    </row>
    <row r="123" spans="2:27">
      <c r="B123" s="43"/>
      <c r="C123" s="44"/>
      <c r="D123" s="46"/>
      <c r="F123" s="50"/>
      <c r="G123" s="48"/>
      <c r="H123" s="22"/>
      <c r="I123" s="52"/>
      <c r="J123" s="54"/>
    </row>
    <row r="124" spans="2:27">
      <c r="B124" s="43"/>
      <c r="C124" s="44"/>
      <c r="D124" s="46"/>
      <c r="F124" s="50"/>
      <c r="G124" s="48"/>
      <c r="H124" s="22"/>
      <c r="I124" s="52"/>
      <c r="J124" s="54"/>
    </row>
    <row r="125" spans="2:27">
      <c r="B125" s="43"/>
      <c r="C125" s="44"/>
      <c r="D125" s="46"/>
      <c r="F125" s="50"/>
      <c r="G125" s="48"/>
      <c r="H125" s="22"/>
      <c r="I125" s="52"/>
      <c r="J125" s="54"/>
    </row>
    <row r="126" spans="2:27">
      <c r="B126" s="43"/>
      <c r="C126" s="44"/>
      <c r="D126" s="46"/>
      <c r="F126" s="50"/>
      <c r="G126" s="48"/>
      <c r="H126" s="22"/>
      <c r="I126" s="52"/>
      <c r="J126" s="54"/>
    </row>
    <row r="127" spans="2:27">
      <c r="B127" s="43"/>
      <c r="C127" s="44"/>
      <c r="D127" s="46"/>
      <c r="F127" s="50"/>
      <c r="G127" s="48"/>
      <c r="H127" s="22"/>
      <c r="I127" s="52"/>
      <c r="J127" s="54"/>
    </row>
    <row r="128" spans="2:27">
      <c r="B128" s="43"/>
      <c r="C128" s="44"/>
      <c r="D128" s="46"/>
      <c r="F128" s="50"/>
      <c r="G128" s="48"/>
      <c r="H128" s="22"/>
      <c r="I128" s="52"/>
      <c r="J128" s="54"/>
    </row>
    <row r="129" spans="2:10">
      <c r="B129" s="43"/>
      <c r="C129" s="44"/>
      <c r="D129" s="46"/>
      <c r="F129" s="50"/>
      <c r="G129" s="48"/>
      <c r="H129" s="22"/>
      <c r="I129" s="52"/>
      <c r="J129" s="54"/>
    </row>
    <row r="130" spans="2:10">
      <c r="B130" s="43"/>
      <c r="C130" s="44"/>
      <c r="D130" s="46"/>
      <c r="F130" s="50"/>
      <c r="G130" s="48"/>
      <c r="H130" s="22"/>
      <c r="I130" s="52"/>
      <c r="J130" s="54"/>
    </row>
    <row r="131" spans="2:10">
      <c r="B131" s="43"/>
      <c r="C131" s="44"/>
      <c r="D131" s="46"/>
      <c r="F131" s="50"/>
      <c r="G131" s="48"/>
      <c r="H131" s="22"/>
      <c r="I131" s="52"/>
      <c r="J131" s="54"/>
    </row>
    <row r="132" spans="2:10">
      <c r="B132" s="43"/>
      <c r="C132" s="44"/>
      <c r="D132" s="46"/>
      <c r="F132" s="50"/>
      <c r="G132" s="48"/>
      <c r="H132" s="22"/>
      <c r="I132" s="52"/>
      <c r="J132" s="54"/>
    </row>
    <row r="133" spans="2:10">
      <c r="B133" s="43"/>
      <c r="C133" s="44"/>
      <c r="D133" s="46"/>
      <c r="F133" s="50"/>
      <c r="G133" s="48"/>
      <c r="H133" s="22"/>
      <c r="I133" s="52"/>
      <c r="J133" s="54"/>
    </row>
    <row r="134" spans="2:10">
      <c r="B134" s="43"/>
      <c r="C134" s="44"/>
      <c r="D134" s="46"/>
      <c r="F134" s="50"/>
      <c r="G134" s="48"/>
      <c r="H134" s="22"/>
      <c r="I134" s="52"/>
      <c r="J134" s="54"/>
    </row>
    <row r="135" spans="2:10">
      <c r="B135" s="43"/>
      <c r="C135" s="44"/>
      <c r="D135" s="46"/>
      <c r="F135" s="50"/>
      <c r="G135" s="48"/>
      <c r="H135" s="22"/>
      <c r="I135" s="52"/>
      <c r="J135" s="54"/>
    </row>
    <row r="136" spans="2:10">
      <c r="B136" s="43"/>
      <c r="C136" s="44"/>
      <c r="D136" s="46"/>
      <c r="F136" s="50"/>
      <c r="G136" s="48"/>
      <c r="H136" s="22"/>
      <c r="I136" s="52"/>
      <c r="J136" s="54"/>
    </row>
    <row r="137" spans="2:10">
      <c r="B137" s="43"/>
      <c r="C137" s="44"/>
      <c r="D137" s="46"/>
      <c r="F137" s="50"/>
      <c r="G137" s="48"/>
      <c r="H137" s="22"/>
      <c r="I137" s="52"/>
      <c r="J137" s="54"/>
    </row>
    <row r="138" spans="2:10">
      <c r="B138" s="43"/>
      <c r="C138" s="44"/>
      <c r="D138" s="46"/>
      <c r="F138" s="50"/>
      <c r="G138" s="48"/>
      <c r="H138" s="22"/>
      <c r="I138" s="52"/>
      <c r="J138" s="54"/>
    </row>
    <row r="139" spans="2:10">
      <c r="B139" s="43"/>
      <c r="C139" s="44"/>
      <c r="D139" s="46"/>
      <c r="F139" s="50"/>
      <c r="G139" s="48"/>
      <c r="H139" s="22"/>
      <c r="I139" s="52"/>
      <c r="J139" s="54"/>
    </row>
    <row r="140" spans="2:10">
      <c r="B140" s="43"/>
      <c r="C140" s="44"/>
      <c r="D140" s="46"/>
      <c r="F140" s="50"/>
      <c r="G140" s="48"/>
      <c r="H140" s="22"/>
      <c r="I140" s="52"/>
      <c r="J140" s="54"/>
    </row>
    <row r="141" spans="2:10">
      <c r="B141" s="43"/>
      <c r="C141" s="44"/>
      <c r="D141" s="46"/>
      <c r="F141" s="50"/>
      <c r="G141" s="48"/>
      <c r="H141" s="22"/>
      <c r="I141" s="52"/>
      <c r="J141" s="54"/>
    </row>
    <row r="142" spans="2:10">
      <c r="B142" s="43"/>
      <c r="C142" s="44"/>
      <c r="D142" s="46"/>
      <c r="F142" s="50"/>
      <c r="G142" s="48"/>
      <c r="H142" s="22"/>
      <c r="I142" s="52"/>
      <c r="J142" s="54"/>
    </row>
    <row r="143" spans="2:10">
      <c r="B143" s="43"/>
      <c r="C143" s="44"/>
      <c r="D143" s="46"/>
      <c r="F143" s="50"/>
      <c r="G143" s="48"/>
      <c r="H143" s="22"/>
      <c r="I143" s="52"/>
      <c r="J143" s="54"/>
    </row>
    <row r="144" spans="2:10">
      <c r="B144" s="43"/>
      <c r="C144" s="44"/>
      <c r="D144" s="46"/>
      <c r="F144" s="50"/>
      <c r="G144" s="48"/>
      <c r="H144" s="22"/>
      <c r="I144" s="52"/>
      <c r="J144" s="54"/>
    </row>
    <row r="145" spans="2:10">
      <c r="B145" s="43"/>
      <c r="C145" s="44"/>
      <c r="D145" s="46"/>
      <c r="F145" s="50"/>
      <c r="G145" s="48"/>
      <c r="H145" s="22"/>
      <c r="I145" s="52"/>
      <c r="J145" s="54"/>
    </row>
    <row r="146" spans="2:10">
      <c r="B146" s="43"/>
      <c r="C146" s="44"/>
      <c r="D146" s="46"/>
      <c r="F146" s="50"/>
      <c r="G146" s="48"/>
      <c r="H146" s="22"/>
      <c r="I146" s="52"/>
      <c r="J146" s="54"/>
    </row>
    <row r="147" spans="2:10">
      <c r="B147" s="43"/>
      <c r="C147" s="44"/>
      <c r="D147" s="46"/>
      <c r="F147" s="50"/>
      <c r="G147" s="48"/>
      <c r="H147" s="22"/>
      <c r="I147" s="52"/>
      <c r="J147" s="54"/>
    </row>
    <row r="148" spans="2:10">
      <c r="B148" s="43"/>
      <c r="C148" s="44"/>
      <c r="D148" s="46"/>
      <c r="F148" s="50"/>
      <c r="G148" s="48"/>
      <c r="H148" s="22"/>
      <c r="I148" s="52"/>
      <c r="J148" s="54"/>
    </row>
    <row r="149" spans="2:10">
      <c r="B149" s="43"/>
      <c r="C149" s="44"/>
      <c r="D149" s="46"/>
      <c r="F149" s="50"/>
      <c r="G149" s="48"/>
      <c r="H149" s="22"/>
      <c r="I149" s="52"/>
      <c r="J149" s="54"/>
    </row>
    <row r="150" spans="2:10">
      <c r="B150" s="43"/>
      <c r="C150" s="44"/>
      <c r="D150" s="46"/>
      <c r="F150" s="50"/>
      <c r="G150" s="48"/>
      <c r="H150" s="22"/>
      <c r="I150" s="52"/>
      <c r="J150" s="54"/>
    </row>
    <row r="151" spans="2:10">
      <c r="B151" s="43"/>
      <c r="C151" s="44"/>
      <c r="D151" s="46"/>
      <c r="F151" s="50"/>
      <c r="G151" s="48"/>
      <c r="H151" s="22"/>
      <c r="I151" s="52"/>
      <c r="J151" s="54"/>
    </row>
    <row r="152" spans="2:10">
      <c r="B152" s="43"/>
      <c r="C152" s="44"/>
      <c r="D152" s="46"/>
      <c r="F152" s="50"/>
      <c r="G152" s="48"/>
      <c r="H152" s="22"/>
      <c r="I152" s="52"/>
      <c r="J152" s="54"/>
    </row>
    <row r="153" spans="2:10">
      <c r="B153" s="43"/>
      <c r="C153" s="44"/>
      <c r="D153" s="46"/>
      <c r="F153" s="50"/>
      <c r="G153" s="48"/>
      <c r="H153" s="22"/>
      <c r="I153" s="52"/>
      <c r="J153" s="54"/>
    </row>
    <row r="154" spans="2:10">
      <c r="B154" s="43"/>
      <c r="C154" s="44"/>
      <c r="D154" s="46"/>
      <c r="F154" s="50"/>
      <c r="G154" s="48"/>
      <c r="H154" s="22"/>
      <c r="I154" s="52"/>
      <c r="J154" s="54"/>
    </row>
    <row r="155" spans="2:10">
      <c r="B155" s="43"/>
      <c r="C155" s="44"/>
      <c r="D155" s="46"/>
      <c r="F155" s="50"/>
      <c r="G155" s="48"/>
      <c r="H155" s="22"/>
      <c r="I155" s="52"/>
      <c r="J155" s="54"/>
    </row>
    <row r="156" spans="2:10">
      <c r="B156" s="43"/>
      <c r="C156" s="44"/>
      <c r="D156" s="46"/>
      <c r="F156" s="50"/>
      <c r="G156" s="48"/>
      <c r="H156" s="22"/>
      <c r="I156" s="52"/>
      <c r="J156" s="54"/>
    </row>
    <row r="157" spans="2:10">
      <c r="B157" s="43"/>
      <c r="C157" s="44"/>
      <c r="D157" s="46"/>
      <c r="F157" s="50"/>
      <c r="G157" s="48"/>
      <c r="H157" s="22"/>
      <c r="I157" s="52"/>
      <c r="J157" s="54"/>
    </row>
    <row r="158" spans="2:10">
      <c r="B158" s="43"/>
      <c r="C158" s="44"/>
      <c r="D158" s="46"/>
      <c r="F158" s="50"/>
      <c r="G158" s="48"/>
      <c r="H158" s="22"/>
      <c r="I158" s="52"/>
      <c r="J158" s="54"/>
    </row>
    <row r="159" spans="2:10">
      <c r="B159" s="43"/>
      <c r="C159" s="44"/>
      <c r="D159" s="46"/>
      <c r="F159" s="50"/>
      <c r="G159" s="48"/>
      <c r="H159" s="22"/>
      <c r="I159" s="52"/>
      <c r="J159" s="54"/>
    </row>
    <row r="160" spans="2:10">
      <c r="B160" s="43"/>
      <c r="C160" s="44"/>
      <c r="D160" s="46"/>
      <c r="F160" s="50"/>
      <c r="G160" s="48"/>
      <c r="H160" s="22"/>
      <c r="I160" s="52"/>
      <c r="J160" s="54"/>
    </row>
    <row r="161" spans="2:10">
      <c r="B161" s="43"/>
      <c r="C161" s="44"/>
      <c r="D161" s="46"/>
      <c r="F161" s="50"/>
      <c r="G161" s="48"/>
      <c r="H161" s="22"/>
      <c r="I161" s="52"/>
      <c r="J161" s="54"/>
    </row>
    <row r="162" spans="2:10">
      <c r="B162" s="43"/>
      <c r="C162" s="44"/>
      <c r="D162" s="46"/>
      <c r="F162" s="50"/>
      <c r="G162" s="48"/>
      <c r="H162" s="22"/>
      <c r="I162" s="52"/>
      <c r="J162" s="54"/>
    </row>
    <row r="163" spans="2:10">
      <c r="B163" s="43"/>
      <c r="C163" s="44"/>
      <c r="D163" s="46"/>
      <c r="F163" s="50"/>
      <c r="G163" s="48"/>
      <c r="H163" s="22"/>
      <c r="I163" s="52"/>
      <c r="J163" s="54"/>
    </row>
    <row r="164" spans="2:10">
      <c r="B164" s="43"/>
      <c r="C164" s="44"/>
      <c r="D164" s="46"/>
      <c r="F164" s="50"/>
      <c r="G164" s="48"/>
      <c r="H164" s="22"/>
      <c r="I164" s="52"/>
      <c r="J164" s="54"/>
    </row>
    <row r="165" spans="2:10">
      <c r="B165" s="43"/>
      <c r="C165" s="44"/>
      <c r="D165" s="46"/>
      <c r="F165" s="50"/>
      <c r="G165" s="48"/>
      <c r="H165" s="22"/>
      <c r="I165" s="52"/>
      <c r="J165" s="54"/>
    </row>
    <row r="166" spans="2:10">
      <c r="B166" s="43"/>
      <c r="C166" s="44"/>
      <c r="D166" s="46"/>
      <c r="F166" s="50"/>
      <c r="G166" s="48"/>
      <c r="H166" s="22"/>
      <c r="I166" s="52"/>
      <c r="J166" s="54"/>
    </row>
    <row r="167" spans="2:10">
      <c r="B167" s="43"/>
      <c r="C167" s="44"/>
      <c r="D167" s="46"/>
      <c r="F167" s="50"/>
      <c r="G167" s="48"/>
      <c r="H167" s="22"/>
      <c r="I167" s="52"/>
      <c r="J167" s="54"/>
    </row>
    <row r="168" spans="2:10">
      <c r="B168" s="43"/>
      <c r="C168" s="44"/>
      <c r="D168" s="46"/>
      <c r="F168" s="50"/>
      <c r="G168" s="48"/>
      <c r="H168" s="22"/>
      <c r="I168" s="52"/>
      <c r="J168" s="54"/>
    </row>
    <row r="169" spans="2:10">
      <c r="B169" s="43"/>
      <c r="C169" s="44"/>
      <c r="D169" s="46"/>
      <c r="F169" s="50"/>
      <c r="G169" s="48"/>
      <c r="H169" s="22"/>
      <c r="I169" s="52"/>
      <c r="J169" s="54"/>
    </row>
    <row r="170" spans="2:10">
      <c r="B170" s="43"/>
      <c r="C170" s="44"/>
      <c r="D170" s="46"/>
      <c r="F170" s="50"/>
      <c r="G170" s="48"/>
      <c r="H170" s="22"/>
      <c r="I170" s="52"/>
      <c r="J170" s="54"/>
    </row>
    <row r="171" spans="2:10">
      <c r="B171" s="43"/>
      <c r="C171" s="44"/>
      <c r="D171" s="46"/>
      <c r="F171" s="50"/>
      <c r="G171" s="48"/>
      <c r="H171" s="22"/>
      <c r="I171" s="52"/>
      <c r="J171" s="54"/>
    </row>
    <row r="172" spans="2:10">
      <c r="B172" s="43"/>
      <c r="C172" s="44"/>
      <c r="D172" s="46"/>
      <c r="F172" s="50"/>
      <c r="G172" s="48"/>
      <c r="H172" s="22"/>
      <c r="I172" s="52"/>
      <c r="J172" s="54"/>
    </row>
    <row r="173" spans="2:10">
      <c r="B173" s="43"/>
      <c r="C173" s="44"/>
      <c r="D173" s="46"/>
      <c r="F173" s="50"/>
      <c r="G173" s="48"/>
      <c r="H173" s="22"/>
      <c r="I173" s="52"/>
      <c r="J173" s="54"/>
    </row>
    <row r="174" spans="2:10">
      <c r="B174" s="43"/>
      <c r="C174" s="44"/>
      <c r="D174" s="46"/>
      <c r="F174" s="50"/>
      <c r="G174" s="48"/>
      <c r="H174" s="22"/>
      <c r="I174" s="52"/>
      <c r="J174" s="54"/>
    </row>
    <row r="175" spans="2:10">
      <c r="B175" s="43"/>
      <c r="C175" s="44"/>
      <c r="D175" s="46"/>
      <c r="F175" s="50"/>
      <c r="G175" s="48"/>
      <c r="H175" s="22"/>
      <c r="I175" s="52"/>
      <c r="J175" s="54"/>
    </row>
    <row r="176" spans="2:10">
      <c r="B176" s="43"/>
      <c r="C176" s="44"/>
      <c r="D176" s="46"/>
      <c r="F176" s="50"/>
      <c r="G176" s="48"/>
      <c r="H176" s="22"/>
      <c r="I176" s="52"/>
      <c r="J176" s="54"/>
    </row>
    <row r="177" spans="2:10">
      <c r="B177" s="43"/>
      <c r="C177" s="44"/>
      <c r="D177" s="46"/>
      <c r="F177" s="50"/>
      <c r="G177" s="48"/>
      <c r="H177" s="22"/>
      <c r="I177" s="52"/>
      <c r="J177" s="54"/>
    </row>
    <row r="178" spans="2:10">
      <c r="B178" s="43"/>
      <c r="C178" s="44"/>
      <c r="D178" s="46"/>
      <c r="F178" s="50"/>
      <c r="G178" s="48"/>
      <c r="H178" s="22"/>
      <c r="I178" s="52"/>
      <c r="J178" s="54"/>
    </row>
    <row r="179" spans="2:10">
      <c r="B179" s="43"/>
      <c r="C179" s="44"/>
      <c r="D179" s="46"/>
      <c r="F179" s="50"/>
      <c r="G179" s="48"/>
      <c r="H179" s="22"/>
      <c r="I179" s="52"/>
      <c r="J179" s="54"/>
    </row>
    <row r="180" spans="2:10">
      <c r="B180" s="43"/>
      <c r="C180" s="44"/>
      <c r="D180" s="46"/>
      <c r="F180" s="50"/>
      <c r="G180" s="48"/>
      <c r="H180" s="22"/>
      <c r="I180" s="52"/>
      <c r="J180" s="54"/>
    </row>
    <row r="181" spans="2:10">
      <c r="B181" s="43"/>
      <c r="C181" s="44"/>
      <c r="D181" s="46"/>
      <c r="F181" s="50"/>
      <c r="G181" s="48"/>
      <c r="H181" s="22"/>
      <c r="I181" s="52"/>
      <c r="J181" s="54"/>
    </row>
    <row r="182" spans="2:10">
      <c r="B182" s="43"/>
      <c r="C182" s="44"/>
      <c r="D182" s="46"/>
      <c r="F182" s="50"/>
      <c r="G182" s="48"/>
      <c r="H182" s="22"/>
      <c r="I182" s="52"/>
      <c r="J182" s="54"/>
    </row>
    <row r="183" spans="2:10">
      <c r="B183" s="43"/>
      <c r="C183" s="44"/>
      <c r="D183" s="46"/>
      <c r="F183" s="50"/>
      <c r="G183" s="48"/>
      <c r="H183" s="22"/>
      <c r="I183" s="52"/>
      <c r="J183" s="54"/>
    </row>
    <row r="184" spans="2:10">
      <c r="B184" s="43"/>
      <c r="C184" s="44"/>
      <c r="D184" s="46"/>
      <c r="F184" s="50"/>
      <c r="G184" s="48"/>
      <c r="H184" s="22"/>
      <c r="I184" s="52"/>
      <c r="J184" s="54"/>
    </row>
    <row r="185" spans="2:10">
      <c r="B185" s="43"/>
      <c r="C185" s="44"/>
      <c r="D185" s="46"/>
      <c r="F185" s="50"/>
      <c r="G185" s="48"/>
      <c r="H185" s="22"/>
      <c r="I185" s="52"/>
      <c r="J185" s="54"/>
    </row>
    <row r="186" spans="2:10">
      <c r="B186" s="43"/>
      <c r="C186" s="44"/>
      <c r="D186" s="46"/>
      <c r="F186" s="50"/>
      <c r="G186" s="48"/>
      <c r="H186" s="22"/>
      <c r="I186" s="52"/>
      <c r="J186" s="54"/>
    </row>
    <row r="187" spans="2:10">
      <c r="B187" s="43"/>
      <c r="C187" s="44"/>
      <c r="D187" s="46"/>
      <c r="F187" s="50"/>
      <c r="G187" s="48"/>
      <c r="H187" s="22"/>
      <c r="I187" s="52"/>
      <c r="J187" s="54"/>
    </row>
    <row r="188" spans="2:10">
      <c r="B188" s="43"/>
      <c r="C188" s="44"/>
      <c r="D188" s="46"/>
      <c r="F188" s="50"/>
      <c r="G188" s="48"/>
      <c r="H188" s="22"/>
      <c r="I188" s="52"/>
      <c r="J188" s="54"/>
    </row>
    <row r="189" spans="2:10">
      <c r="B189" s="43"/>
      <c r="C189" s="44"/>
      <c r="D189" s="46"/>
      <c r="F189" s="50"/>
      <c r="G189" s="48"/>
      <c r="H189" s="22"/>
      <c r="I189" s="52"/>
      <c r="J189" s="54"/>
    </row>
    <row r="190" spans="2:10">
      <c r="B190" s="43"/>
      <c r="C190" s="44"/>
      <c r="D190" s="46"/>
      <c r="F190" s="50"/>
      <c r="G190" s="48"/>
      <c r="H190" s="22"/>
      <c r="I190" s="52"/>
      <c r="J190" s="54"/>
    </row>
    <row r="191" spans="2:10">
      <c r="B191" s="43"/>
      <c r="C191" s="44"/>
      <c r="D191" s="46"/>
      <c r="F191" s="50"/>
      <c r="G191" s="48"/>
      <c r="H191" s="22"/>
      <c r="I191" s="52"/>
      <c r="J191" s="54"/>
    </row>
    <row r="192" spans="2:10">
      <c r="B192" s="43"/>
      <c r="C192" s="44"/>
      <c r="D192" s="46"/>
      <c r="F192" s="50"/>
      <c r="G192" s="48"/>
      <c r="H192" s="22"/>
      <c r="I192" s="52"/>
      <c r="J192" s="54"/>
    </row>
    <row r="193" spans="2:10">
      <c r="B193" s="43"/>
      <c r="C193" s="44"/>
      <c r="D193" s="46"/>
      <c r="F193" s="50"/>
      <c r="G193" s="48"/>
      <c r="H193" s="22"/>
      <c r="I193" s="52"/>
      <c r="J193" s="54"/>
    </row>
    <row r="194" spans="2:10">
      <c r="B194" s="43"/>
      <c r="C194" s="44"/>
      <c r="D194" s="46"/>
      <c r="F194" s="50"/>
      <c r="G194" s="48"/>
      <c r="H194" s="22"/>
      <c r="I194" s="52"/>
      <c r="J194" s="54"/>
    </row>
    <row r="195" spans="2:10">
      <c r="B195" s="43"/>
      <c r="C195" s="44"/>
      <c r="D195" s="46"/>
      <c r="F195" s="50"/>
      <c r="G195" s="48"/>
      <c r="H195" s="22"/>
      <c r="I195" s="52"/>
      <c r="J195" s="54"/>
    </row>
    <row r="196" spans="2:10">
      <c r="B196" s="43"/>
      <c r="C196" s="44"/>
      <c r="D196" s="46"/>
      <c r="F196" s="50"/>
      <c r="G196" s="48"/>
      <c r="H196" s="22"/>
      <c r="I196" s="52"/>
      <c r="J196" s="54"/>
    </row>
    <row r="197" spans="2:10">
      <c r="B197" s="43"/>
      <c r="C197" s="44"/>
      <c r="D197" s="46"/>
      <c r="F197" s="50"/>
      <c r="G197" s="48"/>
      <c r="H197" s="22"/>
      <c r="I197" s="52"/>
      <c r="J197" s="54"/>
    </row>
    <row r="198" spans="2:10">
      <c r="B198" s="43"/>
      <c r="C198" s="44"/>
      <c r="D198" s="46"/>
      <c r="F198" s="50"/>
      <c r="G198" s="48"/>
      <c r="H198" s="22"/>
      <c r="I198" s="52"/>
      <c r="J198" s="54"/>
    </row>
    <row r="199" spans="2:10">
      <c r="B199" s="43"/>
      <c r="C199" s="44"/>
      <c r="D199" s="46"/>
      <c r="F199" s="50"/>
      <c r="G199" s="48"/>
      <c r="H199" s="22"/>
      <c r="I199" s="52"/>
      <c r="J199" s="54"/>
    </row>
    <row r="200" spans="2:10">
      <c r="B200" s="43"/>
      <c r="C200" s="44"/>
      <c r="D200" s="46"/>
      <c r="F200" s="50"/>
      <c r="G200" s="48"/>
      <c r="H200" s="22"/>
      <c r="I200" s="52"/>
      <c r="J200" s="54"/>
    </row>
    <row r="201" spans="2:10">
      <c r="B201" s="43"/>
      <c r="C201" s="44"/>
      <c r="D201" s="46"/>
      <c r="F201" s="50"/>
      <c r="G201" s="48"/>
      <c r="H201" s="22"/>
      <c r="I201" s="52"/>
      <c r="J201" s="54"/>
    </row>
    <row r="202" spans="2:10">
      <c r="B202" s="43"/>
      <c r="C202" s="44"/>
      <c r="D202" s="46"/>
      <c r="F202" s="50"/>
      <c r="G202" s="48"/>
      <c r="H202" s="22"/>
      <c r="I202" s="52"/>
      <c r="J202" s="54"/>
    </row>
    <row r="203" spans="2:10">
      <c r="B203" s="43"/>
      <c r="C203" s="44"/>
      <c r="D203" s="46"/>
      <c r="F203" s="50"/>
      <c r="G203" s="48"/>
      <c r="H203" s="22"/>
      <c r="I203" s="52"/>
      <c r="J203" s="54"/>
    </row>
    <row r="204" spans="2:10">
      <c r="B204" s="43"/>
      <c r="C204" s="44"/>
      <c r="D204" s="46"/>
      <c r="F204" s="50"/>
      <c r="G204" s="48"/>
      <c r="H204" s="22"/>
      <c r="I204" s="52"/>
      <c r="J204" s="54"/>
    </row>
    <row r="205" spans="2:10">
      <c r="B205" s="43"/>
      <c r="C205" s="44"/>
      <c r="D205" s="46"/>
      <c r="F205" s="50"/>
      <c r="G205" s="48"/>
      <c r="H205" s="22"/>
      <c r="I205" s="52"/>
      <c r="J205" s="54"/>
    </row>
    <row r="206" spans="2:10">
      <c r="B206" s="43"/>
      <c r="C206" s="44"/>
      <c r="D206" s="46"/>
      <c r="F206" s="50"/>
      <c r="G206" s="48"/>
      <c r="H206" s="22"/>
      <c r="I206" s="52"/>
      <c r="J206" s="54"/>
    </row>
    <row r="207" spans="2:10">
      <c r="B207" s="43"/>
      <c r="C207" s="44"/>
      <c r="D207" s="46"/>
      <c r="F207" s="50"/>
      <c r="G207" s="48"/>
      <c r="H207" s="22"/>
      <c r="I207" s="52"/>
      <c r="J207" s="54"/>
    </row>
    <row r="208" spans="2:10">
      <c r="B208" s="43"/>
      <c r="C208" s="44"/>
      <c r="D208" s="46"/>
      <c r="F208" s="50"/>
      <c r="G208" s="48"/>
      <c r="H208" s="22"/>
      <c r="I208" s="52"/>
      <c r="J208" s="54"/>
    </row>
    <row r="209" spans="2:10">
      <c r="B209" s="43"/>
      <c r="C209" s="44"/>
      <c r="D209" s="46"/>
      <c r="F209" s="50"/>
      <c r="G209" s="48"/>
      <c r="H209" s="22"/>
      <c r="I209" s="52"/>
      <c r="J209" s="54"/>
    </row>
    <row r="210" spans="2:10">
      <c r="B210" s="43"/>
      <c r="C210" s="44"/>
      <c r="D210" s="46"/>
      <c r="F210" s="50"/>
      <c r="G210" s="48"/>
      <c r="H210" s="22"/>
      <c r="I210" s="52"/>
      <c r="J210" s="54"/>
    </row>
    <row r="211" spans="2:10">
      <c r="B211" s="43"/>
      <c r="C211" s="44"/>
      <c r="D211" s="46"/>
      <c r="F211" s="50"/>
      <c r="G211" s="48"/>
      <c r="H211" s="22"/>
      <c r="I211" s="52"/>
      <c r="J211" s="54"/>
    </row>
    <row r="212" spans="2:10">
      <c r="B212" s="43"/>
      <c r="C212" s="44"/>
      <c r="D212" s="46"/>
      <c r="F212" s="50"/>
      <c r="G212" s="48"/>
      <c r="H212" s="22"/>
      <c r="I212" s="52"/>
      <c r="J212" s="54"/>
    </row>
    <row r="213" spans="2:10">
      <c r="B213" s="43"/>
      <c r="C213" s="44"/>
      <c r="D213" s="46"/>
      <c r="F213" s="50"/>
      <c r="G213" s="48"/>
      <c r="H213" s="22"/>
      <c r="I213" s="52"/>
      <c r="J213" s="54"/>
    </row>
    <row r="214" spans="2:10">
      <c r="B214" s="43"/>
      <c r="C214" s="44"/>
      <c r="D214" s="46"/>
      <c r="F214" s="50"/>
      <c r="G214" s="48"/>
      <c r="H214" s="22"/>
      <c r="I214" s="52"/>
      <c r="J214" s="54"/>
    </row>
    <row r="215" spans="2:10">
      <c r="B215" s="43"/>
      <c r="C215" s="44"/>
      <c r="D215" s="46"/>
      <c r="F215" s="50"/>
      <c r="G215" s="48"/>
      <c r="H215" s="22"/>
      <c r="I215" s="52"/>
      <c r="J215" s="54"/>
    </row>
    <row r="216" spans="2:10">
      <c r="B216" s="43"/>
      <c r="C216" s="44"/>
      <c r="D216" s="46"/>
      <c r="F216" s="50"/>
      <c r="G216" s="48"/>
      <c r="H216" s="22"/>
      <c r="I216" s="52"/>
      <c r="J216" s="54"/>
    </row>
    <row r="217" spans="2:10">
      <c r="B217" s="43"/>
      <c r="C217" s="44"/>
      <c r="D217" s="46"/>
      <c r="F217" s="50"/>
      <c r="G217" s="48"/>
      <c r="H217" s="22"/>
      <c r="I217" s="52"/>
      <c r="J217" s="54"/>
    </row>
    <row r="218" spans="2:10">
      <c r="B218" s="43"/>
      <c r="C218" s="44"/>
      <c r="D218" s="46"/>
      <c r="F218" s="50"/>
      <c r="G218" s="48"/>
      <c r="H218" s="22"/>
      <c r="I218" s="52"/>
      <c r="J218" s="54"/>
    </row>
    <row r="219" spans="2:10">
      <c r="B219" s="43"/>
      <c r="C219" s="44"/>
      <c r="D219" s="46"/>
      <c r="F219" s="50"/>
      <c r="G219" s="48"/>
      <c r="H219" s="22"/>
      <c r="I219" s="52"/>
      <c r="J219" s="54"/>
    </row>
    <row r="220" spans="2:10">
      <c r="B220" s="43"/>
      <c r="C220" s="44"/>
      <c r="D220" s="46"/>
      <c r="F220" s="50"/>
      <c r="G220" s="48"/>
      <c r="H220" s="22"/>
      <c r="I220" s="52"/>
      <c r="J220" s="54"/>
    </row>
    <row r="221" spans="2:10">
      <c r="B221" s="43"/>
      <c r="C221" s="44"/>
      <c r="D221" s="46"/>
      <c r="F221" s="50"/>
      <c r="G221" s="48"/>
      <c r="H221" s="22"/>
      <c r="I221" s="52"/>
      <c r="J221" s="54"/>
    </row>
    <row r="222" spans="2:10">
      <c r="B222" s="43"/>
      <c r="C222" s="44"/>
      <c r="D222" s="46"/>
      <c r="F222" s="50"/>
      <c r="G222" s="48"/>
      <c r="H222" s="22"/>
      <c r="I222" s="52"/>
      <c r="J222" s="54"/>
    </row>
    <row r="223" spans="2:10">
      <c r="B223" s="43"/>
      <c r="C223" s="44"/>
      <c r="D223" s="46"/>
      <c r="F223" s="50"/>
      <c r="G223" s="48"/>
      <c r="H223" s="22"/>
      <c r="I223" s="52"/>
      <c r="J223" s="54"/>
    </row>
    <row r="224" spans="2:10">
      <c r="B224" s="43"/>
      <c r="C224" s="44"/>
      <c r="D224" s="46"/>
      <c r="F224" s="50"/>
      <c r="G224" s="48"/>
      <c r="H224" s="22"/>
      <c r="I224" s="52"/>
      <c r="J224" s="54"/>
    </row>
    <row r="225" spans="2:10">
      <c r="B225" s="43"/>
      <c r="C225" s="44"/>
      <c r="D225" s="46"/>
      <c r="F225" s="50"/>
      <c r="G225" s="48"/>
      <c r="H225" s="22"/>
      <c r="I225" s="52"/>
      <c r="J225" s="54"/>
    </row>
    <row r="226" spans="2:10">
      <c r="B226" s="43"/>
      <c r="C226" s="44"/>
      <c r="D226" s="46"/>
      <c r="F226" s="50"/>
      <c r="G226" s="48"/>
      <c r="H226" s="22"/>
      <c r="I226" s="52"/>
      <c r="J226" s="54"/>
    </row>
    <row r="227" spans="2:10">
      <c r="B227" s="43"/>
      <c r="C227" s="44"/>
      <c r="D227" s="46"/>
      <c r="F227" s="50"/>
      <c r="G227" s="48"/>
      <c r="H227" s="22"/>
      <c r="I227" s="52"/>
      <c r="J227" s="54"/>
    </row>
    <row r="228" spans="2:10">
      <c r="B228" s="43"/>
      <c r="C228" s="44"/>
      <c r="D228" s="46"/>
      <c r="F228" s="50"/>
      <c r="G228" s="48"/>
      <c r="H228" s="22"/>
      <c r="I228" s="52"/>
      <c r="J228" s="54"/>
    </row>
    <row r="229" spans="2:10">
      <c r="B229" s="43"/>
      <c r="C229" s="44"/>
      <c r="D229" s="46"/>
      <c r="F229" s="50"/>
      <c r="G229" s="48"/>
      <c r="H229" s="22"/>
      <c r="I229" s="52"/>
      <c r="J229" s="54"/>
    </row>
    <row r="230" spans="2:10">
      <c r="B230" s="43"/>
      <c r="C230" s="44"/>
      <c r="D230" s="46"/>
      <c r="F230" s="50"/>
      <c r="G230" s="48"/>
      <c r="H230" s="22"/>
      <c r="I230" s="52"/>
      <c r="J230" s="54"/>
    </row>
    <row r="231" spans="2:10">
      <c r="B231" s="43"/>
      <c r="C231" s="44"/>
      <c r="D231" s="46"/>
      <c r="F231" s="50"/>
      <c r="G231" s="48"/>
      <c r="H231" s="22"/>
      <c r="I231" s="52"/>
      <c r="J231" s="54"/>
    </row>
    <row r="232" spans="2:10">
      <c r="B232" s="43"/>
      <c r="C232" s="44"/>
      <c r="D232" s="46"/>
      <c r="F232" s="50"/>
      <c r="G232" s="48"/>
      <c r="H232" s="22"/>
      <c r="I232" s="52"/>
      <c r="J232" s="54"/>
    </row>
    <row r="233" spans="2:10">
      <c r="B233" s="43"/>
      <c r="C233" s="44"/>
      <c r="D233" s="46"/>
      <c r="F233" s="50"/>
      <c r="G233" s="48"/>
      <c r="H233" s="22"/>
      <c r="I233" s="52"/>
      <c r="J233" s="54"/>
    </row>
    <row r="234" spans="2:10">
      <c r="B234" s="43"/>
      <c r="C234" s="44"/>
      <c r="D234" s="46"/>
      <c r="F234" s="50"/>
      <c r="G234" s="48"/>
      <c r="H234" s="22"/>
      <c r="I234" s="52"/>
      <c r="J234" s="54"/>
    </row>
    <row r="235" spans="2:10">
      <c r="B235" s="43"/>
      <c r="C235" s="44"/>
      <c r="D235" s="46"/>
      <c r="F235" s="50"/>
      <c r="G235" s="48"/>
      <c r="H235" s="22"/>
      <c r="I235" s="52"/>
      <c r="J235" s="54"/>
    </row>
    <row r="236" spans="2:10">
      <c r="B236" s="43"/>
      <c r="C236" s="44"/>
      <c r="D236" s="46"/>
      <c r="F236" s="50"/>
      <c r="G236" s="48"/>
      <c r="H236" s="22"/>
      <c r="I236" s="52"/>
      <c r="J236" s="54"/>
    </row>
    <row r="237" spans="2:10">
      <c r="B237" s="43"/>
      <c r="C237" s="44"/>
      <c r="D237" s="46"/>
      <c r="F237" s="50"/>
      <c r="G237" s="48"/>
      <c r="H237" s="22"/>
      <c r="I237" s="52"/>
      <c r="J237" s="54"/>
    </row>
    <row r="238" spans="2:10">
      <c r="B238" s="43"/>
      <c r="C238" s="44"/>
      <c r="D238" s="46"/>
      <c r="F238" s="50"/>
      <c r="G238" s="48"/>
      <c r="H238" s="22"/>
      <c r="I238" s="52"/>
      <c r="J238" s="54"/>
    </row>
    <row r="239" spans="2:10">
      <c r="B239" s="43"/>
      <c r="C239" s="44"/>
      <c r="D239" s="46"/>
      <c r="F239" s="50"/>
      <c r="G239" s="48"/>
      <c r="H239" s="22"/>
      <c r="I239" s="52"/>
      <c r="J239" s="54"/>
    </row>
    <row r="240" spans="2:10">
      <c r="B240" s="43"/>
      <c r="C240" s="44"/>
      <c r="D240" s="46"/>
      <c r="F240" s="50"/>
      <c r="G240" s="48"/>
      <c r="H240" s="22"/>
      <c r="I240" s="52"/>
      <c r="J240" s="54"/>
    </row>
    <row r="241" spans="2:10">
      <c r="B241" s="43"/>
      <c r="C241" s="44"/>
      <c r="D241" s="46"/>
      <c r="F241" s="50"/>
      <c r="G241" s="48"/>
      <c r="H241" s="22"/>
      <c r="I241" s="52"/>
      <c r="J241" s="54"/>
    </row>
    <row r="242" spans="2:10">
      <c r="B242" s="43"/>
      <c r="C242" s="44"/>
      <c r="D242" s="46"/>
      <c r="F242" s="50"/>
      <c r="G242" s="48"/>
      <c r="H242" s="22"/>
      <c r="I242" s="52"/>
      <c r="J242" s="54"/>
    </row>
    <row r="243" spans="2:10">
      <c r="B243" s="43"/>
      <c r="C243" s="44"/>
      <c r="D243" s="46"/>
      <c r="F243" s="50"/>
      <c r="G243" s="48"/>
      <c r="H243" s="22"/>
      <c r="I243" s="52"/>
      <c r="J243" s="54"/>
    </row>
    <row r="244" spans="2:10">
      <c r="B244" s="43"/>
      <c r="C244" s="44"/>
      <c r="D244" s="46"/>
      <c r="F244" s="50"/>
      <c r="G244" s="48"/>
      <c r="H244" s="22"/>
      <c r="I244" s="52"/>
      <c r="J244" s="54"/>
    </row>
    <row r="245" spans="2:10">
      <c r="B245" s="43"/>
      <c r="C245" s="44"/>
      <c r="D245" s="46"/>
      <c r="F245" s="50"/>
      <c r="G245" s="48"/>
      <c r="H245" s="22"/>
      <c r="I245" s="52"/>
      <c r="J245" s="54"/>
    </row>
    <row r="246" spans="2:10">
      <c r="B246" s="43"/>
      <c r="C246" s="44"/>
      <c r="D246" s="46"/>
      <c r="F246" s="50"/>
      <c r="G246" s="48"/>
      <c r="H246" s="22"/>
      <c r="I246" s="52"/>
      <c r="J246" s="54"/>
    </row>
    <row r="247" spans="2:10">
      <c r="B247" s="43"/>
      <c r="C247" s="44"/>
      <c r="D247" s="46"/>
      <c r="F247" s="50"/>
      <c r="G247" s="48"/>
      <c r="H247" s="22"/>
      <c r="I247" s="52"/>
      <c r="J247" s="54"/>
    </row>
    <row r="248" spans="2:10">
      <c r="B248" s="43"/>
      <c r="C248" s="44"/>
      <c r="D248" s="46"/>
      <c r="F248" s="50"/>
      <c r="G248" s="48"/>
      <c r="H248" s="22"/>
      <c r="I248" s="52"/>
      <c r="J248" s="54"/>
    </row>
    <row r="249" spans="2:10">
      <c r="B249" s="43"/>
      <c r="C249" s="44"/>
      <c r="D249" s="46"/>
      <c r="F249" s="50"/>
      <c r="G249" s="48"/>
      <c r="H249" s="22"/>
      <c r="I249" s="52"/>
      <c r="J249" s="54"/>
    </row>
    <row r="250" spans="2:10">
      <c r="B250" s="43"/>
      <c r="C250" s="44"/>
      <c r="D250" s="46"/>
      <c r="F250" s="50"/>
      <c r="G250" s="48"/>
      <c r="H250" s="22"/>
      <c r="I250" s="52"/>
      <c r="J250" s="54"/>
    </row>
    <row r="251" spans="2:10">
      <c r="B251" s="43"/>
      <c r="C251" s="44"/>
      <c r="D251" s="46"/>
      <c r="F251" s="50"/>
      <c r="G251" s="48"/>
      <c r="H251" s="22"/>
      <c r="I251" s="52"/>
      <c r="J251" s="54"/>
    </row>
    <row r="252" spans="2:10">
      <c r="B252" s="43"/>
      <c r="C252" s="44"/>
      <c r="D252" s="46"/>
      <c r="F252" s="50"/>
      <c r="G252" s="48"/>
      <c r="H252" s="22"/>
      <c r="I252" s="52"/>
      <c r="J252" s="54"/>
    </row>
    <row r="253" spans="2:10">
      <c r="B253" s="43"/>
      <c r="C253" s="44"/>
      <c r="D253" s="46"/>
      <c r="F253" s="50"/>
      <c r="G253" s="48"/>
      <c r="H253" s="22"/>
      <c r="I253" s="52"/>
      <c r="J253" s="54"/>
    </row>
    <row r="254" spans="2:10">
      <c r="B254" s="43"/>
      <c r="C254" s="44"/>
      <c r="D254" s="46"/>
      <c r="F254" s="50"/>
      <c r="G254" s="48"/>
      <c r="H254" s="22"/>
      <c r="I254" s="52"/>
      <c r="J254" s="54"/>
    </row>
    <row r="255" spans="2:10">
      <c r="B255" s="43"/>
      <c r="C255" s="44"/>
      <c r="D255" s="46"/>
      <c r="F255" s="50"/>
      <c r="G255" s="48"/>
      <c r="H255" s="22"/>
      <c r="I255" s="52"/>
      <c r="J255" s="54"/>
    </row>
    <row r="256" spans="2:10">
      <c r="B256" s="43"/>
      <c r="C256" s="44"/>
      <c r="D256" s="46"/>
      <c r="F256" s="50"/>
      <c r="G256" s="48"/>
      <c r="H256" s="22"/>
      <c r="I256" s="52"/>
      <c r="J256" s="54"/>
    </row>
    <row r="257" spans="2:10">
      <c r="B257" s="43"/>
      <c r="C257" s="44"/>
      <c r="D257" s="46"/>
      <c r="F257" s="50"/>
      <c r="G257" s="48"/>
      <c r="H257" s="22"/>
      <c r="I257" s="52"/>
      <c r="J257" s="54"/>
    </row>
    <row r="258" spans="2:10">
      <c r="B258" s="43"/>
      <c r="C258" s="44"/>
      <c r="D258" s="46"/>
      <c r="F258" s="50"/>
      <c r="G258" s="48"/>
      <c r="H258" s="22"/>
      <c r="I258" s="52"/>
      <c r="J258" s="54"/>
    </row>
    <row r="259" spans="2:10">
      <c r="B259" s="43"/>
      <c r="C259" s="44"/>
      <c r="D259" s="46"/>
      <c r="F259" s="50"/>
      <c r="G259" s="48"/>
      <c r="H259" s="22"/>
      <c r="I259" s="52"/>
      <c r="J259" s="54"/>
    </row>
    <row r="260" spans="2:10">
      <c r="B260" s="43"/>
      <c r="C260" s="44"/>
      <c r="D260" s="46"/>
      <c r="F260" s="50"/>
      <c r="G260" s="48"/>
      <c r="H260" s="22"/>
      <c r="I260" s="52"/>
      <c r="J260" s="54"/>
    </row>
    <row r="261" spans="2:10">
      <c r="B261" s="43"/>
      <c r="C261" s="44"/>
      <c r="D261" s="46"/>
      <c r="F261" s="50"/>
      <c r="G261" s="48"/>
      <c r="H261" s="22"/>
      <c r="I261" s="52"/>
      <c r="J261" s="54"/>
    </row>
    <row r="262" spans="2:10">
      <c r="B262" s="43"/>
      <c r="C262" s="44"/>
      <c r="D262" s="46"/>
      <c r="F262" s="50"/>
      <c r="G262" s="48"/>
      <c r="H262" s="22"/>
      <c r="I262" s="52"/>
      <c r="J262" s="54"/>
    </row>
    <row r="263" spans="2:10">
      <c r="B263" s="43"/>
      <c r="C263" s="44"/>
      <c r="D263" s="46"/>
      <c r="F263" s="50"/>
      <c r="G263" s="48"/>
      <c r="H263" s="22"/>
      <c r="I263" s="52"/>
      <c r="J263" s="54"/>
    </row>
    <row r="264" spans="2:10">
      <c r="B264" s="43"/>
      <c r="C264" s="44"/>
      <c r="D264" s="46"/>
      <c r="F264" s="50"/>
      <c r="G264" s="48"/>
      <c r="H264" s="22"/>
      <c r="I264" s="52"/>
      <c r="J264" s="54"/>
    </row>
    <row r="265" spans="2:10">
      <c r="B265" s="43"/>
      <c r="C265" s="44"/>
      <c r="D265" s="46"/>
      <c r="F265" s="50"/>
      <c r="G265" s="48"/>
      <c r="H265" s="22"/>
      <c r="I265" s="52"/>
      <c r="J265" s="54"/>
    </row>
    <row r="266" spans="2:10">
      <c r="B266" s="43"/>
      <c r="C266" s="44"/>
      <c r="D266" s="46"/>
      <c r="F266" s="50"/>
      <c r="G266" s="48"/>
      <c r="H266" s="22"/>
      <c r="I266" s="52"/>
      <c r="J266" s="54"/>
    </row>
    <row r="267" spans="2:10">
      <c r="B267" s="43"/>
      <c r="C267" s="44"/>
      <c r="D267" s="46"/>
      <c r="F267" s="50"/>
      <c r="G267" s="48"/>
      <c r="H267" s="22"/>
      <c r="I267" s="52"/>
      <c r="J267" s="54"/>
    </row>
    <row r="268" spans="2:10">
      <c r="B268" s="43"/>
      <c r="C268" s="44"/>
      <c r="D268" s="46"/>
      <c r="F268" s="50"/>
      <c r="G268" s="48"/>
      <c r="H268" s="22"/>
      <c r="I268" s="52"/>
      <c r="J268" s="54"/>
    </row>
    <row r="269" spans="2:10">
      <c r="B269" s="43"/>
      <c r="C269" s="44"/>
      <c r="D269" s="46"/>
      <c r="F269" s="50"/>
      <c r="G269" s="48"/>
      <c r="H269" s="22"/>
      <c r="I269" s="52"/>
      <c r="J269" s="54"/>
    </row>
    <row r="270" spans="2:10">
      <c r="B270" s="43"/>
      <c r="C270" s="44"/>
      <c r="D270" s="46"/>
      <c r="F270" s="50"/>
      <c r="G270" s="48"/>
      <c r="H270" s="22"/>
      <c r="I270" s="52"/>
      <c r="J270" s="54"/>
    </row>
    <row r="271" spans="2:10">
      <c r="B271" s="43"/>
      <c r="C271" s="44"/>
      <c r="D271" s="46"/>
      <c r="F271" s="50"/>
      <c r="G271" s="48"/>
      <c r="H271" s="22"/>
      <c r="I271" s="52"/>
      <c r="J271" s="54"/>
    </row>
    <row r="272" spans="2:10">
      <c r="B272" s="43"/>
      <c r="C272" s="44"/>
      <c r="D272" s="46"/>
      <c r="F272" s="50"/>
      <c r="G272" s="48"/>
      <c r="H272" s="22"/>
      <c r="I272" s="52"/>
      <c r="J272" s="54"/>
    </row>
    <row r="273" spans="2:10">
      <c r="B273" s="43"/>
      <c r="C273" s="44"/>
      <c r="D273" s="46"/>
      <c r="F273" s="50"/>
      <c r="G273" s="48"/>
      <c r="H273" s="22"/>
      <c r="I273" s="52"/>
      <c r="J273" s="54"/>
    </row>
    <row r="274" spans="2:10">
      <c r="B274" s="43"/>
      <c r="C274" s="44"/>
      <c r="D274" s="46"/>
      <c r="F274" s="50"/>
      <c r="G274" s="48"/>
      <c r="H274" s="22"/>
      <c r="I274" s="52"/>
      <c r="J274" s="54"/>
    </row>
    <row r="275" spans="2:10">
      <c r="B275" s="43"/>
      <c r="C275" s="44"/>
      <c r="D275" s="46"/>
      <c r="F275" s="50"/>
      <c r="G275" s="48"/>
      <c r="H275" s="22"/>
      <c r="I275" s="52"/>
      <c r="J275" s="54"/>
    </row>
    <row r="276" spans="2:10">
      <c r="B276" s="43"/>
      <c r="C276" s="44"/>
      <c r="D276" s="46"/>
      <c r="F276" s="50"/>
      <c r="G276" s="48"/>
      <c r="H276" s="22"/>
      <c r="I276" s="52"/>
      <c r="J276" s="54"/>
    </row>
    <row r="277" spans="2:10">
      <c r="B277" s="43"/>
      <c r="C277" s="44"/>
      <c r="D277" s="46"/>
      <c r="F277" s="50"/>
      <c r="G277" s="48"/>
      <c r="H277" s="22"/>
      <c r="I277" s="52"/>
      <c r="J277" s="54"/>
    </row>
    <row r="278" spans="2:10">
      <c r="B278" s="43"/>
      <c r="C278" s="44"/>
      <c r="D278" s="46"/>
      <c r="F278" s="50"/>
      <c r="G278" s="48"/>
      <c r="H278" s="22"/>
      <c r="I278" s="52"/>
      <c r="J278" s="54"/>
    </row>
    <row r="279" spans="2:10">
      <c r="B279" s="43"/>
      <c r="C279" s="44"/>
      <c r="D279" s="46"/>
      <c r="F279" s="50"/>
      <c r="G279" s="48"/>
      <c r="H279" s="22"/>
      <c r="I279" s="52"/>
      <c r="J279" s="54"/>
    </row>
    <row r="280" spans="2:10">
      <c r="B280" s="43"/>
      <c r="C280" s="44"/>
      <c r="D280" s="46"/>
      <c r="F280" s="50"/>
      <c r="G280" s="48"/>
      <c r="H280" s="22"/>
      <c r="I280" s="52"/>
      <c r="J280" s="54"/>
    </row>
    <row r="281" spans="2:10">
      <c r="B281" s="43"/>
      <c r="C281" s="44"/>
      <c r="D281" s="46"/>
      <c r="F281" s="50"/>
      <c r="G281" s="48"/>
      <c r="H281" s="22"/>
      <c r="I281" s="52"/>
      <c r="J281" s="54"/>
    </row>
    <row r="282" spans="2:10">
      <c r="B282" s="43"/>
      <c r="C282" s="44"/>
      <c r="D282" s="46"/>
      <c r="F282" s="50"/>
      <c r="G282" s="48"/>
      <c r="H282" s="22"/>
      <c r="I282" s="52"/>
      <c r="J282" s="54"/>
    </row>
    <row r="283" spans="2:10">
      <c r="B283" s="43"/>
      <c r="C283" s="44"/>
      <c r="D283" s="46"/>
      <c r="F283" s="50"/>
      <c r="G283" s="48"/>
      <c r="H283" s="22"/>
      <c r="I283" s="52"/>
      <c r="J283" s="54"/>
    </row>
    <row r="284" spans="2:10">
      <c r="B284" s="43"/>
      <c r="C284" s="44"/>
      <c r="D284" s="46"/>
      <c r="F284" s="50"/>
      <c r="G284" s="48"/>
      <c r="H284" s="22"/>
      <c r="I284" s="52"/>
      <c r="J284" s="54"/>
    </row>
    <row r="285" spans="2:10">
      <c r="B285" s="43"/>
      <c r="C285" s="44"/>
      <c r="D285" s="46"/>
      <c r="F285" s="50"/>
      <c r="G285" s="48"/>
      <c r="H285" s="22"/>
      <c r="I285" s="52"/>
      <c r="J285" s="54"/>
    </row>
    <row r="286" spans="2:10">
      <c r="B286" s="43"/>
      <c r="C286" s="44"/>
      <c r="D286" s="46"/>
      <c r="F286" s="50"/>
      <c r="G286" s="48"/>
      <c r="H286" s="22"/>
      <c r="I286" s="52"/>
      <c r="J286" s="54"/>
    </row>
    <row r="287" spans="2:10">
      <c r="B287" s="43"/>
      <c r="C287" s="44"/>
      <c r="D287" s="46"/>
      <c r="F287" s="50"/>
      <c r="G287" s="48"/>
      <c r="H287" s="22"/>
      <c r="I287" s="52"/>
      <c r="J287" s="54"/>
    </row>
    <row r="288" spans="2:10">
      <c r="B288" s="43"/>
      <c r="C288" s="44"/>
      <c r="D288" s="46"/>
      <c r="F288" s="50"/>
      <c r="G288" s="48"/>
      <c r="H288" s="22"/>
      <c r="I288" s="52"/>
      <c r="J288" s="54"/>
    </row>
    <row r="289" spans="2:10">
      <c r="B289" s="43"/>
      <c r="C289" s="44"/>
      <c r="D289" s="46"/>
      <c r="F289" s="50"/>
      <c r="G289" s="48"/>
      <c r="H289" s="22"/>
      <c r="I289" s="52"/>
      <c r="J289" s="54"/>
    </row>
    <row r="290" spans="2:10">
      <c r="B290" s="43"/>
      <c r="C290" s="44"/>
      <c r="D290" s="46"/>
      <c r="F290" s="50"/>
      <c r="G290" s="48"/>
      <c r="H290" s="22"/>
      <c r="I290" s="52"/>
      <c r="J290" s="54"/>
    </row>
    <row r="291" spans="2:10">
      <c r="B291" s="43"/>
      <c r="C291" s="44"/>
      <c r="D291" s="46"/>
      <c r="F291" s="50"/>
      <c r="G291" s="48"/>
      <c r="H291" s="22"/>
      <c r="I291" s="52"/>
      <c r="J291" s="54"/>
    </row>
    <row r="292" spans="2:10">
      <c r="B292" s="43"/>
      <c r="C292" s="44"/>
      <c r="D292" s="46"/>
      <c r="F292" s="50"/>
      <c r="G292" s="48"/>
      <c r="H292" s="22"/>
      <c r="I292" s="52"/>
      <c r="J292" s="54"/>
    </row>
    <row r="293" spans="2:10">
      <c r="B293" s="43"/>
      <c r="C293" s="44"/>
      <c r="D293" s="46"/>
      <c r="F293" s="50"/>
      <c r="G293" s="48"/>
      <c r="H293" s="22"/>
      <c r="I293" s="52"/>
      <c r="J293" s="54"/>
    </row>
    <row r="294" spans="2:10">
      <c r="B294" s="43"/>
      <c r="C294" s="44"/>
      <c r="D294" s="46"/>
      <c r="F294" s="50"/>
      <c r="G294" s="48"/>
      <c r="H294" s="22"/>
      <c r="I294" s="52"/>
      <c r="J294" s="54"/>
    </row>
    <row r="295" spans="2:10">
      <c r="B295" s="43"/>
      <c r="C295" s="44"/>
      <c r="D295" s="46"/>
      <c r="F295" s="50"/>
      <c r="G295" s="48"/>
      <c r="H295" s="22"/>
      <c r="I295" s="52"/>
      <c r="J295" s="54"/>
    </row>
    <row r="296" spans="2:10">
      <c r="B296" s="43"/>
      <c r="C296" s="44"/>
      <c r="D296" s="46"/>
      <c r="F296" s="50"/>
      <c r="G296" s="48"/>
      <c r="H296" s="22"/>
      <c r="I296" s="52"/>
      <c r="J296" s="54"/>
    </row>
    <row r="297" spans="2:10">
      <c r="B297" s="43"/>
      <c r="C297" s="44"/>
      <c r="D297" s="46"/>
      <c r="F297" s="50"/>
      <c r="G297" s="48"/>
      <c r="H297" s="22"/>
      <c r="I297" s="52"/>
      <c r="J297" s="54"/>
    </row>
    <row r="298" spans="2:10">
      <c r="B298" s="43"/>
      <c r="C298" s="44"/>
      <c r="D298" s="46"/>
      <c r="F298" s="50"/>
      <c r="G298" s="48"/>
      <c r="H298" s="22"/>
      <c r="I298" s="52"/>
      <c r="J298" s="54"/>
    </row>
    <row r="299" spans="2:10">
      <c r="B299" s="43"/>
      <c r="C299" s="44"/>
      <c r="D299" s="46"/>
      <c r="F299" s="50"/>
      <c r="G299" s="48"/>
      <c r="H299" s="22"/>
      <c r="I299" s="52"/>
      <c r="J299" s="54"/>
    </row>
    <row r="300" spans="2:10">
      <c r="B300" s="43"/>
      <c r="C300" s="44"/>
      <c r="D300" s="46"/>
      <c r="F300" s="50"/>
      <c r="G300" s="48"/>
      <c r="H300" s="22"/>
      <c r="I300" s="52"/>
      <c r="J300" s="54"/>
    </row>
    <row r="301" spans="2:10">
      <c r="B301" s="43"/>
      <c r="C301" s="44"/>
      <c r="D301" s="46"/>
      <c r="F301" s="50"/>
      <c r="G301" s="48"/>
      <c r="H301" s="22"/>
      <c r="I301" s="52"/>
      <c r="J301" s="54"/>
    </row>
    <row r="302" spans="2:10">
      <c r="B302" s="43"/>
      <c r="C302" s="44"/>
      <c r="D302" s="46"/>
      <c r="F302" s="50"/>
      <c r="G302" s="48"/>
      <c r="H302" s="22"/>
      <c r="I302" s="52"/>
      <c r="J302" s="54"/>
    </row>
    <row r="303" spans="2:10">
      <c r="B303" s="43"/>
      <c r="C303" s="44"/>
      <c r="D303" s="46"/>
      <c r="F303" s="50"/>
      <c r="G303" s="48"/>
      <c r="H303" s="22"/>
      <c r="I303" s="52"/>
      <c r="J303" s="54"/>
    </row>
    <row r="304" spans="2:10">
      <c r="B304" s="43"/>
      <c r="C304" s="44"/>
      <c r="D304" s="46"/>
      <c r="F304" s="50"/>
      <c r="G304" s="48"/>
      <c r="H304" s="22"/>
      <c r="I304" s="52"/>
      <c r="J304" s="54"/>
    </row>
    <row r="305" spans="2:10">
      <c r="B305" s="43"/>
      <c r="C305" s="44"/>
      <c r="D305" s="46"/>
      <c r="F305" s="50"/>
      <c r="G305" s="48"/>
      <c r="H305" s="22"/>
      <c r="I305" s="52"/>
      <c r="J305" s="54"/>
    </row>
    <row r="306" spans="2:10">
      <c r="B306" s="43"/>
      <c r="C306" s="44"/>
      <c r="D306" s="46"/>
      <c r="F306" s="50"/>
      <c r="G306" s="48"/>
      <c r="H306" s="22"/>
      <c r="I306" s="52"/>
      <c r="J306" s="54"/>
    </row>
    <row r="307" spans="2:10">
      <c r="B307" s="43"/>
      <c r="C307" s="44"/>
      <c r="D307" s="46"/>
      <c r="F307" s="50"/>
      <c r="G307" s="48"/>
      <c r="H307" s="22"/>
      <c r="I307" s="52"/>
      <c r="J307" s="54"/>
    </row>
    <row r="308" spans="2:10">
      <c r="B308" s="43"/>
      <c r="C308" s="44"/>
      <c r="D308" s="46"/>
      <c r="F308" s="50"/>
      <c r="G308" s="48"/>
      <c r="H308" s="22"/>
      <c r="I308" s="52"/>
      <c r="J308" s="54"/>
    </row>
    <row r="309" spans="2:10">
      <c r="B309" s="43"/>
      <c r="C309" s="44"/>
      <c r="D309" s="46"/>
      <c r="F309" s="50"/>
      <c r="G309" s="48"/>
      <c r="H309" s="22"/>
      <c r="I309" s="52"/>
      <c r="J309" s="54"/>
    </row>
    <row r="310" spans="2:10">
      <c r="B310" s="43"/>
      <c r="C310" s="44"/>
      <c r="D310" s="46"/>
      <c r="F310" s="50"/>
      <c r="G310" s="48"/>
      <c r="H310" s="22"/>
      <c r="I310" s="52"/>
      <c r="J310" s="54"/>
    </row>
    <row r="311" spans="2:10">
      <c r="B311" s="43"/>
      <c r="C311" s="44"/>
      <c r="D311" s="46"/>
      <c r="F311" s="50"/>
      <c r="G311" s="48"/>
      <c r="H311" s="22"/>
      <c r="I311" s="52"/>
      <c r="J311" s="54"/>
    </row>
    <row r="312" spans="2:10">
      <c r="B312" s="43"/>
      <c r="C312" s="44"/>
      <c r="D312" s="46"/>
      <c r="F312" s="50"/>
      <c r="G312" s="48"/>
      <c r="H312" s="22"/>
      <c r="I312" s="52"/>
      <c r="J312" s="54"/>
    </row>
    <row r="313" spans="2:10">
      <c r="B313" s="43"/>
      <c r="C313" s="44"/>
      <c r="D313" s="46"/>
      <c r="F313" s="50"/>
      <c r="G313" s="48"/>
      <c r="H313" s="22"/>
      <c r="I313" s="52"/>
      <c r="J313" s="54"/>
    </row>
    <row r="314" spans="2:10">
      <c r="B314" s="43"/>
      <c r="C314" s="44"/>
      <c r="D314" s="46"/>
      <c r="F314" s="50"/>
      <c r="G314" s="48"/>
      <c r="H314" s="22"/>
      <c r="I314" s="52"/>
      <c r="J314" s="54"/>
    </row>
    <row r="315" spans="2:10">
      <c r="B315" s="43"/>
      <c r="C315" s="44"/>
      <c r="D315" s="46"/>
      <c r="F315" s="50"/>
      <c r="G315" s="48"/>
      <c r="H315" s="22"/>
      <c r="I315" s="52"/>
      <c r="J315" s="54"/>
    </row>
    <row r="316" spans="2:10">
      <c r="B316" s="43"/>
      <c r="C316" s="44"/>
      <c r="D316" s="46"/>
      <c r="F316" s="50"/>
      <c r="G316" s="48"/>
      <c r="H316" s="22"/>
      <c r="I316" s="52"/>
      <c r="J316" s="54"/>
    </row>
    <row r="317" spans="2:10">
      <c r="B317" s="43"/>
      <c r="C317" s="44"/>
      <c r="D317" s="46"/>
      <c r="F317" s="50"/>
      <c r="G317" s="48"/>
      <c r="H317" s="22"/>
      <c r="I317" s="52"/>
      <c r="J317" s="54"/>
    </row>
    <row r="318" spans="2:10">
      <c r="B318" s="43"/>
      <c r="C318" s="44"/>
      <c r="D318" s="46"/>
      <c r="F318" s="50"/>
      <c r="G318" s="48"/>
      <c r="H318" s="22"/>
      <c r="I318" s="52"/>
      <c r="J318" s="54"/>
    </row>
    <row r="319" spans="2:10">
      <c r="B319" s="43"/>
      <c r="C319" s="44"/>
      <c r="D319" s="46"/>
      <c r="F319" s="50"/>
      <c r="G319" s="48"/>
      <c r="H319" s="22"/>
      <c r="I319" s="52"/>
      <c r="J319" s="54"/>
    </row>
    <row r="320" spans="2:10">
      <c r="B320" s="43"/>
      <c r="C320" s="44"/>
      <c r="D320" s="46"/>
      <c r="F320" s="50"/>
      <c r="G320" s="48"/>
      <c r="H320" s="22"/>
      <c r="I320" s="52"/>
      <c r="J320" s="54"/>
    </row>
    <row r="321" spans="2:10">
      <c r="B321" s="43"/>
      <c r="C321" s="44"/>
      <c r="D321" s="46"/>
      <c r="F321" s="50"/>
      <c r="G321" s="48"/>
      <c r="H321" s="22"/>
      <c r="I321" s="52"/>
      <c r="J321" s="54"/>
    </row>
    <row r="322" spans="2:10">
      <c r="B322" s="43"/>
      <c r="C322" s="44"/>
      <c r="D322" s="46"/>
      <c r="F322" s="50"/>
      <c r="G322" s="48"/>
      <c r="H322" s="22"/>
      <c r="I322" s="52"/>
      <c r="J322" s="54"/>
    </row>
    <row r="323" spans="2:10">
      <c r="B323" s="43"/>
      <c r="C323" s="44"/>
      <c r="D323" s="46"/>
      <c r="F323" s="50"/>
      <c r="G323" s="48"/>
      <c r="H323" s="22"/>
      <c r="I323" s="52"/>
      <c r="J323" s="54"/>
    </row>
    <row r="324" spans="2:10">
      <c r="B324" s="43"/>
      <c r="C324" s="44"/>
      <c r="D324" s="46"/>
      <c r="F324" s="50"/>
      <c r="G324" s="48"/>
      <c r="H324" s="22"/>
      <c r="I324" s="52"/>
      <c r="J324" s="54"/>
    </row>
    <row r="325" spans="2:10">
      <c r="B325" s="43"/>
      <c r="C325" s="44"/>
      <c r="D325" s="46"/>
      <c r="F325" s="50"/>
      <c r="G325" s="48"/>
      <c r="H325" s="22"/>
      <c r="I325" s="52"/>
      <c r="J325" s="54"/>
    </row>
    <row r="326" spans="2:10">
      <c r="B326" s="43"/>
      <c r="C326" s="44"/>
      <c r="D326" s="46"/>
      <c r="F326" s="50"/>
      <c r="G326" s="48"/>
      <c r="H326" s="22"/>
      <c r="I326" s="52"/>
      <c r="J326" s="54"/>
    </row>
    <row r="327" spans="2:10">
      <c r="B327" s="43"/>
      <c r="C327" s="44"/>
      <c r="D327" s="46"/>
      <c r="F327" s="50"/>
      <c r="G327" s="48"/>
      <c r="H327" s="22"/>
      <c r="I327" s="52"/>
      <c r="J327" s="54"/>
    </row>
    <row r="328" spans="2:10">
      <c r="B328" s="43"/>
      <c r="C328" s="44"/>
      <c r="D328" s="46"/>
      <c r="F328" s="50"/>
      <c r="G328" s="48"/>
      <c r="H328" s="22"/>
      <c r="I328" s="52"/>
      <c r="J328" s="54"/>
    </row>
    <row r="329" spans="2:10">
      <c r="B329" s="43"/>
      <c r="C329" s="44"/>
      <c r="D329" s="46"/>
      <c r="F329" s="50"/>
      <c r="G329" s="48"/>
      <c r="H329" s="22"/>
      <c r="I329" s="52"/>
      <c r="J329" s="54"/>
    </row>
    <row r="330" spans="2:10">
      <c r="B330" s="43"/>
      <c r="C330" s="44"/>
      <c r="D330" s="46"/>
      <c r="F330" s="50"/>
      <c r="G330" s="48"/>
      <c r="H330" s="22"/>
      <c r="I330" s="52"/>
      <c r="J330" s="54"/>
    </row>
    <row r="331" spans="2:10">
      <c r="B331" s="43"/>
      <c r="C331" s="44"/>
      <c r="D331" s="46"/>
      <c r="F331" s="50"/>
      <c r="G331" s="48"/>
      <c r="H331" s="22"/>
      <c r="I331" s="52"/>
      <c r="J331" s="54"/>
    </row>
    <row r="332" spans="2:10">
      <c r="B332" s="43"/>
      <c r="C332" s="44"/>
      <c r="D332" s="46"/>
      <c r="F332" s="50"/>
      <c r="G332" s="48"/>
      <c r="H332" s="22"/>
      <c r="I332" s="52"/>
      <c r="J332" s="54"/>
    </row>
    <row r="333" spans="2:10">
      <c r="B333" s="43"/>
      <c r="C333" s="44"/>
      <c r="D333" s="46"/>
      <c r="F333" s="50"/>
      <c r="G333" s="48"/>
      <c r="H333" s="22"/>
      <c r="I333" s="52"/>
      <c r="J333" s="54"/>
    </row>
    <row r="334" spans="2:10">
      <c r="B334" s="43"/>
      <c r="C334" s="44"/>
      <c r="D334" s="46"/>
      <c r="F334" s="50"/>
      <c r="G334" s="48"/>
      <c r="H334" s="22"/>
      <c r="I334" s="52"/>
      <c r="J334" s="54"/>
    </row>
    <row r="335" spans="2:10">
      <c r="B335" s="43"/>
      <c r="C335" s="44"/>
      <c r="D335" s="46"/>
      <c r="F335" s="50"/>
      <c r="G335" s="48"/>
      <c r="H335" s="22"/>
      <c r="I335" s="52"/>
      <c r="J335" s="54"/>
    </row>
    <row r="336" spans="2:10">
      <c r="B336" s="43"/>
      <c r="C336" s="44"/>
      <c r="D336" s="46"/>
      <c r="F336" s="50"/>
      <c r="G336" s="48"/>
      <c r="H336" s="22"/>
      <c r="I336" s="52"/>
      <c r="J336" s="54"/>
    </row>
    <row r="337" spans="2:10">
      <c r="B337" s="43"/>
      <c r="C337" s="44"/>
      <c r="D337" s="46"/>
      <c r="F337" s="50"/>
      <c r="G337" s="48"/>
      <c r="H337" s="22"/>
      <c r="I337" s="52"/>
      <c r="J337" s="54"/>
    </row>
    <row r="338" spans="2:10">
      <c r="B338" s="43"/>
      <c r="C338" s="44"/>
      <c r="D338" s="46"/>
      <c r="F338" s="50"/>
      <c r="G338" s="48"/>
      <c r="H338" s="22"/>
      <c r="I338" s="52"/>
      <c r="J338" s="54"/>
    </row>
    <row r="339" spans="2:10">
      <c r="B339" s="43"/>
      <c r="C339" s="44"/>
      <c r="D339" s="46"/>
      <c r="F339" s="50"/>
      <c r="G339" s="48"/>
      <c r="H339" s="22"/>
      <c r="I339" s="52"/>
      <c r="J339" s="54"/>
    </row>
    <row r="340" spans="2:10">
      <c r="B340" s="43"/>
      <c r="C340" s="44"/>
      <c r="D340" s="46"/>
      <c r="F340" s="50"/>
      <c r="G340" s="48"/>
      <c r="H340" s="22"/>
      <c r="I340" s="52"/>
      <c r="J340" s="54"/>
    </row>
    <row r="341" spans="2:10">
      <c r="B341" s="43"/>
      <c r="C341" s="44"/>
      <c r="D341" s="46"/>
      <c r="F341" s="50"/>
      <c r="G341" s="48"/>
      <c r="H341" s="22"/>
      <c r="I341" s="52"/>
      <c r="J341" s="54"/>
    </row>
    <row r="342" spans="2:10">
      <c r="B342" s="43"/>
      <c r="C342" s="44"/>
      <c r="D342" s="46"/>
      <c r="F342" s="50"/>
      <c r="G342" s="48"/>
      <c r="H342" s="22"/>
      <c r="I342" s="52"/>
      <c r="J342" s="54"/>
    </row>
    <row r="343" spans="2:10">
      <c r="B343" s="43"/>
      <c r="C343" s="44"/>
      <c r="D343" s="46"/>
      <c r="F343" s="50"/>
      <c r="G343" s="48"/>
      <c r="H343" s="22"/>
      <c r="I343" s="52"/>
      <c r="J343" s="54"/>
    </row>
    <row r="344" spans="2:10">
      <c r="B344" s="43"/>
      <c r="C344" s="44"/>
      <c r="D344" s="46"/>
      <c r="F344" s="50"/>
      <c r="G344" s="48"/>
      <c r="H344" s="22"/>
      <c r="I344" s="52"/>
      <c r="J344" s="54"/>
    </row>
    <row r="345" spans="2:10">
      <c r="B345" s="43"/>
      <c r="C345" s="44"/>
      <c r="D345" s="46"/>
      <c r="F345" s="50"/>
      <c r="G345" s="48"/>
      <c r="H345" s="22"/>
      <c r="I345" s="52"/>
      <c r="J345" s="54"/>
    </row>
    <row r="346" spans="2:10">
      <c r="B346" s="43"/>
      <c r="C346" s="44"/>
      <c r="D346" s="46"/>
      <c r="F346" s="50"/>
      <c r="G346" s="48"/>
      <c r="H346" s="22"/>
      <c r="I346" s="52"/>
      <c r="J346" s="54"/>
    </row>
    <row r="347" spans="2:10">
      <c r="B347" s="43"/>
      <c r="C347" s="44"/>
      <c r="D347" s="46"/>
      <c r="F347" s="50"/>
      <c r="G347" s="48"/>
      <c r="H347" s="22"/>
      <c r="I347" s="52"/>
      <c r="J347" s="54"/>
    </row>
    <row r="348" spans="2:10">
      <c r="B348" s="43"/>
      <c r="C348" s="44"/>
      <c r="D348" s="46"/>
      <c r="F348" s="50"/>
      <c r="G348" s="48"/>
      <c r="H348" s="22"/>
      <c r="I348" s="52"/>
      <c r="J348" s="54"/>
    </row>
    <row r="349" spans="2:10">
      <c r="B349" s="43"/>
      <c r="C349" s="44"/>
      <c r="D349" s="46"/>
      <c r="F349" s="50"/>
      <c r="G349" s="48"/>
      <c r="H349" s="22"/>
      <c r="I349" s="52"/>
      <c r="J349" s="54"/>
    </row>
    <row r="350" spans="2:10">
      <c r="B350" s="43"/>
      <c r="C350" s="44"/>
      <c r="D350" s="46"/>
      <c r="F350" s="50"/>
      <c r="G350" s="48"/>
      <c r="H350" s="22"/>
      <c r="I350" s="52"/>
      <c r="J350" s="54"/>
    </row>
    <row r="351" spans="2:10">
      <c r="B351" s="43"/>
      <c r="C351" s="44"/>
      <c r="D351" s="46"/>
      <c r="F351" s="50"/>
      <c r="G351" s="48"/>
      <c r="H351" s="22"/>
      <c r="I351" s="52"/>
      <c r="J351" s="54"/>
    </row>
    <row r="352" spans="2:10">
      <c r="B352" s="43"/>
      <c r="C352" s="44"/>
      <c r="D352" s="46"/>
      <c r="F352" s="50"/>
      <c r="G352" s="48"/>
      <c r="H352" s="22"/>
      <c r="I352" s="52"/>
      <c r="J352" s="54"/>
    </row>
    <row r="353" spans="2:10">
      <c r="B353" s="43"/>
      <c r="C353" s="44"/>
      <c r="D353" s="46"/>
      <c r="F353" s="50"/>
      <c r="G353" s="48"/>
      <c r="H353" s="22"/>
      <c r="I353" s="52"/>
      <c r="J353" s="54"/>
    </row>
    <row r="354" spans="2:10">
      <c r="B354" s="43"/>
      <c r="C354" s="44"/>
      <c r="D354" s="46"/>
      <c r="F354" s="50"/>
      <c r="G354" s="48"/>
      <c r="H354" s="22"/>
      <c r="I354" s="52"/>
      <c r="J354" s="54"/>
    </row>
    <row r="355" spans="2:10">
      <c r="B355" s="43"/>
      <c r="C355" s="44"/>
      <c r="D355" s="46"/>
      <c r="F355" s="50"/>
      <c r="G355" s="48"/>
      <c r="H355" s="22"/>
      <c r="I355" s="52"/>
      <c r="J355" s="54"/>
    </row>
    <row r="356" spans="2:10">
      <c r="B356" s="43"/>
      <c r="C356" s="44"/>
      <c r="D356" s="46"/>
      <c r="F356" s="50"/>
      <c r="G356" s="48"/>
      <c r="H356" s="22"/>
      <c r="I356" s="52"/>
      <c r="J356" s="54"/>
    </row>
    <row r="357" spans="2:10">
      <c r="B357" s="43"/>
      <c r="C357" s="44"/>
      <c r="D357" s="46"/>
      <c r="F357" s="50"/>
      <c r="G357" s="48"/>
      <c r="H357" s="22"/>
      <c r="I357" s="52"/>
      <c r="J357" s="54"/>
    </row>
    <row r="358" spans="2:10">
      <c r="B358" s="43"/>
      <c r="C358" s="44"/>
      <c r="D358" s="46"/>
      <c r="F358" s="50"/>
      <c r="G358" s="48"/>
      <c r="H358" s="22"/>
      <c r="I358" s="52"/>
      <c r="J358" s="54"/>
    </row>
    <row r="359" spans="2:10">
      <c r="B359" s="43"/>
      <c r="C359" s="44"/>
      <c r="D359" s="46"/>
      <c r="F359" s="50"/>
      <c r="G359" s="48"/>
      <c r="H359" s="22"/>
      <c r="I359" s="52"/>
      <c r="J359" s="54"/>
    </row>
    <row r="360" spans="2:10">
      <c r="B360" s="43"/>
      <c r="C360" s="44"/>
      <c r="D360" s="46"/>
      <c r="F360" s="50"/>
      <c r="G360" s="48"/>
      <c r="H360" s="22"/>
      <c r="I360" s="52"/>
      <c r="J360" s="54"/>
    </row>
    <row r="361" spans="2:10">
      <c r="B361" s="43"/>
      <c r="C361" s="44"/>
      <c r="D361" s="46"/>
      <c r="F361" s="50"/>
      <c r="G361" s="48"/>
      <c r="H361" s="22"/>
      <c r="I361" s="52"/>
      <c r="J361" s="54"/>
    </row>
    <row r="362" spans="2:10">
      <c r="B362" s="43"/>
      <c r="C362" s="44"/>
      <c r="D362" s="46"/>
      <c r="F362" s="50"/>
      <c r="G362" s="48"/>
      <c r="H362" s="22"/>
      <c r="I362" s="52"/>
      <c r="J362" s="54"/>
    </row>
    <row r="363" spans="2:10">
      <c r="B363" s="43"/>
      <c r="C363" s="44"/>
      <c r="D363" s="46"/>
      <c r="F363" s="50"/>
      <c r="G363" s="48"/>
      <c r="H363" s="22"/>
      <c r="I363" s="52"/>
      <c r="J363" s="54"/>
    </row>
    <row r="364" spans="2:10">
      <c r="B364" s="43"/>
      <c r="C364" s="44"/>
      <c r="D364" s="46"/>
      <c r="F364" s="50"/>
      <c r="G364" s="48"/>
      <c r="H364" s="22"/>
      <c r="I364" s="52"/>
      <c r="J364" s="54"/>
    </row>
    <row r="365" spans="2:10">
      <c r="B365" s="43"/>
      <c r="C365" s="44"/>
      <c r="D365" s="46"/>
      <c r="F365" s="50"/>
      <c r="G365" s="48"/>
      <c r="H365" s="22"/>
      <c r="I365" s="52"/>
      <c r="J365" s="54"/>
    </row>
    <row r="366" spans="2:10">
      <c r="B366" s="43"/>
      <c r="C366" s="44"/>
      <c r="D366" s="46"/>
      <c r="F366" s="50"/>
      <c r="G366" s="48"/>
      <c r="H366" s="22"/>
      <c r="I366" s="52"/>
      <c r="J366" s="54"/>
    </row>
    <row r="367" spans="2:10">
      <c r="B367" s="43"/>
      <c r="C367" s="44"/>
      <c r="D367" s="46"/>
      <c r="F367" s="50"/>
      <c r="G367" s="48"/>
      <c r="H367" s="22"/>
      <c r="I367" s="52"/>
      <c r="J367" s="54"/>
    </row>
    <row r="368" spans="2:10">
      <c r="B368" s="43"/>
      <c r="C368" s="44"/>
      <c r="D368" s="46"/>
      <c r="F368" s="50"/>
      <c r="G368" s="48"/>
      <c r="H368" s="22"/>
      <c r="I368" s="52"/>
      <c r="J368" s="54"/>
    </row>
    <row r="369" spans="2:10">
      <c r="B369" s="43"/>
      <c r="C369" s="44"/>
      <c r="D369" s="46"/>
      <c r="F369" s="50"/>
      <c r="G369" s="48"/>
      <c r="H369" s="22"/>
      <c r="I369" s="52"/>
      <c r="J369" s="54"/>
    </row>
    <row r="370" spans="2:10">
      <c r="B370" s="43"/>
      <c r="C370" s="44"/>
      <c r="D370" s="46"/>
      <c r="F370" s="50"/>
      <c r="G370" s="48"/>
      <c r="H370" s="22"/>
      <c r="I370" s="52"/>
      <c r="J370" s="54"/>
    </row>
    <row r="371" spans="2:10">
      <c r="B371" s="43"/>
      <c r="C371" s="44"/>
      <c r="D371" s="46"/>
      <c r="F371" s="50"/>
      <c r="G371" s="48"/>
      <c r="H371" s="22"/>
      <c r="I371" s="52"/>
      <c r="J371" s="54"/>
    </row>
    <row r="372" spans="2:10">
      <c r="B372" s="43"/>
      <c r="C372" s="44"/>
      <c r="D372" s="46"/>
      <c r="F372" s="50"/>
      <c r="G372" s="48"/>
      <c r="H372" s="22"/>
      <c r="I372" s="52"/>
      <c r="J372" s="54"/>
    </row>
    <row r="373" spans="2:10">
      <c r="B373" s="43"/>
      <c r="C373" s="44"/>
      <c r="D373" s="46"/>
      <c r="F373" s="50"/>
      <c r="G373" s="48"/>
      <c r="H373" s="22"/>
      <c r="I373" s="52"/>
      <c r="J373" s="54"/>
    </row>
    <row r="374" spans="2:10">
      <c r="B374" s="43"/>
      <c r="C374" s="44"/>
      <c r="D374" s="46"/>
      <c r="F374" s="50"/>
      <c r="G374" s="48"/>
      <c r="H374" s="22"/>
      <c r="I374" s="52"/>
      <c r="J374" s="54"/>
    </row>
    <row r="375" spans="2:10">
      <c r="B375" s="43"/>
      <c r="C375" s="44"/>
      <c r="D375" s="46"/>
      <c r="F375" s="50"/>
      <c r="G375" s="48"/>
      <c r="H375" s="22"/>
      <c r="I375" s="52"/>
      <c r="J375" s="54"/>
    </row>
    <row r="376" spans="2:10">
      <c r="B376" s="43"/>
      <c r="C376" s="44"/>
      <c r="D376" s="46"/>
      <c r="F376" s="50"/>
      <c r="G376" s="48"/>
      <c r="H376" s="22"/>
      <c r="I376" s="52"/>
      <c r="J376" s="54"/>
    </row>
    <row r="377" spans="2:10">
      <c r="B377" s="43"/>
      <c r="C377" s="44"/>
      <c r="D377" s="46"/>
      <c r="F377" s="50"/>
      <c r="G377" s="48"/>
      <c r="H377" s="22"/>
      <c r="I377" s="52"/>
      <c r="J377" s="54"/>
    </row>
    <row r="378" spans="2:10">
      <c r="B378" s="43"/>
      <c r="C378" s="44"/>
      <c r="D378" s="46"/>
      <c r="F378" s="50"/>
      <c r="G378" s="48"/>
      <c r="H378" s="22"/>
      <c r="I378" s="52"/>
      <c r="J378" s="54"/>
    </row>
    <row r="379" spans="2:10">
      <c r="B379" s="43"/>
      <c r="C379" s="44"/>
      <c r="D379" s="46"/>
      <c r="F379" s="50"/>
      <c r="G379" s="48"/>
      <c r="H379" s="22"/>
      <c r="I379" s="52"/>
      <c r="J379" s="54"/>
    </row>
    <row r="380" spans="2:10">
      <c r="B380" s="43"/>
      <c r="C380" s="44"/>
      <c r="D380" s="46"/>
      <c r="F380" s="50"/>
      <c r="G380" s="48"/>
      <c r="H380" s="22"/>
      <c r="I380" s="52"/>
      <c r="J380" s="54"/>
    </row>
    <row r="381" spans="2:10">
      <c r="B381" s="43"/>
      <c r="C381" s="44"/>
      <c r="D381" s="46"/>
      <c r="F381" s="50"/>
      <c r="G381" s="48"/>
      <c r="H381" s="22"/>
      <c r="I381" s="52"/>
      <c r="J381" s="54"/>
    </row>
    <row r="382" spans="2:10">
      <c r="B382" s="43"/>
      <c r="C382" s="44"/>
      <c r="D382" s="46"/>
      <c r="F382" s="50"/>
      <c r="G382" s="48"/>
      <c r="H382" s="22"/>
      <c r="I382" s="52"/>
      <c r="J382" s="54"/>
    </row>
    <row r="383" spans="2:10">
      <c r="B383" s="43"/>
      <c r="C383" s="44"/>
      <c r="D383" s="46"/>
      <c r="F383" s="50"/>
      <c r="G383" s="48"/>
      <c r="H383" s="22"/>
      <c r="I383" s="52"/>
      <c r="J383" s="54"/>
    </row>
    <row r="384" spans="2:10">
      <c r="B384" s="43"/>
      <c r="C384" s="44"/>
      <c r="D384" s="46"/>
      <c r="F384" s="50"/>
      <c r="G384" s="48"/>
      <c r="H384" s="22"/>
      <c r="I384" s="52"/>
      <c r="J384" s="54"/>
    </row>
    <row r="385" spans="2:10">
      <c r="B385" s="43"/>
      <c r="C385" s="44"/>
      <c r="D385" s="46"/>
      <c r="F385" s="50"/>
      <c r="G385" s="48"/>
      <c r="H385" s="22"/>
      <c r="I385" s="52"/>
      <c r="J385" s="54"/>
    </row>
    <row r="386" spans="2:10">
      <c r="B386" s="43"/>
      <c r="C386" s="44"/>
      <c r="D386" s="46"/>
      <c r="F386" s="50"/>
      <c r="G386" s="48"/>
      <c r="H386" s="22"/>
      <c r="I386" s="52"/>
      <c r="J386" s="54"/>
    </row>
    <row r="387" spans="2:10">
      <c r="B387" s="43"/>
      <c r="C387" s="44"/>
      <c r="D387" s="46"/>
      <c r="F387" s="50"/>
      <c r="G387" s="48"/>
      <c r="H387" s="22"/>
      <c r="I387" s="52"/>
      <c r="J387" s="54"/>
    </row>
    <row r="388" spans="2:10">
      <c r="B388" s="43"/>
      <c r="C388" s="44"/>
      <c r="D388" s="46"/>
      <c r="F388" s="50"/>
      <c r="G388" s="48"/>
      <c r="H388" s="22"/>
      <c r="I388" s="52"/>
      <c r="J388" s="54"/>
    </row>
    <row r="389" spans="2:10">
      <c r="B389" s="43"/>
      <c r="C389" s="44"/>
      <c r="D389" s="46"/>
      <c r="F389" s="50"/>
      <c r="G389" s="48"/>
      <c r="H389" s="22"/>
      <c r="I389" s="52"/>
      <c r="J389" s="54"/>
    </row>
    <row r="390" spans="2:10">
      <c r="B390" s="43"/>
      <c r="C390" s="44"/>
      <c r="D390" s="46"/>
      <c r="F390" s="50"/>
      <c r="G390" s="48"/>
      <c r="H390" s="22"/>
      <c r="I390" s="52"/>
      <c r="J390" s="54"/>
    </row>
    <row r="391" spans="2:10">
      <c r="B391" s="43"/>
      <c r="C391" s="44"/>
      <c r="D391" s="46"/>
      <c r="F391" s="50"/>
      <c r="G391" s="48"/>
      <c r="H391" s="22"/>
      <c r="I391" s="52"/>
      <c r="J391" s="54"/>
    </row>
    <row r="392" spans="2:10">
      <c r="B392" s="43"/>
      <c r="C392" s="44"/>
      <c r="D392" s="46"/>
      <c r="F392" s="50"/>
      <c r="G392" s="48"/>
      <c r="H392" s="22"/>
      <c r="I392" s="52"/>
      <c r="J392" s="54"/>
    </row>
    <row r="393" spans="2:10">
      <c r="B393" s="43"/>
      <c r="C393" s="44"/>
      <c r="D393" s="46"/>
      <c r="F393" s="50"/>
      <c r="G393" s="48"/>
      <c r="H393" s="22"/>
      <c r="I393" s="52"/>
      <c r="J393" s="54"/>
    </row>
    <row r="394" spans="2:10">
      <c r="B394" s="43"/>
      <c r="C394" s="44"/>
      <c r="D394" s="46"/>
      <c r="F394" s="50"/>
      <c r="G394" s="48"/>
      <c r="H394" s="22"/>
      <c r="I394" s="52"/>
      <c r="J394" s="54"/>
    </row>
    <row r="395" spans="2:10">
      <c r="B395" s="43"/>
      <c r="C395" s="44"/>
      <c r="D395" s="46"/>
      <c r="F395" s="50"/>
      <c r="G395" s="48"/>
      <c r="H395" s="22"/>
      <c r="I395" s="52"/>
      <c r="J395" s="54"/>
    </row>
    <row r="396" spans="2:10">
      <c r="B396" s="43"/>
      <c r="C396" s="44"/>
      <c r="D396" s="46"/>
      <c r="F396" s="50"/>
      <c r="G396" s="48"/>
      <c r="H396" s="22"/>
      <c r="I396" s="52"/>
      <c r="J396" s="54"/>
    </row>
    <row r="397" spans="2:10">
      <c r="B397" s="43"/>
      <c r="C397" s="44"/>
      <c r="D397" s="46"/>
      <c r="F397" s="50"/>
      <c r="G397" s="48"/>
      <c r="H397" s="22"/>
      <c r="I397" s="52"/>
      <c r="J397" s="54"/>
    </row>
    <row r="398" spans="2:10">
      <c r="B398" s="43"/>
      <c r="C398" s="44"/>
      <c r="D398" s="46"/>
      <c r="F398" s="50"/>
      <c r="G398" s="48"/>
      <c r="H398" s="22"/>
      <c r="I398" s="52"/>
      <c r="J398" s="54"/>
    </row>
    <row r="399" spans="2:10">
      <c r="B399" s="43"/>
      <c r="C399" s="44"/>
      <c r="D399" s="46"/>
      <c r="F399" s="50"/>
      <c r="G399" s="48"/>
      <c r="H399" s="22"/>
      <c r="I399" s="52"/>
      <c r="J399" s="54"/>
    </row>
    <row r="400" spans="2:10">
      <c r="B400" s="43"/>
      <c r="C400" s="44"/>
      <c r="D400" s="46"/>
      <c r="F400" s="50"/>
      <c r="G400" s="48"/>
      <c r="H400" s="22"/>
      <c r="I400" s="52"/>
      <c r="J400" s="54"/>
    </row>
    <row r="401" spans="2:10">
      <c r="B401" s="43"/>
      <c r="C401" s="44"/>
      <c r="D401" s="46"/>
      <c r="F401" s="50"/>
      <c r="G401" s="48"/>
      <c r="H401" s="22"/>
      <c r="I401" s="52"/>
      <c r="J401" s="54"/>
    </row>
    <row r="402" spans="2:10">
      <c r="B402" s="43"/>
      <c r="C402" s="44"/>
      <c r="D402" s="46"/>
      <c r="F402" s="50"/>
      <c r="G402" s="48"/>
      <c r="H402" s="22"/>
      <c r="I402" s="52"/>
      <c r="J402" s="54"/>
    </row>
    <row r="403" spans="2:10">
      <c r="B403" s="43"/>
      <c r="C403" s="44"/>
      <c r="D403" s="46"/>
      <c r="F403" s="50"/>
      <c r="G403" s="48"/>
      <c r="H403" s="22"/>
      <c r="I403" s="52"/>
      <c r="J403" s="54"/>
    </row>
    <row r="404" spans="2:10">
      <c r="B404" s="43"/>
      <c r="C404" s="44"/>
      <c r="D404" s="46"/>
      <c r="F404" s="50"/>
      <c r="G404" s="48"/>
      <c r="H404" s="22"/>
      <c r="I404" s="52"/>
      <c r="J404" s="54"/>
    </row>
    <row r="405" spans="2:10">
      <c r="B405" s="43"/>
      <c r="C405" s="44"/>
      <c r="D405" s="46"/>
      <c r="F405" s="50"/>
      <c r="G405" s="48"/>
      <c r="H405" s="22"/>
      <c r="I405" s="52"/>
      <c r="J405" s="54"/>
    </row>
    <row r="406" spans="2:10">
      <c r="B406" s="43"/>
      <c r="C406" s="44"/>
      <c r="D406" s="46"/>
      <c r="F406" s="50"/>
      <c r="G406" s="48"/>
      <c r="H406" s="22"/>
      <c r="I406" s="52"/>
      <c r="J406" s="54"/>
    </row>
    <row r="407" spans="2:10">
      <c r="B407" s="43"/>
      <c r="C407" s="44"/>
      <c r="D407" s="46"/>
      <c r="F407" s="50"/>
      <c r="G407" s="48"/>
      <c r="H407" s="22"/>
      <c r="I407" s="52"/>
      <c r="J407" s="54"/>
    </row>
    <row r="408" spans="2:10">
      <c r="B408" s="43"/>
      <c r="C408" s="44"/>
      <c r="D408" s="46"/>
      <c r="F408" s="50"/>
      <c r="G408" s="48"/>
      <c r="H408" s="22"/>
      <c r="I408" s="52"/>
      <c r="J408" s="54"/>
    </row>
    <row r="409" spans="2:10">
      <c r="B409" s="43"/>
      <c r="C409" s="44"/>
      <c r="D409" s="46"/>
      <c r="F409" s="50"/>
      <c r="G409" s="48"/>
      <c r="H409" s="22"/>
      <c r="I409" s="52"/>
      <c r="J409" s="54"/>
    </row>
    <row r="410" spans="2:10">
      <c r="B410" s="43"/>
      <c r="C410" s="44"/>
      <c r="D410" s="46"/>
      <c r="F410" s="50"/>
      <c r="G410" s="48"/>
      <c r="H410" s="22"/>
      <c r="I410" s="52"/>
      <c r="J410" s="54"/>
    </row>
    <row r="411" spans="2:10">
      <c r="B411" s="43"/>
      <c r="C411" s="44"/>
      <c r="D411" s="46"/>
      <c r="F411" s="50"/>
      <c r="G411" s="48"/>
      <c r="H411" s="22"/>
      <c r="I411" s="52"/>
      <c r="J411" s="54"/>
    </row>
    <row r="412" spans="2:10">
      <c r="B412" s="43"/>
      <c r="C412" s="44"/>
      <c r="D412" s="46"/>
      <c r="F412" s="50"/>
      <c r="G412" s="48"/>
      <c r="H412" s="22"/>
      <c r="I412" s="52"/>
      <c r="J412" s="54"/>
    </row>
    <row r="413" spans="2:10">
      <c r="B413" s="43"/>
      <c r="C413" s="44"/>
      <c r="D413" s="46"/>
      <c r="F413" s="50"/>
      <c r="G413" s="48"/>
      <c r="H413" s="22"/>
      <c r="I413" s="52"/>
      <c r="J413" s="54"/>
    </row>
    <row r="414" spans="2:10">
      <c r="B414" s="43"/>
      <c r="C414" s="44"/>
      <c r="D414" s="46"/>
      <c r="F414" s="50"/>
      <c r="G414" s="48"/>
      <c r="H414" s="22"/>
      <c r="I414" s="52"/>
      <c r="J414" s="54"/>
    </row>
    <row r="415" spans="2:10">
      <c r="B415" s="43"/>
      <c r="C415" s="44"/>
      <c r="D415" s="46"/>
      <c r="F415" s="50"/>
      <c r="G415" s="48"/>
      <c r="H415" s="22"/>
      <c r="I415" s="52"/>
      <c r="J415" s="54"/>
    </row>
    <row r="416" spans="2:10">
      <c r="B416" s="43"/>
      <c r="C416" s="44"/>
      <c r="D416" s="46"/>
      <c r="F416" s="50"/>
      <c r="G416" s="48"/>
      <c r="H416" s="22"/>
      <c r="I416" s="52"/>
      <c r="J416" s="54"/>
    </row>
    <row r="417" spans="2:10">
      <c r="B417" s="43"/>
      <c r="C417" s="44"/>
      <c r="D417" s="46"/>
      <c r="F417" s="50"/>
      <c r="G417" s="48"/>
      <c r="H417" s="22"/>
      <c r="I417" s="52"/>
      <c r="J417" s="54"/>
    </row>
    <row r="418" spans="2:10">
      <c r="B418" s="43"/>
      <c r="C418" s="44"/>
      <c r="D418" s="46"/>
      <c r="F418" s="50"/>
      <c r="G418" s="48"/>
      <c r="H418" s="22"/>
      <c r="I418" s="52"/>
      <c r="J418" s="54"/>
    </row>
    <row r="419" spans="2:10">
      <c r="B419" s="43"/>
      <c r="C419" s="44"/>
      <c r="D419" s="46"/>
      <c r="F419" s="50"/>
      <c r="G419" s="48"/>
      <c r="H419" s="22"/>
      <c r="I419" s="52"/>
      <c r="J419" s="54"/>
    </row>
    <row r="420" spans="2:10">
      <c r="B420" s="43"/>
      <c r="C420" s="44"/>
      <c r="D420" s="46"/>
      <c r="F420" s="50"/>
      <c r="G420" s="48"/>
      <c r="H420" s="22"/>
      <c r="I420" s="52"/>
      <c r="J420" s="54"/>
    </row>
    <row r="421" spans="2:10">
      <c r="B421" s="43"/>
      <c r="C421" s="44"/>
      <c r="D421" s="46"/>
      <c r="F421" s="50"/>
      <c r="G421" s="48"/>
      <c r="H421" s="22"/>
      <c r="I421" s="52"/>
      <c r="J421" s="54"/>
    </row>
    <row r="422" spans="2:10">
      <c r="B422" s="43"/>
      <c r="C422" s="44"/>
      <c r="D422" s="46"/>
      <c r="F422" s="50"/>
      <c r="G422" s="48"/>
      <c r="H422" s="22"/>
      <c r="I422" s="52"/>
      <c r="J422" s="54"/>
    </row>
    <row r="423" spans="2:10">
      <c r="B423" s="43"/>
      <c r="C423" s="44"/>
      <c r="D423" s="46"/>
      <c r="F423" s="50"/>
      <c r="G423" s="48"/>
      <c r="H423" s="22"/>
      <c r="I423" s="52"/>
      <c r="J423" s="54"/>
    </row>
    <row r="424" spans="2:10">
      <c r="B424" s="43"/>
      <c r="C424" s="44"/>
      <c r="D424" s="46"/>
      <c r="F424" s="50"/>
      <c r="G424" s="48"/>
      <c r="H424" s="22"/>
      <c r="I424" s="52"/>
      <c r="J424" s="54"/>
    </row>
    <row r="425" spans="2:10">
      <c r="B425" s="43"/>
      <c r="C425" s="44"/>
      <c r="D425" s="46"/>
      <c r="F425" s="50"/>
      <c r="G425" s="48"/>
      <c r="H425" s="22"/>
      <c r="I425" s="52"/>
      <c r="J425" s="54"/>
    </row>
    <row r="426" spans="2:10">
      <c r="B426" s="43"/>
      <c r="C426" s="44"/>
      <c r="D426" s="46"/>
      <c r="F426" s="50"/>
      <c r="G426" s="48"/>
      <c r="H426" s="22"/>
      <c r="I426" s="52"/>
      <c r="J426" s="54"/>
    </row>
    <row r="427" spans="2:10">
      <c r="B427" s="43"/>
      <c r="C427" s="44"/>
      <c r="D427" s="46"/>
      <c r="F427" s="50"/>
      <c r="G427" s="48"/>
      <c r="H427" s="22"/>
      <c r="I427" s="52"/>
      <c r="J427" s="54"/>
    </row>
    <row r="428" spans="2:10">
      <c r="B428" s="43"/>
      <c r="C428" s="44"/>
      <c r="D428" s="46"/>
      <c r="F428" s="50"/>
      <c r="G428" s="48"/>
      <c r="H428" s="22"/>
      <c r="I428" s="52"/>
      <c r="J428" s="54"/>
    </row>
    <row r="429" spans="2:10">
      <c r="B429" s="43"/>
      <c r="C429" s="44"/>
      <c r="D429" s="46"/>
      <c r="F429" s="50"/>
      <c r="G429" s="48"/>
      <c r="H429" s="22"/>
      <c r="I429" s="52"/>
      <c r="J429" s="54"/>
    </row>
    <row r="430" spans="2:10">
      <c r="B430" s="43"/>
      <c r="C430" s="44"/>
      <c r="D430" s="46"/>
      <c r="F430" s="50"/>
      <c r="G430" s="48"/>
      <c r="H430" s="22"/>
      <c r="I430" s="52"/>
      <c r="J430" s="54"/>
    </row>
    <row r="431" spans="2:10">
      <c r="B431" s="43"/>
      <c r="C431" s="44"/>
      <c r="D431" s="46"/>
      <c r="F431" s="50"/>
      <c r="G431" s="48"/>
      <c r="H431" s="22"/>
      <c r="I431" s="52"/>
      <c r="J431" s="54"/>
    </row>
    <row r="432" spans="2:10">
      <c r="B432" s="43"/>
      <c r="C432" s="44"/>
      <c r="D432" s="46"/>
      <c r="F432" s="50"/>
      <c r="G432" s="48"/>
      <c r="H432" s="22"/>
      <c r="I432" s="52"/>
      <c r="J432" s="54"/>
    </row>
    <row r="433" spans="2:10">
      <c r="B433" s="43"/>
      <c r="C433" s="44"/>
      <c r="D433" s="46"/>
      <c r="F433" s="50"/>
      <c r="G433" s="48"/>
      <c r="H433" s="22"/>
      <c r="I433" s="52"/>
      <c r="J433" s="54"/>
    </row>
    <row r="434" spans="2:10">
      <c r="B434" s="43"/>
      <c r="C434" s="44"/>
      <c r="D434" s="46"/>
      <c r="F434" s="50"/>
      <c r="G434" s="48"/>
      <c r="H434" s="22"/>
      <c r="I434" s="52"/>
      <c r="J434" s="54"/>
    </row>
    <row r="435" spans="2:10">
      <c r="B435" s="43"/>
      <c r="C435" s="44"/>
      <c r="D435" s="46"/>
      <c r="F435" s="50"/>
      <c r="G435" s="48"/>
      <c r="H435" s="22"/>
      <c r="I435" s="52"/>
      <c r="J435" s="54"/>
    </row>
    <row r="436" spans="2:10">
      <c r="B436" s="43"/>
      <c r="C436" s="44"/>
      <c r="D436" s="46"/>
      <c r="F436" s="50"/>
      <c r="G436" s="48"/>
      <c r="H436" s="22"/>
      <c r="I436" s="52"/>
      <c r="J436" s="54"/>
    </row>
    <row r="437" spans="2:10">
      <c r="B437" s="43"/>
      <c r="C437" s="44"/>
      <c r="D437" s="46"/>
      <c r="F437" s="50"/>
      <c r="G437" s="48"/>
      <c r="H437" s="22"/>
      <c r="I437" s="52"/>
      <c r="J437" s="54"/>
    </row>
    <row r="438" spans="2:10">
      <c r="B438" s="43"/>
      <c r="C438" s="44"/>
      <c r="D438" s="46"/>
      <c r="F438" s="50"/>
      <c r="G438" s="48"/>
      <c r="H438" s="22"/>
      <c r="I438" s="52"/>
      <c r="J438" s="54"/>
    </row>
    <row r="439" spans="2:10">
      <c r="B439" s="43"/>
      <c r="C439" s="44"/>
      <c r="D439" s="46"/>
      <c r="F439" s="50"/>
      <c r="G439" s="48"/>
      <c r="H439" s="22"/>
      <c r="I439" s="52"/>
      <c r="J439" s="54"/>
    </row>
    <row r="440" spans="2:10">
      <c r="B440" s="43"/>
      <c r="C440" s="44"/>
      <c r="D440" s="46"/>
      <c r="F440" s="50"/>
      <c r="G440" s="48"/>
      <c r="H440" s="22"/>
      <c r="I440" s="52"/>
      <c r="J440" s="54"/>
    </row>
    <row r="441" spans="2:10">
      <c r="B441" s="43"/>
      <c r="C441" s="44"/>
      <c r="D441" s="46"/>
      <c r="F441" s="50"/>
      <c r="G441" s="48"/>
      <c r="H441" s="22"/>
      <c r="I441" s="52"/>
      <c r="J441" s="54"/>
    </row>
    <row r="442" spans="2:10">
      <c r="B442" s="43"/>
      <c r="C442" s="44"/>
      <c r="D442" s="46"/>
      <c r="F442" s="50"/>
      <c r="G442" s="48"/>
      <c r="H442" s="22"/>
      <c r="I442" s="52"/>
      <c r="J442" s="54"/>
    </row>
    <row r="443" spans="2:10">
      <c r="B443" s="43"/>
      <c r="C443" s="44"/>
      <c r="D443" s="46"/>
      <c r="F443" s="50"/>
      <c r="G443" s="48"/>
      <c r="H443" s="22"/>
      <c r="I443" s="52"/>
      <c r="J443" s="54"/>
    </row>
    <row r="444" spans="2:10">
      <c r="B444" s="43"/>
      <c r="C444" s="44"/>
      <c r="D444" s="46"/>
      <c r="F444" s="50"/>
      <c r="G444" s="48"/>
      <c r="H444" s="22"/>
      <c r="I444" s="52"/>
      <c r="J444" s="54"/>
    </row>
    <row r="445" spans="2:10">
      <c r="B445" s="43"/>
      <c r="C445" s="44"/>
      <c r="D445" s="46"/>
      <c r="F445" s="50"/>
      <c r="G445" s="48"/>
      <c r="H445" s="22"/>
      <c r="I445" s="52"/>
      <c r="J445" s="54"/>
    </row>
    <row r="446" spans="2:10">
      <c r="B446" s="43"/>
      <c r="C446" s="44"/>
      <c r="D446" s="46"/>
      <c r="F446" s="50"/>
      <c r="G446" s="48"/>
      <c r="H446" s="22"/>
      <c r="I446" s="52"/>
      <c r="J446" s="54"/>
    </row>
    <row r="447" spans="2:10">
      <c r="B447" s="43"/>
      <c r="C447" s="44"/>
      <c r="D447" s="46"/>
      <c r="F447" s="50"/>
      <c r="G447" s="48"/>
      <c r="H447" s="22"/>
      <c r="I447" s="52"/>
      <c r="J447" s="54"/>
    </row>
    <row r="448" spans="2:10">
      <c r="B448" s="43"/>
      <c r="C448" s="44"/>
      <c r="D448" s="46"/>
      <c r="F448" s="50"/>
      <c r="G448" s="48"/>
      <c r="H448" s="22"/>
      <c r="I448" s="52"/>
      <c r="J448" s="54"/>
    </row>
    <row r="449" spans="2:10">
      <c r="B449" s="43"/>
      <c r="C449" s="44"/>
      <c r="D449" s="46"/>
      <c r="F449" s="50"/>
      <c r="G449" s="48"/>
      <c r="H449" s="22"/>
      <c r="I449" s="52"/>
      <c r="J449" s="54"/>
    </row>
    <row r="450" spans="2:10">
      <c r="B450" s="43"/>
      <c r="C450" s="44"/>
      <c r="D450" s="46"/>
      <c r="F450" s="50"/>
      <c r="G450" s="48"/>
      <c r="H450" s="22"/>
      <c r="I450" s="52"/>
      <c r="J450" s="54"/>
    </row>
    <row r="451" spans="2:10">
      <c r="B451" s="43"/>
      <c r="C451" s="44"/>
      <c r="D451" s="46"/>
      <c r="F451" s="50"/>
      <c r="G451" s="48"/>
      <c r="H451" s="22"/>
      <c r="I451" s="52"/>
      <c r="J451" s="54"/>
    </row>
    <row r="452" spans="2:10">
      <c r="B452" s="43"/>
      <c r="C452" s="44"/>
      <c r="D452" s="46"/>
      <c r="F452" s="50"/>
      <c r="G452" s="48"/>
      <c r="H452" s="22"/>
      <c r="I452" s="52"/>
      <c r="J452" s="54"/>
    </row>
    <row r="453" spans="2:10">
      <c r="B453" s="43"/>
      <c r="C453" s="44"/>
      <c r="D453" s="46"/>
      <c r="F453" s="50"/>
      <c r="G453" s="48"/>
      <c r="H453" s="22"/>
      <c r="I453" s="52"/>
      <c r="J453" s="54"/>
    </row>
    <row r="454" spans="2:10">
      <c r="B454" s="43"/>
      <c r="C454" s="44"/>
      <c r="D454" s="46"/>
      <c r="F454" s="50"/>
      <c r="G454" s="48"/>
      <c r="H454" s="22"/>
      <c r="I454" s="52"/>
      <c r="J454" s="54"/>
    </row>
    <row r="455" spans="2:10">
      <c r="B455" s="43"/>
      <c r="C455" s="44"/>
      <c r="D455" s="46"/>
      <c r="F455" s="50"/>
      <c r="G455" s="48"/>
      <c r="H455" s="22"/>
      <c r="I455" s="52"/>
      <c r="J455" s="54"/>
    </row>
    <row r="456" spans="2:10">
      <c r="B456" s="43"/>
      <c r="C456" s="44"/>
      <c r="D456" s="46"/>
      <c r="F456" s="50"/>
      <c r="G456" s="48"/>
      <c r="H456" s="22"/>
      <c r="I456" s="52"/>
      <c r="J456" s="54"/>
    </row>
    <row r="457" spans="2:10">
      <c r="B457" s="43"/>
      <c r="C457" s="44"/>
      <c r="D457" s="46"/>
      <c r="F457" s="50"/>
      <c r="G457" s="48"/>
      <c r="H457" s="22"/>
      <c r="I457" s="52"/>
      <c r="J457" s="54"/>
    </row>
    <row r="458" spans="2:10">
      <c r="B458" s="43"/>
      <c r="C458" s="44"/>
      <c r="D458" s="46"/>
      <c r="F458" s="50"/>
      <c r="G458" s="48"/>
      <c r="H458" s="22"/>
      <c r="I458" s="52"/>
      <c r="J458" s="54"/>
    </row>
    <row r="459" spans="2:10">
      <c r="B459" s="43"/>
      <c r="C459" s="44"/>
      <c r="D459" s="46"/>
      <c r="F459" s="50"/>
      <c r="G459" s="48"/>
      <c r="H459" s="22"/>
      <c r="I459" s="52"/>
      <c r="J459" s="54"/>
    </row>
    <row r="460" spans="2:10">
      <c r="B460" s="43"/>
      <c r="C460" s="44"/>
      <c r="D460" s="46"/>
      <c r="F460" s="50"/>
      <c r="G460" s="48"/>
      <c r="H460" s="22"/>
      <c r="I460" s="52"/>
      <c r="J460" s="54"/>
    </row>
    <row r="461" spans="2:10">
      <c r="B461" s="43"/>
      <c r="C461" s="44"/>
      <c r="D461" s="46"/>
      <c r="F461" s="50"/>
      <c r="G461" s="48"/>
      <c r="H461" s="22"/>
      <c r="I461" s="52"/>
      <c r="J461" s="54"/>
    </row>
    <row r="462" spans="2:10">
      <c r="B462" s="43"/>
      <c r="C462" s="44"/>
      <c r="D462" s="46"/>
      <c r="F462" s="50"/>
      <c r="G462" s="48"/>
      <c r="H462" s="22"/>
      <c r="I462" s="52"/>
      <c r="J462" s="54"/>
    </row>
    <row r="463" spans="2:10">
      <c r="B463" s="43"/>
      <c r="C463" s="44"/>
      <c r="D463" s="46"/>
      <c r="F463" s="50"/>
      <c r="G463" s="48"/>
      <c r="H463" s="22"/>
      <c r="I463" s="52"/>
      <c r="J463" s="54"/>
    </row>
    <row r="464" spans="2:10">
      <c r="B464" s="43"/>
      <c r="C464" s="44"/>
      <c r="D464" s="46"/>
      <c r="F464" s="50"/>
      <c r="G464" s="48"/>
      <c r="H464" s="22"/>
      <c r="I464" s="52"/>
      <c r="J464" s="54"/>
    </row>
    <row r="465" spans="2:10">
      <c r="B465" s="43"/>
      <c r="C465" s="44"/>
      <c r="D465" s="46"/>
      <c r="F465" s="50"/>
      <c r="G465" s="48"/>
      <c r="H465" s="22"/>
      <c r="I465" s="52"/>
      <c r="J465" s="54"/>
    </row>
    <row r="466" spans="2:10">
      <c r="B466" s="43"/>
      <c r="C466" s="44"/>
      <c r="D466" s="46"/>
      <c r="F466" s="50"/>
      <c r="G466" s="48"/>
      <c r="H466" s="22"/>
      <c r="I466" s="52"/>
      <c r="J466" s="54"/>
    </row>
    <row r="467" spans="2:10">
      <c r="B467" s="43"/>
      <c r="C467" s="44"/>
      <c r="D467" s="46"/>
      <c r="F467" s="50"/>
      <c r="G467" s="48"/>
      <c r="H467" s="22"/>
      <c r="I467" s="52"/>
      <c r="J467" s="54"/>
    </row>
    <row r="468" spans="2:10">
      <c r="B468" s="43"/>
      <c r="C468" s="44"/>
      <c r="D468" s="46"/>
      <c r="F468" s="50"/>
      <c r="G468" s="48"/>
      <c r="H468" s="22"/>
      <c r="I468" s="52"/>
      <c r="J468" s="54"/>
    </row>
    <row r="469" spans="2:10">
      <c r="B469" s="43"/>
      <c r="C469" s="44"/>
      <c r="D469" s="46"/>
      <c r="F469" s="50"/>
      <c r="G469" s="48"/>
      <c r="H469" s="22"/>
      <c r="I469" s="52"/>
      <c r="J469" s="54"/>
    </row>
    <row r="470" spans="2:10">
      <c r="B470" s="43"/>
      <c r="C470" s="44"/>
      <c r="D470" s="46"/>
      <c r="F470" s="50"/>
      <c r="G470" s="48"/>
      <c r="H470" s="22"/>
      <c r="I470" s="52"/>
      <c r="J470" s="54"/>
    </row>
    <row r="471" spans="2:10">
      <c r="B471" s="43"/>
      <c r="C471" s="44"/>
      <c r="D471" s="46"/>
      <c r="F471" s="50"/>
      <c r="G471" s="48"/>
      <c r="H471" s="22"/>
      <c r="I471" s="52"/>
      <c r="J471" s="54"/>
    </row>
    <row r="472" spans="2:10">
      <c r="B472" s="43"/>
      <c r="C472" s="44"/>
      <c r="D472" s="46"/>
      <c r="F472" s="50"/>
      <c r="G472" s="48"/>
      <c r="H472" s="22"/>
      <c r="I472" s="52"/>
      <c r="J472" s="54"/>
    </row>
    <row r="473" spans="2:10">
      <c r="B473" s="43"/>
      <c r="C473" s="44"/>
      <c r="D473" s="46"/>
      <c r="F473" s="50"/>
      <c r="G473" s="48"/>
      <c r="H473" s="22"/>
      <c r="I473" s="52"/>
      <c r="J473" s="54"/>
    </row>
    <row r="474" spans="2:10">
      <c r="B474" s="43"/>
      <c r="C474" s="44"/>
      <c r="D474" s="46"/>
      <c r="F474" s="50"/>
      <c r="G474" s="48"/>
      <c r="H474" s="22"/>
      <c r="I474" s="52"/>
      <c r="J474" s="54"/>
    </row>
    <row r="475" spans="2:10">
      <c r="B475" s="43"/>
      <c r="C475" s="44"/>
      <c r="D475" s="46"/>
      <c r="F475" s="50"/>
      <c r="G475" s="48"/>
      <c r="H475" s="22"/>
      <c r="I475" s="52"/>
      <c r="J475" s="54"/>
    </row>
    <row r="476" spans="2:10">
      <c r="B476" s="43"/>
      <c r="C476" s="44"/>
      <c r="D476" s="46"/>
      <c r="F476" s="50"/>
      <c r="G476" s="48"/>
      <c r="H476" s="22"/>
      <c r="I476" s="52"/>
      <c r="J476" s="54"/>
    </row>
    <row r="477" spans="2:10">
      <c r="B477" s="43"/>
      <c r="C477" s="44"/>
      <c r="D477" s="46"/>
      <c r="F477" s="50"/>
      <c r="G477" s="48"/>
      <c r="H477" s="22"/>
      <c r="I477" s="52"/>
      <c r="J477" s="54"/>
    </row>
    <row r="478" spans="2:10">
      <c r="B478" s="43"/>
      <c r="C478" s="44"/>
      <c r="D478" s="46"/>
      <c r="F478" s="50"/>
      <c r="G478" s="48"/>
      <c r="H478" s="22"/>
      <c r="I478" s="52"/>
      <c r="J478" s="54"/>
    </row>
    <row r="479" spans="2:10">
      <c r="B479" s="43"/>
      <c r="C479" s="44"/>
      <c r="D479" s="46"/>
      <c r="F479" s="50"/>
      <c r="G479" s="48"/>
      <c r="H479" s="22"/>
      <c r="I479" s="52"/>
      <c r="J479" s="54"/>
    </row>
    <row r="480" spans="2:10">
      <c r="B480" s="43"/>
      <c r="C480" s="44"/>
      <c r="D480" s="46"/>
      <c r="F480" s="50"/>
      <c r="G480" s="48"/>
      <c r="H480" s="22"/>
      <c r="I480" s="52"/>
      <c r="J480" s="54"/>
    </row>
    <row r="481" spans="2:10">
      <c r="B481" s="43"/>
      <c r="C481" s="44"/>
      <c r="D481" s="46"/>
      <c r="F481" s="50"/>
      <c r="G481" s="48"/>
      <c r="H481" s="22"/>
      <c r="I481" s="52"/>
      <c r="J481" s="54"/>
    </row>
    <row r="482" spans="2:10">
      <c r="B482" s="43"/>
      <c r="C482" s="44"/>
      <c r="D482" s="46"/>
      <c r="F482" s="50"/>
      <c r="G482" s="48"/>
      <c r="H482" s="22"/>
      <c r="I482" s="52"/>
      <c r="J482" s="54"/>
    </row>
    <row r="483" spans="2:10">
      <c r="B483" s="43"/>
      <c r="C483" s="44"/>
      <c r="D483" s="46"/>
      <c r="F483" s="50"/>
      <c r="G483" s="48"/>
      <c r="H483" s="22"/>
      <c r="I483" s="52"/>
      <c r="J483" s="54"/>
    </row>
    <row r="484" spans="2:10">
      <c r="B484" s="43"/>
      <c r="C484" s="44"/>
      <c r="D484" s="46"/>
      <c r="F484" s="50"/>
      <c r="G484" s="48"/>
      <c r="H484" s="22"/>
      <c r="I484" s="52"/>
      <c r="J484" s="54"/>
    </row>
    <row r="485" spans="2:10">
      <c r="B485" s="43"/>
      <c r="C485" s="44"/>
      <c r="D485" s="46"/>
      <c r="F485" s="50"/>
      <c r="G485" s="48"/>
      <c r="H485" s="22"/>
      <c r="I485" s="52"/>
      <c r="J485" s="54"/>
    </row>
    <row r="486" spans="2:10">
      <c r="B486" s="43"/>
      <c r="C486" s="44"/>
      <c r="D486" s="46"/>
      <c r="F486" s="50"/>
      <c r="G486" s="48"/>
      <c r="H486" s="22"/>
      <c r="I486" s="52"/>
      <c r="J486" s="54"/>
    </row>
    <row r="487" spans="2:10">
      <c r="B487" s="43"/>
      <c r="C487" s="44"/>
      <c r="D487" s="46"/>
      <c r="F487" s="50"/>
      <c r="G487" s="48"/>
      <c r="H487" s="22"/>
      <c r="I487" s="52"/>
      <c r="J487" s="54"/>
    </row>
    <row r="488" spans="2:10">
      <c r="B488" s="43"/>
      <c r="C488" s="44"/>
      <c r="D488" s="46"/>
      <c r="F488" s="50"/>
      <c r="G488" s="48"/>
      <c r="H488" s="22"/>
      <c r="I488" s="52"/>
      <c r="J488" s="54"/>
    </row>
    <row r="489" spans="2:10">
      <c r="B489" s="43"/>
      <c r="C489" s="44"/>
      <c r="D489" s="46"/>
      <c r="F489" s="50"/>
      <c r="G489" s="48"/>
      <c r="H489" s="22"/>
      <c r="I489" s="52"/>
      <c r="J489" s="54"/>
    </row>
    <row r="490" spans="2:10">
      <c r="B490" s="43"/>
      <c r="C490" s="44"/>
      <c r="D490" s="46"/>
      <c r="F490" s="50"/>
      <c r="G490" s="48"/>
      <c r="H490" s="22"/>
      <c r="I490" s="52"/>
      <c r="J490" s="54"/>
    </row>
    <row r="491" spans="2:10">
      <c r="B491" s="43"/>
      <c r="C491" s="44"/>
      <c r="D491" s="46"/>
      <c r="F491" s="50"/>
      <c r="G491" s="48"/>
      <c r="H491" s="22"/>
      <c r="I491" s="52"/>
      <c r="J491" s="54"/>
    </row>
    <row r="492" spans="2:10">
      <c r="B492" s="43"/>
      <c r="C492" s="44"/>
      <c r="D492" s="46"/>
      <c r="F492" s="50"/>
      <c r="G492" s="48"/>
      <c r="H492" s="22"/>
      <c r="I492" s="52"/>
      <c r="J492" s="54"/>
    </row>
    <row r="493" spans="2:10">
      <c r="B493" s="43"/>
      <c r="C493" s="44"/>
      <c r="D493" s="46"/>
      <c r="F493" s="50"/>
      <c r="G493" s="48"/>
      <c r="H493" s="22"/>
      <c r="I493" s="52"/>
      <c r="J493" s="54"/>
    </row>
    <row r="494" spans="2:10">
      <c r="B494" s="43"/>
      <c r="C494" s="44"/>
      <c r="D494" s="46"/>
      <c r="F494" s="50"/>
      <c r="G494" s="48"/>
      <c r="H494" s="22"/>
      <c r="I494" s="52"/>
      <c r="J494" s="54"/>
    </row>
    <row r="495" spans="2:10">
      <c r="B495" s="43"/>
      <c r="C495" s="44"/>
      <c r="D495" s="46"/>
      <c r="F495" s="50"/>
      <c r="G495" s="48"/>
      <c r="H495" s="22"/>
      <c r="I495" s="52"/>
      <c r="J495" s="54"/>
    </row>
    <row r="496" spans="2:10">
      <c r="B496" s="43"/>
      <c r="C496" s="44"/>
      <c r="D496" s="46"/>
      <c r="F496" s="50"/>
      <c r="G496" s="48"/>
      <c r="H496" s="22"/>
      <c r="I496" s="52"/>
      <c r="J496" s="54"/>
    </row>
    <row r="497" spans="1:12">
      <c r="B497" s="43"/>
      <c r="C497" s="44"/>
      <c r="D497" s="46"/>
      <c r="F497" s="50"/>
      <c r="G497" s="48"/>
      <c r="H497" s="22"/>
      <c r="I497" s="52"/>
      <c r="J497" s="54"/>
    </row>
    <row r="498" spans="1:12">
      <c r="B498" s="43"/>
      <c r="C498" s="44"/>
      <c r="D498" s="46"/>
      <c r="F498" s="50"/>
      <c r="G498" s="48"/>
      <c r="H498" s="22"/>
      <c r="I498" s="52"/>
      <c r="J498" s="54"/>
    </row>
    <row r="499" spans="1:12">
      <c r="B499" s="43"/>
      <c r="C499" s="44"/>
      <c r="D499" s="46"/>
      <c r="F499" s="50"/>
      <c r="G499" s="48"/>
      <c r="H499" s="22"/>
      <c r="I499" s="52"/>
      <c r="J499" s="54"/>
    </row>
    <row r="500" spans="1:12" ht="30">
      <c r="A500" s="26"/>
      <c r="B500" s="18" t="s">
        <v>76</v>
      </c>
      <c r="C500" s="17" t="s">
        <v>77</v>
      </c>
      <c r="D500" s="30" t="s">
        <v>78</v>
      </c>
      <c r="E500" s="19" t="s">
        <v>79</v>
      </c>
      <c r="F500" s="19" t="s">
        <v>80</v>
      </c>
      <c r="G500" s="19" t="s">
        <v>194</v>
      </c>
      <c r="H500" s="19" t="s">
        <v>195</v>
      </c>
      <c r="I500" s="19" t="s">
        <v>196</v>
      </c>
      <c r="J500" s="19" t="s">
        <v>197</v>
      </c>
      <c r="K500" s="20"/>
      <c r="L500" s="39" t="s">
        <v>198</v>
      </c>
    </row>
    <row r="501" spans="1:12">
      <c r="B501" s="15">
        <f>SUM(B2:B499)</f>
        <v>0</v>
      </c>
      <c r="D501" s="59">
        <f t="shared" ref="D501:J501" si="17">SUM(D2:D499)</f>
        <v>859.4527896484534</v>
      </c>
      <c r="E501" s="59">
        <f t="shared" si="17"/>
        <v>42.000000000000007</v>
      </c>
      <c r="F501" s="59">
        <f t="shared" si="17"/>
        <v>69.599999999999994</v>
      </c>
      <c r="G501" s="59">
        <f t="shared" si="17"/>
        <v>14.299999999999999</v>
      </c>
      <c r="H501" s="59">
        <f t="shared" si="17"/>
        <v>4.4000000000000004</v>
      </c>
      <c r="I501" s="59">
        <f t="shared" si="17"/>
        <v>49.300000000000004</v>
      </c>
      <c r="J501" s="59">
        <f t="shared" si="17"/>
        <v>5.080000000000001</v>
      </c>
    </row>
    <row r="502" spans="1:12">
      <c r="D502" s="29">
        <f>TRUNC(D501)</f>
        <v>859</v>
      </c>
    </row>
  </sheetData>
  <sortState ref="A2:C3">
    <sortCondition ref="A1"/>
  </sortState>
  <mergeCells count="1">
    <mergeCell ref="AE2:AI2"/>
  </mergeCells>
  <conditionalFormatting sqref="T1:T1048576">
    <cfRule type="cellIs" dxfId="19" priority="32" operator="greaterThan">
      <formula>5</formula>
    </cfRule>
  </conditionalFormatting>
  <conditionalFormatting sqref="S1:S1048576">
    <cfRule type="cellIs" dxfId="18" priority="31" operator="greaterThan">
      <formula>10</formula>
    </cfRule>
  </conditionalFormatting>
  <conditionalFormatting sqref="U1:U1048576">
    <cfRule type="cellIs" dxfId="17" priority="30" operator="greaterThan">
      <formula>30</formula>
    </cfRule>
  </conditionalFormatting>
  <conditionalFormatting sqref="V1:V1048576">
    <cfRule type="cellIs" dxfId="16" priority="29" operator="greaterThan">
      <formula>3</formula>
    </cfRule>
  </conditionalFormatting>
  <conditionalFormatting sqref="Z1:Z1048576">
    <cfRule type="cellIs" dxfId="15" priority="28" operator="greaterThan">
      <formula>2</formula>
    </cfRule>
  </conditionalFormatting>
  <conditionalFormatting sqref="R1:R1048576">
    <cfRule type="cellIs" dxfId="14" priority="27" operator="greaterThan">
      <formula>300</formula>
    </cfRule>
  </conditionalFormatting>
  <conditionalFormatting sqref="V46">
    <cfRule type="cellIs" dxfId="13" priority="26" operator="greaterThan">
      <formula>30</formula>
    </cfRule>
  </conditionalFormatting>
  <conditionalFormatting sqref="X46">
    <cfRule type="cellIs" dxfId="12" priority="25" operator="greaterThan">
      <formula>30</formula>
    </cfRule>
  </conditionalFormatting>
  <conditionalFormatting sqref="AM2">
    <cfRule type="cellIs" dxfId="11" priority="12" operator="greaterThan">
      <formula>5</formula>
    </cfRule>
  </conditionalFormatting>
  <conditionalFormatting sqref="AL2">
    <cfRule type="cellIs" dxfId="10" priority="11" operator="greaterThan">
      <formula>10</formula>
    </cfRule>
  </conditionalFormatting>
  <conditionalFormatting sqref="AN2">
    <cfRule type="cellIs" dxfId="9" priority="10" operator="greaterThan">
      <formula>30</formula>
    </cfRule>
  </conditionalFormatting>
  <conditionalFormatting sqref="AO2">
    <cfRule type="cellIs" dxfId="8" priority="9" operator="greaterThan">
      <formula>3</formula>
    </cfRule>
  </conditionalFormatting>
  <conditionalFormatting sqref="AS2">
    <cfRule type="cellIs" dxfId="7" priority="8" operator="greaterThan">
      <formula>2</formula>
    </cfRule>
  </conditionalFormatting>
  <conditionalFormatting sqref="AK2">
    <cfRule type="cellIs" dxfId="6" priority="7" operator="greaterThan">
      <formula>300</formula>
    </cfRule>
  </conditionalFormatting>
  <conditionalFormatting sqref="AM1">
    <cfRule type="cellIs" dxfId="5" priority="6" operator="greaterThan">
      <formula>5</formula>
    </cfRule>
  </conditionalFormatting>
  <conditionalFormatting sqref="AL1">
    <cfRule type="cellIs" dxfId="4" priority="5" operator="greaterThan">
      <formula>10</formula>
    </cfRule>
  </conditionalFormatting>
  <conditionalFormatting sqref="AN1">
    <cfRule type="cellIs" dxfId="3" priority="4" operator="greaterThan">
      <formula>30</formula>
    </cfRule>
  </conditionalFormatting>
  <conditionalFormatting sqref="AO1">
    <cfRule type="cellIs" dxfId="2" priority="3" operator="greaterThan">
      <formula>3</formula>
    </cfRule>
  </conditionalFormatting>
  <conditionalFormatting sqref="AS1">
    <cfRule type="cellIs" dxfId="1" priority="2" operator="greaterThan">
      <formula>2</formula>
    </cfRule>
  </conditionalFormatting>
  <conditionalFormatting sqref="AK1">
    <cfRule type="cellIs" dxfId="0" priority="1" operator="greaterThan">
      <formula>300</formula>
    </cfRule>
  </conditionalFormatting>
  <dataValidations count="1">
    <dataValidation type="list" allowBlank="1" showInputMessage="1" showErrorMessage="1" promptTitle="ADD FOOD" prompt="Select food you have eaten and its values will be added to your daily intake totals.  Totals in green are good, totals on red should be noted for health purposes." sqref="A18:A19 A11:A15 A2:A8">
      <formula1>$AB:$AB</formula1>
    </dataValidation>
  </dataValidations>
  <pageMargins left="0.25" right="0.25"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FoodTypes</vt:lpstr>
      <vt:lpstr>ChartData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Ogz</dc:creator>
  <cp:lastModifiedBy>Ogz</cp:lastModifiedBy>
  <cp:lastPrinted>2020-03-15T01:21:51Z</cp:lastPrinted>
  <dcterms:created xsi:type="dcterms:W3CDTF">2019-03-09T02:13:11Z</dcterms:created>
  <dcterms:modified xsi:type="dcterms:W3CDTF">2020-03-15T01:24:18Z</dcterms:modified>
</cp:coreProperties>
</file>