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fullCalcOnLoad="1"/>
</workbook>
</file>

<file path=xl/sharedStrings.xml><?xml version="1.0" encoding="utf-8"?>
<sst xmlns="http://schemas.openxmlformats.org/spreadsheetml/2006/main" count="162" uniqueCount="50">
  <si>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</si>
  <si>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</si>
  <si>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</si>
  <si>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</si>
  <si>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</si>
  <si>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F&amp;D</t>
  </si>
  <si>
    <t>Legend:</t>
  </si>
  <si>
    <t>On track</t>
  </si>
  <si>
    <t>Low risk</t>
  </si>
  <si>
    <t>Med risk</t>
  </si>
  <si>
    <t>High risk</t>
  </si>
  <si>
    <t>Unassigned</t>
  </si>
  <si>
    <t>Project lead</t>
  </si>
  <si>
    <t>Bob</t>
  </si>
  <si>
    <t>Project Start Date:</t>
  </si>
  <si>
    <t>Scrolling Increment:</t>
  </si>
  <si>
    <t>Milestone description</t>
  </si>
  <si>
    <t>Category</t>
  </si>
  <si>
    <t>Assigned to</t>
  </si>
  <si>
    <t>Progress</t>
  </si>
  <si>
    <t>Start</t>
  </si>
  <si>
    <t>Days</t>
  </si>
  <si>
    <t>TITLE 1</t>
  </si>
  <si>
    <t>Stimulate employees’ enthusiasm</t>
  </si>
  <si>
    <t>Goal</t>
  </si>
  <si>
    <t>Yifan Dong</t>
  </si>
  <si>
    <t>Adjustment of working hours</t>
  </si>
  <si>
    <t>Milestone</t>
  </si>
  <si>
    <t>Bo Feng</t>
  </si>
  <si>
    <t>Increasing the company’s popularity</t>
  </si>
  <si>
    <t>Low Risk</t>
  </si>
  <si>
    <t>Ye Fang</t>
  </si>
  <si>
    <t>Broadening market</t>
  </si>
  <si>
    <t>Describing the company’s future blueprint</t>
  </si>
  <si>
    <t>Med Risk</t>
  </si>
  <si>
    <t>Formulating the company’s future development plan</t>
  </si>
  <si>
    <t>TITLE 2</t>
  </si>
  <si>
    <t>Gantt chart</t>
  </si>
  <si>
    <t>On Track</t>
  </si>
  <si>
    <t>Unkown</t>
  </si>
  <si>
    <t>Task 1</t>
  </si>
  <si>
    <t>Name</t>
  </si>
  <si>
    <t>Task 2</t>
  </si>
  <si>
    <t>Task 3</t>
  </si>
  <si>
    <t>Task 4</t>
  </si>
  <si>
    <t>Task 5</t>
  </si>
  <si>
    <t>High Risk</t>
  </si>
  <si>
    <t>TITLE 3</t>
  </si>
  <si>
    <t>TITLE 4</t>
  </si>
  <si>
    <t>To add more data, Insert new rows ABOVE this one</t>
  </si>
</sst>
</file>

<file path=xl/styles.xml><?xml version="1.0" encoding="utf-8"?>
<styleSheet xmlns="http://schemas.openxmlformats.org/spreadsheetml/2006/main">
  <numFmts count="4">
    <numFmt numFmtId="44" formatCode="_ &quot;￥&quot;* #,##0.00_ ;_ &quot;￥&quot;* \-#,##0.00_ ;_ &quot;￥&quot;* &quot;-&quot;??_ ;_ @_ "/>
    <numFmt numFmtId="176" formatCode="d"/>
    <numFmt numFmtId="42" formatCode="_ &quot;￥&quot;* #,##0_ ;_ &quot;￥&quot;* \-#,##0_ ;_ &quot;￥&quot;* &quot;-&quot;_ ;_ @_ "/>
    <numFmt numFmtId="177" formatCode="_(* #,##0.00_);_(* \(#,##0.00\);_(* &quot;-&quot;??_);_(@_)"/>
  </numFmts>
  <fonts count="47">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charset val="0"/>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charset val="0"/>
    </font>
    <font>
      <b/>
      <sz val="24"/>
      <color theme="0"/>
      <name val="宋体"/>
      <charset val="134"/>
      <scheme val="major"/>
    </font>
    <font>
      <sz val="20"/>
      <color theme="8" tint="0.599993896298105"/>
      <name val="宋体"/>
      <charset val="134"/>
      <scheme val="major"/>
    </font>
    <font>
      <sz val="14"/>
      <name val="Corbel"/>
      <family val="2"/>
      <charset val="0"/>
    </font>
    <font>
      <sz val="11"/>
      <color rgb="FF3F3F76"/>
      <name val="宋体"/>
      <charset val="134"/>
      <scheme val="minor"/>
    </font>
    <font>
      <b/>
      <sz val="11"/>
      <color rgb="FF3F3F3F"/>
      <name val="宋体"/>
      <charset val="134"/>
      <scheme val="minor"/>
    </font>
    <font>
      <sz val="11"/>
      <color indexed="8"/>
      <name val="宋体"/>
      <charset val="134"/>
      <scheme val="minor"/>
    </font>
    <font>
      <u/>
      <sz val="11"/>
      <color indexed="12"/>
      <name val="Arial"/>
      <family val="2"/>
      <charset val="0"/>
    </font>
    <font>
      <sz val="11"/>
      <color rgb="FF9C0006"/>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22"/>
      <color theme="1" tint="0.349986266670736"/>
      <name val="宋体"/>
      <charset val="134"/>
      <scheme val="major"/>
    </font>
    <font>
      <i/>
      <sz val="11"/>
      <color rgb="FF7F7F7F"/>
      <name val="宋体"/>
      <charset val="134"/>
      <scheme val="minor"/>
    </font>
    <font>
      <sz val="14"/>
      <color theme="1"/>
      <name val="宋体"/>
      <charset val="134"/>
      <scheme val="minor"/>
    </font>
    <font>
      <b/>
      <sz val="11"/>
      <color theme="1"/>
      <name val="宋体"/>
      <charset val="134"/>
      <scheme val="minor"/>
    </font>
    <font>
      <b/>
      <sz val="11"/>
      <color rgb="FFFA7D00"/>
      <name val="宋体"/>
      <charset val="134"/>
      <scheme val="minor"/>
    </font>
    <font>
      <sz val="11"/>
      <color rgb="FFFA7D00"/>
      <name val="宋体"/>
      <charset val="134"/>
      <scheme val="minor"/>
    </font>
    <font>
      <b/>
      <sz val="11"/>
      <color rgb="FFFFFFFF"/>
      <name val="宋体"/>
      <charset val="134"/>
      <scheme val="minor"/>
    </font>
    <font>
      <sz val="11"/>
      <color rgb="FF006100"/>
      <name val="宋体"/>
      <charset val="134"/>
      <scheme val="minor"/>
    </font>
    <font>
      <sz val="11"/>
      <color rgb="FF9C6500"/>
      <name val="宋体"/>
      <charset val="134"/>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42" fontId="32" fillId="0" borderId="0" applyFont="0" applyFill="0" applyBorder="0" applyAlignment="0" applyProtection="0">
      <alignment vertical="center"/>
    </xf>
    <xf numFmtId="0" fontId="0" fillId="18" borderId="0" applyNumberFormat="0" applyBorder="0" applyAlignment="0" applyProtection="0">
      <alignment vertical="center"/>
    </xf>
    <xf numFmtId="0" fontId="30" fillId="14" borderId="21" applyNumberFormat="0" applyAlignment="0" applyProtection="0">
      <alignment vertical="center"/>
    </xf>
    <xf numFmtId="44" fontId="32" fillId="0" borderId="0" applyFont="0" applyFill="0" applyBorder="0" applyAlignment="0" applyProtection="0">
      <alignment vertical="center"/>
    </xf>
    <xf numFmtId="37" fontId="0" fillId="0" borderId="0" applyFont="0" applyFill="0" applyBorder="0" applyProtection="0">
      <alignment horizontal="center" vertical="center"/>
    </xf>
    <xf numFmtId="0" fontId="0" fillId="21" borderId="0" applyNumberFormat="0" applyBorder="0" applyAlignment="0" applyProtection="0">
      <alignment vertical="center"/>
    </xf>
    <xf numFmtId="0" fontId="34" fillId="25" borderId="0" applyNumberFormat="0" applyBorder="0" applyAlignment="0" applyProtection="0">
      <alignment vertical="center"/>
    </xf>
    <xf numFmtId="177" fontId="0" fillId="0" borderId="8" applyFont="0" applyFill="0" applyAlignment="0" applyProtection="0"/>
    <xf numFmtId="0" fontId="1" fillId="30" borderId="0" applyNumberFormat="0" applyBorder="0" applyAlignment="0" applyProtection="0">
      <alignment vertical="center"/>
    </xf>
    <xf numFmtId="0" fontId="33"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5" fillId="0" borderId="0" applyNumberFormat="0" applyFill="0" applyBorder="0" applyAlignment="0" applyProtection="0">
      <alignment vertical="center"/>
    </xf>
    <xf numFmtId="0" fontId="32" fillId="31" borderId="23" applyNumberFormat="0" applyFont="0" applyAlignment="0" applyProtection="0">
      <alignment vertical="center"/>
    </xf>
    <xf numFmtId="0" fontId="1" fillId="0" borderId="0"/>
    <xf numFmtId="0" fontId="1" fillId="32"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xf numFmtId="0" fontId="39" fillId="0" borderId="0" applyNumberFormat="0" applyFill="0" applyBorder="0" applyAlignment="0" applyProtection="0">
      <alignment vertical="center"/>
    </xf>
    <xf numFmtId="0" fontId="40" fillId="0" borderId="0" applyNumberFormat="0" applyFill="0" applyAlignment="0" applyProtection="0"/>
    <xf numFmtId="0" fontId="40" fillId="0" borderId="0" applyNumberFormat="0" applyFill="0" applyProtection="0">
      <alignment vertical="top"/>
    </xf>
    <xf numFmtId="0" fontId="1" fillId="20" borderId="0" applyNumberFormat="0" applyBorder="0" applyAlignment="0" applyProtection="0">
      <alignment vertical="center"/>
    </xf>
    <xf numFmtId="0" fontId="0" fillId="0" borderId="0" applyNumberFormat="0" applyFill="0" applyProtection="0">
      <alignment horizontal="right" vertical="center" indent="1"/>
    </xf>
    <xf numFmtId="0" fontId="1" fillId="33" borderId="0" applyNumberFormat="0" applyBorder="0" applyAlignment="0" applyProtection="0">
      <alignment vertical="center"/>
    </xf>
    <xf numFmtId="0" fontId="31" fillId="16" borderId="22" applyNumberFormat="0" applyAlignment="0" applyProtection="0">
      <alignment vertical="center"/>
    </xf>
    <xf numFmtId="0" fontId="42" fillId="16" borderId="21" applyNumberFormat="0" applyAlignment="0" applyProtection="0">
      <alignment vertical="center"/>
    </xf>
    <xf numFmtId="0" fontId="44" fillId="34" borderId="26" applyNumberFormat="0" applyAlignment="0" applyProtection="0">
      <alignment vertical="center"/>
    </xf>
    <xf numFmtId="0" fontId="0" fillId="23" borderId="0" applyNumberFormat="0" applyBorder="0" applyAlignment="0" applyProtection="0">
      <alignment vertical="center"/>
    </xf>
    <xf numFmtId="0" fontId="1" fillId="6" borderId="0" applyNumberFormat="0" applyBorder="0" applyAlignment="0" applyProtection="0">
      <alignment vertical="center"/>
    </xf>
    <xf numFmtId="0" fontId="43" fillId="0" borderId="25" applyNumberFormat="0" applyFill="0" applyAlignment="0" applyProtection="0">
      <alignment vertical="center"/>
    </xf>
    <xf numFmtId="0" fontId="41" fillId="0" borderId="24" applyNumberFormat="0" applyFill="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0" fillId="17" borderId="0" applyNumberFormat="0" applyBorder="0" applyAlignment="0" applyProtection="0">
      <alignment vertical="center"/>
    </xf>
    <xf numFmtId="0" fontId="1" fillId="15" borderId="0" applyNumberFormat="0" applyBorder="0" applyAlignment="0" applyProtection="0">
      <alignment vertical="center"/>
    </xf>
    <xf numFmtId="0" fontId="0" fillId="24" borderId="0" applyNumberFormat="0" applyBorder="0" applyAlignment="0" applyProtection="0">
      <alignment vertical="center"/>
    </xf>
    <xf numFmtId="0" fontId="0" fillId="37" borderId="0" applyNumberFormat="0" applyBorder="0" applyAlignment="0" applyProtection="0">
      <alignment vertical="center"/>
    </xf>
    <xf numFmtId="0" fontId="0" fillId="38" borderId="0" applyNumberFormat="0" applyBorder="0" applyAlignment="0" applyProtection="0">
      <alignment vertical="center"/>
    </xf>
    <xf numFmtId="0" fontId="0" fillId="41" borderId="0" applyNumberFormat="0" applyBorder="0" applyAlignment="0" applyProtection="0">
      <alignment vertical="center"/>
    </xf>
    <xf numFmtId="0" fontId="1" fillId="3" borderId="0" applyNumberFormat="0" applyBorder="0" applyAlignment="0" applyProtection="0"/>
    <xf numFmtId="0" fontId="1" fillId="40" borderId="0" applyNumberFormat="0" applyBorder="0" applyAlignment="0" applyProtection="0">
      <alignment vertical="center"/>
    </xf>
    <xf numFmtId="0" fontId="0" fillId="29" borderId="0" applyNumberFormat="0" applyBorder="0" applyAlignment="0" applyProtection="0">
      <alignment vertical="center"/>
    </xf>
    <xf numFmtId="0" fontId="0" fillId="22" borderId="0" applyNumberFormat="0" applyBorder="0" applyAlignment="0" applyProtection="0">
      <alignment vertical="center"/>
    </xf>
    <xf numFmtId="0" fontId="1" fillId="19" borderId="0" applyNumberFormat="0" applyBorder="0" applyAlignment="0" applyProtection="0">
      <alignment vertical="center"/>
    </xf>
    <xf numFmtId="0" fontId="0" fillId="39" borderId="0" applyNumberFormat="0" applyBorder="0" applyAlignment="0" applyProtection="0">
      <alignment vertical="center"/>
    </xf>
    <xf numFmtId="0" fontId="1" fillId="28" borderId="0" applyNumberFormat="0" applyBorder="0" applyAlignment="0" applyProtection="0">
      <alignment vertical="center"/>
    </xf>
    <xf numFmtId="0" fontId="1" fillId="4" borderId="0" applyNumberFormat="0" applyBorder="0" applyAlignment="0" applyProtection="0">
      <alignment vertical="center"/>
    </xf>
    <xf numFmtId="0" fontId="0" fillId="27" borderId="0" applyNumberFormat="0" applyBorder="0" applyAlignment="0" applyProtection="0">
      <alignment vertical="center"/>
    </xf>
    <xf numFmtId="0" fontId="1" fillId="26" borderId="0" applyNumberFormat="0" applyBorder="0" applyAlignment="0" applyProtection="0">
      <alignment vertical="center"/>
    </xf>
    <xf numFmtId="14" fontId="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NumberFormat="1" applyFont="1" applyFill="1" applyBorder="1" applyAlignment="1">
      <alignment horizontal="left" vertical="center"/>
    </xf>
    <xf numFmtId="14" fontId="5" fillId="0" borderId="0" xfId="50" applyNumberFormat="1"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NumberFormat="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NumberFormat="1" applyFont="1" applyFill="1" applyBorder="1">
      <alignment horizontal="center" vertical="center"/>
    </xf>
    <xf numFmtId="14" fontId="0" fillId="0" borderId="0" xfId="50" applyNumberFormat="1" applyFont="1" applyFill="1" applyBorder="1">
      <alignment horizontal="center" vertical="center"/>
    </xf>
    <xf numFmtId="37" fontId="0" fillId="0" borderId="0" xfId="5" applyNumberFormat="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NumberFormat="1" applyFont="1" applyFill="1" applyBorder="1">
      <alignment horizontal="center" vertical="center"/>
    </xf>
    <xf numFmtId="14" fontId="5" fillId="0" borderId="0" xfId="50" applyNumberFormat="1" applyFont="1" applyFill="1" applyBorder="1">
      <alignment horizontal="center" vertical="center"/>
    </xf>
    <xf numFmtId="37" fontId="5" fillId="0" borderId="0" xfId="5" applyNumberFormat="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NumberFormat="1" applyFont="1" applyFill="1">
      <alignment horizontal="center" vertical="center"/>
    </xf>
    <xf numFmtId="37" fontId="5" fillId="0" borderId="0" xfId="5" applyNumberFormat="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NumberFormat="1" applyFont="1" applyFill="1" applyBorder="1" applyAlignment="1">
      <alignment horizontal="left" vertical="center"/>
    </xf>
    <xf numFmtId="14" fontId="22" fillId="10" borderId="0" xfId="50" applyNumberFormat="1"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NumberFormat="1" applyFont="1" applyFill="1" applyBorder="1">
      <alignment horizontal="center" vertical="center"/>
    </xf>
    <xf numFmtId="14" fontId="1" fillId="0" borderId="0" xfId="50" applyNumberFormat="1" applyFont="1" applyFill="1" applyBorder="1">
      <alignment horizontal="center" vertical="center"/>
    </xf>
    <xf numFmtId="37" fontId="1" fillId="0" borderId="0" xfId="5" applyNumberFormat="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NumberFormat="1" applyFont="1" applyFill="1">
      <alignment horizontal="center" vertical="center"/>
    </xf>
    <xf numFmtId="37" fontId="0" fillId="10" borderId="0" xfId="5" applyNumberFormat="1"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7" borderId="0" xfId="0" applyFont="1" applyFill="1" applyAlignment="1">
      <alignment vertical="center"/>
    </xf>
    <xf numFmtId="0" fontId="14" fillId="4" borderId="0" xfId="0" applyFont="1" applyFill="1" applyAlignment="1">
      <alignment vertical="center"/>
    </xf>
    <xf numFmtId="0" fontId="5" fillId="13" borderId="0" xfId="0" applyFont="1" applyFill="1"/>
    <xf numFmtId="0" fontId="14" fillId="6" borderId="0" xfId="0" applyFont="1" applyFill="1" applyAlignment="1">
      <alignment vertical="center"/>
    </xf>
    <xf numFmtId="0" fontId="14" fillId="3" borderId="0" xfId="40" applyFont="1" applyFill="1" applyAlignment="1">
      <alignment vertical="center"/>
    </xf>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33">
    <dxf>
      <font>
        <name val="宋体"/>
        <scheme val="minor"/>
        <charset val="134"/>
        <family val="0"/>
        <b val="0"/>
        <i val="0"/>
        <strike val="0"/>
        <u val="none"/>
        <sz val="11"/>
        <color auto="1"/>
      </font>
      <fill>
        <patternFill patternType="none"/>
      </fill>
      <alignment horizontal="center" vertical="center"/>
      <border>
        <left/>
        <right/>
        <top/>
        <bottom/>
        <diagonal/>
      </border>
    </dxf>
    <dxf>
      <font>
        <name val="宋体"/>
        <scheme val="minor"/>
        <charset val="134"/>
        <family val="0"/>
        <b val="0"/>
        <i val="0"/>
        <strike val="0"/>
        <u val="none"/>
        <sz val="11"/>
        <color auto="1"/>
      </font>
      <fill>
        <patternFill patternType="none"/>
      </fill>
      <alignment horizontal="center" vertical="center"/>
      <border>
        <left/>
        <right/>
        <top/>
        <bottom/>
        <diagonal/>
      </border>
    </dxf>
    <dxf>
      <font>
        <name val="宋体"/>
        <scheme val="minor"/>
        <charset val="134"/>
        <family val="0"/>
        <b val="1"/>
        <i val="0"/>
        <strike val="0"/>
        <u val="none"/>
        <sz val="11"/>
        <color auto="1"/>
      </font>
      <numFmt numFmtId="9" formatCode="0%"/>
      <fill>
        <patternFill patternType="none"/>
      </fill>
      <border>
        <left/>
        <right/>
        <top/>
        <bottom/>
        <diagonal/>
      </border>
    </dxf>
    <dxf>
      <font>
        <name val="宋体"/>
        <scheme val="minor"/>
        <charset val="134"/>
        <family val="0"/>
        <b val="0"/>
        <i val="0"/>
        <strike val="0"/>
        <u val="none"/>
        <sz val="11"/>
        <color auto="1"/>
      </font>
      <numFmt numFmtId="14" formatCode="yyyy/m/d"/>
      <fill>
        <patternFill patternType="none"/>
      </fill>
      <border>
        <left/>
        <right/>
        <top/>
        <bottom/>
        <diagonal/>
      </border>
    </dxf>
    <dxf>
      <font>
        <name val="宋体"/>
        <scheme val="minor"/>
        <charset val="134"/>
        <family val="0"/>
        <b val="0"/>
        <i val="0"/>
        <strike val="0"/>
        <u val="none"/>
        <sz val="11"/>
        <color auto="1"/>
      </font>
      <numFmt numFmtId="37" formatCode="#,##0;\-#,##0"/>
      <fill>
        <patternFill patternType="none"/>
      </fill>
      <border>
        <left/>
        <right/>
        <top/>
        <bottom/>
        <diagonal/>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ont>
        <b val="1"/>
        <i val="0"/>
        <strike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23"/>
      <tableStyleElement type="headerRow" dxfId="22"/>
      <tableStyleElement type="firstRowStripe" dxfId="21"/>
      <tableStyleElement type="secondRowStripe" dxfId="20"/>
    </tableStyle>
    <tableStyle name="ToDoList" pivot="0" count="9">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852C98"/>
      <color rgb="0020A472"/>
      <color rgb="0000B0F0"/>
      <color rgb="00005677"/>
      <color rgb="00F2F2F2"/>
      <color rgb="00404040"/>
      <color rgb="00BFBFBF"/>
      <color rgb="00FFFFFF"/>
      <color rgb="00262626"/>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2361565</xdr:colOff>
      <xdr:row>1</xdr:row>
      <xdr:rowOff>14605</xdr:rowOff>
    </xdr:from>
    <xdr:to>
      <xdr:col>5</xdr:col>
      <xdr:colOff>152400</xdr:colOff>
      <xdr:row>1</xdr:row>
      <xdr:rowOff>601345</xdr:rowOff>
    </xdr:to>
    <xdr:pic>
      <xdr:nvPicPr>
        <xdr:cNvPr id="1032" name="Graphic 1" descr="Gantt Chart with solid fill"/>
        <xdr:cNvPicPr>
          <a:picLocks noGrp="1" noChangeAspect="1"/>
        </xdr:cNvPicPr>
      </xdr:nvPicPr>
      <xdr:blipFill>
        <a:blip r:embed="rId1"/>
        <a:stretch>
          <a:fillRect/>
        </a:stretch>
      </xdr:blipFill>
      <xdr:spPr>
        <a:xfrm>
          <a:off x="8455025" y="380365"/>
          <a:ext cx="582930" cy="58674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47395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19" totalsRowShown="0">
  <autoFilter ref="B9:G19"/>
  <tableColumns count="6">
    <tableColumn id="1" name="Milestone description"/>
    <tableColumn id="2" name="Category" dataDxfId="0"/>
    <tableColumn id="3" name="Assigned to" dataDxfId="1"/>
    <tableColumn id="4" name="Progress" dataDxfId="2"/>
    <tableColumn id="5" name="Start" dataDxfId="3"/>
    <tableColumn id="6" name="Days" dataDxfId="4"/>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tableColumns count="6">
    <tableColumn id="1" name="Milestone description"/>
    <tableColumn id="2" name="Category"/>
    <tableColumn id="3" name="Assigned to"/>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showGridLines="0" workbookViewId="0">
      <selection activeCell="A1" sqref="A1"/>
    </sheetView>
  </sheetViews>
  <sheetFormatPr defaultColWidth="9.13888888888889" defaultRowHeight="12"/>
  <cols>
    <col min="1" max="1" width="4.71296296296296" style="151" customWidth="1"/>
    <col min="2" max="2" width="2.71296296296296" style="151" customWidth="1"/>
    <col min="3" max="5" width="40.712962962963" style="152" customWidth="1"/>
    <col min="6" max="6" width="2.71296296296296" style="152" customWidth="1"/>
    <col min="7" max="16384" width="9.13888888888889" style="152"/>
  </cols>
  <sheetData>
    <row r="1" s="150" customFormat="1" ht="28.8" spans="4:4">
      <c r="D1" s="153"/>
    </row>
    <row r="2" ht="50.1" customHeight="1" spans="1:13">
      <c r="A2" s="150"/>
      <c r="B2" s="154"/>
      <c r="C2" s="155" t="s">
        <v>0</v>
      </c>
      <c r="D2" s="155"/>
      <c r="E2" s="155"/>
      <c r="F2" s="154"/>
      <c r="G2" s="150"/>
      <c r="H2" s="150"/>
      <c r="I2" s="150"/>
      <c r="J2" s="150"/>
      <c r="K2" s="150"/>
      <c r="L2" s="150"/>
      <c r="M2" s="150"/>
    </row>
    <row r="3" ht="14.45" customHeight="1" spans="1:13">
      <c r="A3" s="150"/>
      <c r="B3" s="156"/>
      <c r="C3" s="157"/>
      <c r="D3" s="158"/>
      <c r="E3" s="156"/>
      <c r="F3" s="156"/>
      <c r="G3" s="150"/>
      <c r="H3" s="150"/>
      <c r="I3" s="150"/>
      <c r="J3" s="150"/>
      <c r="K3" s="150"/>
      <c r="L3" s="150"/>
      <c r="M3" s="150"/>
    </row>
    <row r="4" s="151" customFormat="1" ht="67.15" customHeight="1" spans="1:13">
      <c r="A4" s="150"/>
      <c r="B4" s="156"/>
      <c r="C4" s="159" t="s">
        <v>1</v>
      </c>
      <c r="D4" s="159"/>
      <c r="E4" s="159"/>
      <c r="F4" s="156"/>
      <c r="G4" s="150"/>
      <c r="H4" s="150"/>
      <c r="I4" s="150"/>
      <c r="J4" s="150"/>
      <c r="K4" s="150"/>
      <c r="L4" s="150"/>
      <c r="M4" s="150"/>
    </row>
    <row r="5" s="151" customFormat="1" ht="67.15" customHeight="1" spans="1:13">
      <c r="A5" s="150"/>
      <c r="B5" s="156"/>
      <c r="C5" s="159" t="s">
        <v>2</v>
      </c>
      <c r="D5" s="159"/>
      <c r="E5" s="159"/>
      <c r="F5" s="156"/>
      <c r="G5" s="150"/>
      <c r="H5" s="150"/>
      <c r="I5" s="150"/>
      <c r="J5" s="150"/>
      <c r="K5" s="150"/>
      <c r="L5" s="150"/>
      <c r="M5" s="150"/>
    </row>
    <row r="6" ht="14.4" spans="1:6">
      <c r="A6" s="152"/>
      <c r="B6" s="160"/>
      <c r="C6" s="160"/>
      <c r="D6" s="161"/>
      <c r="E6" s="160"/>
      <c r="F6" s="160"/>
    </row>
    <row r="7" ht="50.1" customHeight="1" spans="1:2">
      <c r="A7" s="152"/>
      <c r="B7" s="152"/>
    </row>
    <row r="8" ht="14.45" customHeight="1" spans="1:2">
      <c r="A8" s="152"/>
      <c r="B8" s="152"/>
    </row>
    <row r="9" ht="90" customHeight="1" spans="3:8">
      <c r="C9" s="151"/>
      <c r="D9" s="151"/>
      <c r="E9" s="151"/>
      <c r="F9" s="151"/>
      <c r="G9" s="151"/>
      <c r="H9" s="151"/>
    </row>
    <row r="10" ht="14.45" customHeight="1" spans="1:2">
      <c r="A10" s="152"/>
      <c r="B10" s="152"/>
    </row>
    <row r="11" spans="1:4">
      <c r="A11" s="152"/>
      <c r="B11" s="152"/>
      <c r="D11" s="151"/>
    </row>
    <row r="12" spans="1:4">
      <c r="A12" s="152"/>
      <c r="B12" s="152"/>
      <c r="D12" s="151"/>
    </row>
    <row r="13" spans="1:4">
      <c r="A13" s="152"/>
      <c r="B13" s="152"/>
      <c r="D13" s="151"/>
    </row>
    <row r="14" spans="1:4">
      <c r="A14" s="152"/>
      <c r="B14" s="152"/>
      <c r="D14" s="151"/>
    </row>
    <row r="15" spans="1:4">
      <c r="A15" s="152"/>
      <c r="B15" s="152"/>
      <c r="D15" s="151"/>
    </row>
    <row r="16" spans="1:4">
      <c r="A16" s="152"/>
      <c r="B16" s="152"/>
      <c r="D16" s="151"/>
    </row>
    <row r="17" spans="1:4">
      <c r="A17" s="152"/>
      <c r="B17" s="152"/>
      <c r="D17" s="151"/>
    </row>
    <row r="18" spans="1:4">
      <c r="A18" s="152"/>
      <c r="B18" s="152"/>
      <c r="D18" s="151"/>
    </row>
    <row r="19" spans="1:4">
      <c r="A19" s="152"/>
      <c r="B19" s="152"/>
      <c r="D19" s="15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19"/>
  <sheetViews>
    <sheetView showGridLines="0" tabSelected="1" zoomScale="64" zoomScaleNormal="64" zoomScalePageLayoutView="70" showRuler="0" workbookViewId="0">
      <selection activeCell="J20" sqref="J20"/>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3"/>
      <c r="J2" s="143"/>
      <c r="K2" s="143"/>
      <c r="L2" s="143"/>
      <c r="M2" s="143"/>
      <c r="N2" s="143"/>
      <c r="O2" s="144"/>
      <c r="P2" s="144"/>
      <c r="Q2" s="144"/>
      <c r="R2" s="144"/>
      <c r="S2" s="144"/>
      <c r="T2" s="144"/>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t="s">
        <v>5</v>
      </c>
      <c r="D4" s="12"/>
      <c r="E4" s="13"/>
      <c r="F4" s="14"/>
      <c r="G4" s="15" t="s">
        <v>6</v>
      </c>
      <c r="H4" s="13"/>
      <c r="I4" s="55" t="s">
        <v>7</v>
      </c>
      <c r="J4" s="55"/>
      <c r="K4" s="55"/>
      <c r="L4" s="55"/>
      <c r="M4" s="34"/>
      <c r="N4" s="56" t="s">
        <v>8</v>
      </c>
      <c r="O4" s="56"/>
      <c r="P4" s="56"/>
      <c r="Q4" s="56"/>
      <c r="R4" s="34"/>
      <c r="S4" s="69" t="s">
        <v>9</v>
      </c>
      <c r="T4" s="69"/>
      <c r="U4" s="69"/>
      <c r="V4" s="69"/>
      <c r="W4" s="34"/>
      <c r="X4" s="70" t="s">
        <v>10</v>
      </c>
      <c r="Y4" s="70"/>
      <c r="Z4" s="70"/>
      <c r="AA4" s="70"/>
      <c r="AB4" s="34"/>
      <c r="AC4" s="73" t="s">
        <v>11</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12</v>
      </c>
      <c r="C5" s="12" t="s">
        <v>13</v>
      </c>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14</v>
      </c>
      <c r="C6" s="19">
        <f ca="1">IFERROR(IF(MIN(Light!$F$10:$F$19)=0,TODAY(),B11(Light!$F$10:$F$19)),TODAY())</f>
        <v>44509</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December</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15</v>
      </c>
      <c r="C7" s="22">
        <v>0</v>
      </c>
      <c r="D7" s="12"/>
      <c r="E7" s="13"/>
      <c r="F7" s="17"/>
      <c r="G7" s="17"/>
      <c r="H7" s="23"/>
      <c r="I7" s="58">
        <f ca="1">IFERROR(Project_Start+Scrolling_Increment,TODAY())</f>
        <v>44509</v>
      </c>
      <c r="J7" s="59">
        <f ca="1">I7+1</f>
        <v>44510</v>
      </c>
      <c r="K7" s="59">
        <f ca="1" t="shared" ref="K7:AZ7" si="0">J7+1</f>
        <v>44511</v>
      </c>
      <c r="L7" s="59">
        <f ca="1" t="shared" si="0"/>
        <v>44512</v>
      </c>
      <c r="M7" s="59">
        <f ca="1" t="shared" si="0"/>
        <v>44513</v>
      </c>
      <c r="N7" s="59">
        <f ca="1" t="shared" si="0"/>
        <v>44514</v>
      </c>
      <c r="O7" s="60">
        <f ca="1" t="shared" si="0"/>
        <v>44515</v>
      </c>
      <c r="P7" s="59">
        <f ca="1" t="shared" si="0"/>
        <v>44516</v>
      </c>
      <c r="Q7" s="59">
        <f ca="1" t="shared" si="0"/>
        <v>44517</v>
      </c>
      <c r="R7" s="59">
        <f ca="1" t="shared" si="0"/>
        <v>44518</v>
      </c>
      <c r="S7" s="59">
        <f ca="1" t="shared" si="0"/>
        <v>44519</v>
      </c>
      <c r="T7" s="59">
        <f ca="1" t="shared" si="0"/>
        <v>44520</v>
      </c>
      <c r="U7" s="59">
        <f ca="1" t="shared" si="0"/>
        <v>44521</v>
      </c>
      <c r="V7" s="60">
        <f ca="1" t="shared" si="0"/>
        <v>44522</v>
      </c>
      <c r="W7" s="59">
        <f ca="1" t="shared" si="0"/>
        <v>44523</v>
      </c>
      <c r="X7" s="59">
        <f ca="1" t="shared" si="0"/>
        <v>44524</v>
      </c>
      <c r="Y7" s="59">
        <f ca="1" t="shared" si="0"/>
        <v>44525</v>
      </c>
      <c r="Z7" s="59">
        <f ca="1" t="shared" si="0"/>
        <v>44526</v>
      </c>
      <c r="AA7" s="59">
        <f ca="1" t="shared" si="0"/>
        <v>44527</v>
      </c>
      <c r="AB7" s="59">
        <f ca="1" t="shared" si="0"/>
        <v>44528</v>
      </c>
      <c r="AC7" s="60">
        <f ca="1" t="shared" si="0"/>
        <v>44529</v>
      </c>
      <c r="AD7" s="59">
        <f ca="1" t="shared" si="0"/>
        <v>44530</v>
      </c>
      <c r="AE7" s="59">
        <f ca="1" t="shared" si="0"/>
        <v>44531</v>
      </c>
      <c r="AF7" s="59">
        <f ca="1" t="shared" si="0"/>
        <v>44532</v>
      </c>
      <c r="AG7" s="59">
        <f ca="1" t="shared" si="0"/>
        <v>44533</v>
      </c>
      <c r="AH7" s="59">
        <f ca="1" t="shared" si="0"/>
        <v>44534</v>
      </c>
      <c r="AI7" s="59">
        <f ca="1" t="shared" si="0"/>
        <v>44535</v>
      </c>
      <c r="AJ7" s="60">
        <f ca="1" t="shared" si="0"/>
        <v>44536</v>
      </c>
      <c r="AK7" s="59">
        <f ca="1" t="shared" si="0"/>
        <v>44537</v>
      </c>
      <c r="AL7" s="59">
        <f ca="1" t="shared" si="0"/>
        <v>44538</v>
      </c>
      <c r="AM7" s="59">
        <f ca="1" t="shared" si="0"/>
        <v>44539</v>
      </c>
      <c r="AN7" s="59">
        <f ca="1" t="shared" si="0"/>
        <v>44540</v>
      </c>
      <c r="AO7" s="59">
        <f ca="1" t="shared" si="0"/>
        <v>44541</v>
      </c>
      <c r="AP7" s="59">
        <f ca="1" t="shared" si="0"/>
        <v>44542</v>
      </c>
      <c r="AQ7" s="60">
        <f ca="1" t="shared" si="0"/>
        <v>44543</v>
      </c>
      <c r="AR7" s="59">
        <f ca="1" t="shared" si="0"/>
        <v>44544</v>
      </c>
      <c r="AS7" s="59">
        <f ca="1" t="shared" si="0"/>
        <v>44545</v>
      </c>
      <c r="AT7" s="59">
        <f ca="1" t="shared" si="0"/>
        <v>44546</v>
      </c>
      <c r="AU7" s="59">
        <f ca="1" t="shared" si="0"/>
        <v>44547</v>
      </c>
      <c r="AV7" s="59">
        <f ca="1" t="shared" si="0"/>
        <v>44548</v>
      </c>
      <c r="AW7" s="59">
        <f ca="1" t="shared" si="0"/>
        <v>44549</v>
      </c>
      <c r="AX7" s="60">
        <f ca="1" t="shared" si="0"/>
        <v>44550</v>
      </c>
      <c r="AY7" s="59">
        <f ca="1" t="shared" si="0"/>
        <v>44551</v>
      </c>
      <c r="AZ7" s="59">
        <f ca="1" t="shared" si="0"/>
        <v>44552</v>
      </c>
      <c r="BA7" s="59">
        <f ca="1" t="shared" ref="BA7:BG7" si="1">AZ7+1</f>
        <v>44553</v>
      </c>
      <c r="BB7" s="59">
        <f ca="1" t="shared" si="1"/>
        <v>44554</v>
      </c>
      <c r="BC7" s="59">
        <f ca="1" t="shared" si="1"/>
        <v>44555</v>
      </c>
      <c r="BD7" s="59">
        <f ca="1" t="shared" si="1"/>
        <v>44556</v>
      </c>
      <c r="BE7" s="60">
        <f ca="1" t="shared" si="1"/>
        <v>44557</v>
      </c>
      <c r="BF7" s="59">
        <f ca="1" t="shared" si="1"/>
        <v>44558</v>
      </c>
      <c r="BG7" s="59">
        <f ca="1" t="shared" si="1"/>
        <v>44559</v>
      </c>
      <c r="BH7" s="59">
        <f ca="1" t="shared" ref="BH7:BL7" si="2">BG7+1</f>
        <v>44560</v>
      </c>
      <c r="BI7" s="59">
        <f ca="1" t="shared" si="2"/>
        <v>44561</v>
      </c>
      <c r="BJ7" s="59">
        <f ca="1" t="shared" si="2"/>
        <v>44562</v>
      </c>
      <c r="BK7" s="59">
        <f ca="1" t="shared" si="2"/>
        <v>44563</v>
      </c>
      <c r="BL7" s="60">
        <f ca="1" t="shared" si="2"/>
        <v>44564</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1" t="s">
        <v>16</v>
      </c>
      <c r="C9" s="142" t="s">
        <v>17</v>
      </c>
      <c r="D9" s="142" t="s">
        <v>18</v>
      </c>
      <c r="E9" s="142" t="s">
        <v>19</v>
      </c>
      <c r="F9" s="142" t="s">
        <v>20</v>
      </c>
      <c r="G9" s="142" t="s">
        <v>21</v>
      </c>
      <c r="H9" s="27"/>
      <c r="I9" s="64" t="str">
        <f ca="1" t="shared" ref="I9:BL9" si="3">LEFT(TEXT(I7,"ddd"),1)</f>
        <v>T</v>
      </c>
      <c r="J9" s="64" t="str">
        <f ca="1" t="shared" si="3"/>
        <v>W</v>
      </c>
      <c r="K9" s="64" t="str">
        <f ca="1" t="shared" si="3"/>
        <v>T</v>
      </c>
      <c r="L9" s="64" t="str">
        <f ca="1" t="shared" si="3"/>
        <v>F</v>
      </c>
      <c r="M9" s="64" t="str">
        <f ca="1" t="shared" si="3"/>
        <v>S</v>
      </c>
      <c r="N9" s="64" t="str">
        <f ca="1" t="shared" si="3"/>
        <v>S</v>
      </c>
      <c r="O9" s="64" t="str">
        <f ca="1" t="shared" si="3"/>
        <v>M</v>
      </c>
      <c r="P9" s="64" t="str">
        <f ca="1" t="shared" si="3"/>
        <v>T</v>
      </c>
      <c r="Q9" s="64" t="str">
        <f ca="1" t="shared" si="3"/>
        <v>W</v>
      </c>
      <c r="R9" s="64" t="str">
        <f ca="1" t="shared" si="3"/>
        <v>T</v>
      </c>
      <c r="S9" s="64" t="str">
        <f ca="1" t="shared" si="3"/>
        <v>F</v>
      </c>
      <c r="T9" s="64" t="str">
        <f ca="1" t="shared" si="3"/>
        <v>S</v>
      </c>
      <c r="U9" s="64" t="str">
        <f ca="1" t="shared" si="3"/>
        <v>S</v>
      </c>
      <c r="V9" s="64" t="str">
        <f ca="1" t="shared" si="3"/>
        <v>M</v>
      </c>
      <c r="W9" s="64" t="str">
        <f ca="1" t="shared" si="3"/>
        <v>T</v>
      </c>
      <c r="X9" s="64" t="str">
        <f ca="1" t="shared" si="3"/>
        <v>W</v>
      </c>
      <c r="Y9" s="64" t="str">
        <f ca="1" t="shared" si="3"/>
        <v>T</v>
      </c>
      <c r="Z9" s="64" t="str">
        <f ca="1" t="shared" si="3"/>
        <v>F</v>
      </c>
      <c r="AA9" s="64" t="str">
        <f ca="1" t="shared" si="3"/>
        <v>S</v>
      </c>
      <c r="AB9" s="64" t="str">
        <f ca="1" t="shared" si="3"/>
        <v>S</v>
      </c>
      <c r="AC9" s="64" t="str">
        <f ca="1" t="shared" si="3"/>
        <v>M</v>
      </c>
      <c r="AD9" s="64" t="str">
        <f ca="1" t="shared" si="3"/>
        <v>T</v>
      </c>
      <c r="AE9" s="64" t="str">
        <f ca="1" t="shared" si="3"/>
        <v>W</v>
      </c>
      <c r="AF9" s="64" t="str">
        <f ca="1" t="shared" si="3"/>
        <v>T</v>
      </c>
      <c r="AG9" s="64" t="str">
        <f ca="1" t="shared" si="3"/>
        <v>F</v>
      </c>
      <c r="AH9" s="64" t="str">
        <f ca="1" t="shared" si="3"/>
        <v>S</v>
      </c>
      <c r="AI9" s="64" t="str">
        <f ca="1" t="shared" si="3"/>
        <v>S</v>
      </c>
      <c r="AJ9" s="64" t="str">
        <f ca="1" t="shared" si="3"/>
        <v>M</v>
      </c>
      <c r="AK9" s="64" t="str">
        <f ca="1" t="shared" si="3"/>
        <v>T</v>
      </c>
      <c r="AL9" s="64" t="str">
        <f ca="1" t="shared" si="3"/>
        <v>W</v>
      </c>
      <c r="AM9" s="64" t="str">
        <f ca="1" t="shared" si="3"/>
        <v>T</v>
      </c>
      <c r="AN9" s="64" t="str">
        <f ca="1" t="shared" si="3"/>
        <v>F</v>
      </c>
      <c r="AO9" s="64" t="str">
        <f ca="1" t="shared" si="3"/>
        <v>S</v>
      </c>
      <c r="AP9" s="64" t="str">
        <f ca="1" t="shared" si="3"/>
        <v>S</v>
      </c>
      <c r="AQ9" s="64" t="str">
        <f ca="1" t="shared" si="3"/>
        <v>M</v>
      </c>
      <c r="AR9" s="64" t="str">
        <f ca="1" t="shared" si="3"/>
        <v>T</v>
      </c>
      <c r="AS9" s="64" t="str">
        <f ca="1" t="shared" si="3"/>
        <v>W</v>
      </c>
      <c r="AT9" s="64" t="str">
        <f ca="1" t="shared" si="3"/>
        <v>T</v>
      </c>
      <c r="AU9" s="64" t="str">
        <f ca="1" t="shared" si="3"/>
        <v>F</v>
      </c>
      <c r="AV9" s="64" t="str">
        <f ca="1" t="shared" si="3"/>
        <v>S</v>
      </c>
      <c r="AW9" s="64" t="str">
        <f ca="1" t="shared" si="3"/>
        <v>S</v>
      </c>
      <c r="AX9" s="64" t="str">
        <f ca="1" t="shared" si="3"/>
        <v>M</v>
      </c>
      <c r="AY9" s="64" t="str">
        <f ca="1" t="shared" si="3"/>
        <v>T</v>
      </c>
      <c r="AZ9" s="64" t="str">
        <f ca="1" t="shared" si="3"/>
        <v>W</v>
      </c>
      <c r="BA9" s="64" t="str">
        <f ca="1" t="shared" si="3"/>
        <v>T</v>
      </c>
      <c r="BB9" s="64" t="str">
        <f ca="1" t="shared" si="3"/>
        <v>F</v>
      </c>
      <c r="BC9" s="64" t="str">
        <f ca="1" t="shared" si="3"/>
        <v>S</v>
      </c>
      <c r="BD9" s="64" t="str">
        <f ca="1" t="shared" si="3"/>
        <v>S</v>
      </c>
      <c r="BE9" s="64" t="str">
        <f ca="1" t="shared" si="3"/>
        <v>M</v>
      </c>
      <c r="BF9" s="64" t="str">
        <f ca="1" t="shared" si="3"/>
        <v>T</v>
      </c>
      <c r="BG9" s="64" t="str">
        <f ca="1" t="shared" si="3"/>
        <v>W</v>
      </c>
      <c r="BH9" s="64" t="str">
        <f ca="1" t="shared" si="3"/>
        <v>T</v>
      </c>
      <c r="BI9" s="64" t="str">
        <f ca="1" t="shared" si="3"/>
        <v>F</v>
      </c>
      <c r="BJ9" s="64" t="str">
        <f ca="1" t="shared" si="3"/>
        <v>S</v>
      </c>
      <c r="BK9" s="64" t="str">
        <f ca="1" t="shared" si="3"/>
        <v>S</v>
      </c>
      <c r="BL9" s="64" t="str">
        <f ca="1" t="shared" si="3"/>
        <v>M</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22</v>
      </c>
      <c r="C11" s="36"/>
      <c r="D11" s="36"/>
      <c r="E11" s="37"/>
      <c r="F11" s="38"/>
      <c r="G11" s="39"/>
      <c r="H11" s="40"/>
      <c r="I11" s="66" t="str">
        <f ca="1">IF(AND($C11="Goal",I$7&gt;=$F11,I$7&lt;=$F11+$G11-1),2,IF(AND($C11="Milestone",I$7&gt;=$F11,I$7&lt;=$F11+$G11-1),1,""))</f>
        <v/>
      </c>
      <c r="J11" s="66" t="str">
        <f ca="1">IF(AND($C11="Goal",J$7&gt;=$F11,J$7&lt;=$F11+$G11-1),2,IF(AND($C11="Milestone",J$7&gt;=$F11,J$7&lt;=$F11+$G11-1),1,""))</f>
        <v/>
      </c>
      <c r="K11" s="66" t="str">
        <f ca="1">IF(AND($C11="Goal",K$7&gt;=$F11,K$7&lt;=$F11+$G11-1),2,IF(AND($C11="Milestone",K$7&gt;=$F11,K$7&lt;=$F11+$G11-1),1,""))</f>
        <v/>
      </c>
      <c r="L11" s="66" t="str">
        <f ca="1">IF(AND($C11="Goal",L$7&gt;=$F11,L$7&lt;=$F11+$G11-1),2,IF(AND($C11="Milestone",L$7&gt;=$F11,L$7&lt;=$F11+$G11-1),1,""))</f>
        <v/>
      </c>
      <c r="M11" s="66" t="str">
        <f ca="1">IF(AND($C11="Goal",M$7&gt;=$F11,M$7&lt;=$F11+$G11-1),2,IF(AND($C11="Milestone",M$7&gt;=$F11,M$7&lt;=$F11+$G11-1),1,""))</f>
        <v/>
      </c>
      <c r="N11" s="66" t="str">
        <f ca="1">IF(AND($C11="Goal",N$7&gt;=$F11,N$7&lt;=$F11+$G11-1),2,IF(AND($C11="Milestone",N$7&gt;=$F11,N$7&lt;=$F11+$G11-1),1,""))</f>
        <v/>
      </c>
      <c r="O11" s="66" t="str">
        <f ca="1">IF(AND($C11="Goal",O$7&gt;=$F11,O$7&lt;=$F11+$G11-1),2,IF(AND($C11="Milestone",O$7&gt;=$F11,O$7&lt;=$F11+$G11-1),1,""))</f>
        <v/>
      </c>
      <c r="P11" s="66" t="str">
        <f ca="1">IF(AND($C11="Goal",P$7&gt;=$F11,P$7&lt;=$F11+$G11-1),2,IF(AND($C11="Milestone",P$7&gt;=$F11,P$7&lt;=$F11+$G11-1),1,""))</f>
        <v/>
      </c>
      <c r="Q11" s="66" t="str">
        <f ca="1">IF(AND($C11="Goal",Q$7&gt;=$F11,Q$7&lt;=$F11+$G11-1),2,IF(AND($C11="Milestone",Q$7&gt;=$F11,Q$7&lt;=$F11+$G11-1),1,""))</f>
        <v/>
      </c>
      <c r="R11" s="66" t="str">
        <f ca="1">IF(AND($C11="Goal",R$7&gt;=$F11,R$7&lt;=$F11+$G11-1),2,IF(AND($C11="Milestone",R$7&gt;=$F11,R$7&lt;=$F11+$G11-1),1,""))</f>
        <v/>
      </c>
      <c r="S11" s="66" t="str">
        <f ca="1">IF(AND($C11="Goal",S$7&gt;=$F11,S$7&lt;=$F11+$G11-1),2,IF(AND($C11="Milestone",S$7&gt;=$F11,S$7&lt;=$F11+$G11-1),1,""))</f>
        <v/>
      </c>
      <c r="T11" s="66" t="str">
        <f ca="1">IF(AND($C11="Goal",T$7&gt;=$F11,T$7&lt;=$F11+$G11-1),2,IF(AND($C11="Milestone",T$7&gt;=$F11,T$7&lt;=$F11+$G11-1),1,""))</f>
        <v/>
      </c>
      <c r="U11" s="66" t="str">
        <f ca="1">IF(AND($C11="Goal",U$7&gt;=$F11,U$7&lt;=$F11+$G11-1),2,IF(AND($C11="Milestone",U$7&gt;=$F11,U$7&lt;=$F11+$G11-1),1,""))</f>
        <v/>
      </c>
      <c r="V11" s="66" t="str">
        <f ca="1">IF(AND($C11="Goal",V$7&gt;=$F11,V$7&lt;=$F11+$G11-1),2,IF(AND($C11="Milestone",V$7&gt;=$F11,V$7&lt;=$F11+$G11-1),1,""))</f>
        <v/>
      </c>
      <c r="W11" s="66" t="str">
        <f ca="1">IF(AND($C11="Goal",W$7&gt;=$F11,W$7&lt;=$F11+$G11-1),2,IF(AND($C11="Milestone",W$7&gt;=$F11,W$7&lt;=$F11+$G11-1),1,""))</f>
        <v/>
      </c>
      <c r="X11" s="66" t="str">
        <f ca="1">IF(AND($C11="Goal",X$7&gt;=$F11,X$7&lt;=$F11+$G11-1),2,IF(AND($C11="Milestone",X$7&gt;=$F11,X$7&lt;=$F11+$G11-1),1,""))</f>
        <v/>
      </c>
      <c r="Y11" s="66" t="str">
        <f ca="1">IF(AND($C11="Goal",Y$7&gt;=$F11,Y$7&lt;=$F11+$G11-1),2,IF(AND($C11="Milestone",Y$7&gt;=$F11,Y$7&lt;=$F11+$G11-1),1,""))</f>
        <v/>
      </c>
      <c r="Z11" s="66" t="str">
        <f ca="1">IF(AND($C11="Goal",Z$7&gt;=$F11,Z$7&lt;=$F11+$G11-1),2,IF(AND($C11="Milestone",Z$7&gt;=$F11,Z$7&lt;=$F11+$G11-1),1,""))</f>
        <v/>
      </c>
      <c r="AA11" s="66" t="str">
        <f ca="1">IF(AND($C11="Goal",AA$7&gt;=$F11,AA$7&lt;=$F11+$G11-1),2,IF(AND($C11="Milestone",AA$7&gt;=$F11,AA$7&lt;=$F11+$G11-1),1,""))</f>
        <v/>
      </c>
      <c r="AB11" s="66" t="str">
        <f ca="1">IF(AND($C11="Goal",AB$7&gt;=$F11,AB$7&lt;=$F11+$G11-1),2,IF(AND($C11="Milestone",AB$7&gt;=$F11,AB$7&lt;=$F11+$G11-1),1,""))</f>
        <v/>
      </c>
      <c r="AC11" s="66" t="str">
        <f ca="1">IF(AND($C11="Goal",AC$7&gt;=$F11,AC$7&lt;=$F11+$G11-1),2,IF(AND($C11="Milestone",AC$7&gt;=$F11,AC$7&lt;=$F11+$G11-1),1,""))</f>
        <v/>
      </c>
      <c r="AD11" s="66" t="str">
        <f ca="1">IF(AND($C11="Goal",AD$7&gt;=$F11,AD$7&lt;=$F11+$G11-1),2,IF(AND($C11="Milestone",AD$7&gt;=$F11,AD$7&lt;=$F11+$G11-1),1,""))</f>
        <v/>
      </c>
      <c r="AE11" s="66" t="str">
        <f ca="1">IF(AND($C11="Goal",AE$7&gt;=$F11,AE$7&lt;=$F11+$G11-1),2,IF(AND($C11="Milestone",AE$7&gt;=$F11,AE$7&lt;=$F11+$G11-1),1,""))</f>
        <v/>
      </c>
      <c r="AF11" s="66" t="str">
        <f ca="1">IF(AND($C11="Goal",AF$7&gt;=$F11,AF$7&lt;=$F11+$G11-1),2,IF(AND($C11="Milestone",AF$7&gt;=$F11,AF$7&lt;=$F11+$G11-1),1,""))</f>
        <v/>
      </c>
      <c r="AG11" s="66" t="str">
        <f ca="1">IF(AND($C11="Goal",AG$7&gt;=$F11,AG$7&lt;=$F11+$G11-1),2,IF(AND($C11="Milestone",AG$7&gt;=$F11,AG$7&lt;=$F11+$G11-1),1,""))</f>
        <v/>
      </c>
      <c r="AH11" s="66" t="str">
        <f ca="1">IF(AND($C11="Goal",AH$7&gt;=$F11,AH$7&lt;=$F11+$G11-1),2,IF(AND($C11="Milestone",AH$7&gt;=$F11,AH$7&lt;=$F11+$G11-1),1,""))</f>
        <v/>
      </c>
      <c r="AI11" s="66" t="str">
        <f ca="1">IF(AND($C11="Goal",AI$7&gt;=$F11,AI$7&lt;=$F11+$G11-1),2,IF(AND($C11="Milestone",AI$7&gt;=$F11,AI$7&lt;=$F11+$G11-1),1,""))</f>
        <v/>
      </c>
      <c r="AJ11" s="66" t="str">
        <f ca="1">IF(AND($C11="Goal",AJ$7&gt;=$F11,AJ$7&lt;=$F11+$G11-1),2,IF(AND($C11="Milestone",AJ$7&gt;=$F11,AJ$7&lt;=$F11+$G11-1),1,""))</f>
        <v/>
      </c>
      <c r="AK11" s="66" t="str">
        <f ca="1">IF(AND($C11="Goal",AK$7&gt;=$F11,AK$7&lt;=$F11+$G11-1),2,IF(AND($C11="Milestone",AK$7&gt;=$F11,AK$7&lt;=$F11+$G11-1),1,""))</f>
        <v/>
      </c>
      <c r="AL11" s="66" t="str">
        <f ca="1">IF(AND($C11="Goal",AL$7&gt;=$F11,AL$7&lt;=$F11+$G11-1),2,IF(AND($C11="Milestone",AL$7&gt;=$F11,AL$7&lt;=$F11+$G11-1),1,""))</f>
        <v/>
      </c>
      <c r="AM11" s="66" t="str">
        <f ca="1">IF(AND($C11="Goal",AM$7&gt;=$F11,AM$7&lt;=$F11+$G11-1),2,IF(AND($C11="Milestone",AM$7&gt;=$F11,AM$7&lt;=$F11+$G11-1),1,""))</f>
        <v/>
      </c>
      <c r="AN11" s="66" t="str">
        <f ca="1">IF(AND($C11="Goal",AN$7&gt;=$F11,AN$7&lt;=$F11+$G11-1),2,IF(AND($C11="Milestone",AN$7&gt;=$F11,AN$7&lt;=$F11+$G11-1),1,""))</f>
        <v/>
      </c>
      <c r="AO11" s="66" t="str">
        <f ca="1">IF(AND($C11="Goal",AO$7&gt;=$F11,AO$7&lt;=$F11+$G11-1),2,IF(AND($C11="Milestone",AO$7&gt;=$F11,AO$7&lt;=$F11+$G11-1),1,""))</f>
        <v/>
      </c>
      <c r="AP11" s="66" t="str">
        <f ca="1">IF(AND($C11="Goal",AP$7&gt;=$F11,AP$7&lt;=$F11+$G11-1),2,IF(AND($C11="Milestone",AP$7&gt;=$F11,AP$7&lt;=$F11+$G11-1),1,""))</f>
        <v/>
      </c>
      <c r="AQ11" s="66" t="str">
        <f ca="1">IF(AND($C11="Goal",AQ$7&gt;=$F11,AQ$7&lt;=$F11+$G11-1),2,IF(AND($C11="Milestone",AQ$7&gt;=$F11,AQ$7&lt;=$F11+$G11-1),1,""))</f>
        <v/>
      </c>
      <c r="AR11" s="66" t="str">
        <f ca="1">IF(AND($C11="Goal",AR$7&gt;=$F11,AR$7&lt;=$F11+$G11-1),2,IF(AND($C11="Milestone",AR$7&gt;=$F11,AR$7&lt;=$F11+$G11-1),1,""))</f>
        <v/>
      </c>
      <c r="AS11" s="66" t="str">
        <f ca="1">IF(AND($C11="Goal",AS$7&gt;=$F11,AS$7&lt;=$F11+$G11-1),2,IF(AND($C11="Milestone",AS$7&gt;=$F11,AS$7&lt;=$F11+$G11-1),1,""))</f>
        <v/>
      </c>
      <c r="AT11" s="66" t="str">
        <f ca="1">IF(AND($C11="Goal",AT$7&gt;=$F11,AT$7&lt;=$F11+$G11-1),2,IF(AND($C11="Milestone",AT$7&gt;=$F11,AT$7&lt;=$F11+$G11-1),1,""))</f>
        <v/>
      </c>
      <c r="AU11" s="66" t="str">
        <f ca="1">IF(AND($C11="Goal",AU$7&gt;=$F11,AU$7&lt;=$F11+$G11-1),2,IF(AND($C11="Milestone",AU$7&gt;=$F11,AU$7&lt;=$F11+$G11-1),1,""))</f>
        <v/>
      </c>
      <c r="AV11" s="66" t="str">
        <f ca="1">IF(AND($C11="Goal",AV$7&gt;=$F11,AV$7&lt;=$F11+$G11-1),2,IF(AND($C11="Milestone",AV$7&gt;=$F11,AV$7&lt;=$F11+$G11-1),1,""))</f>
        <v/>
      </c>
      <c r="AW11" s="66" t="str">
        <f ca="1">IF(AND($C11="Goal",AW$7&gt;=$F11,AW$7&lt;=$F11+$G11-1),2,IF(AND($C11="Milestone",AW$7&gt;=$F11,AW$7&lt;=$F11+$G11-1),1,""))</f>
        <v/>
      </c>
      <c r="AX11" s="66" t="str">
        <f ca="1">IF(AND($C11="Goal",AX$7&gt;=$F11,AX$7&lt;=$F11+$G11-1),2,IF(AND($C11="Milestone",AX$7&gt;=$F11,AX$7&lt;=$F11+$G11-1),1,""))</f>
        <v/>
      </c>
      <c r="AY11" s="66" t="str">
        <f ca="1">IF(AND($C11="Goal",AY$7&gt;=$F11,AY$7&lt;=$F11+$G11-1),2,IF(AND($C11="Milestone",AY$7&gt;=$F11,AY$7&lt;=$F11+$G11-1),1,""))</f>
        <v/>
      </c>
      <c r="AZ11" s="66" t="str">
        <f ca="1">IF(AND($C11="Goal",AZ$7&gt;=$F11,AZ$7&lt;=$F11+$G11-1),2,IF(AND($C11="Milestone",AZ$7&gt;=$F11,AZ$7&lt;=$F11+$G11-1),1,""))</f>
        <v/>
      </c>
      <c r="BA11" s="66" t="str">
        <f ca="1">IF(AND($C11="Goal",BA$7&gt;=$F11,BA$7&lt;=$F11+$G11-1),2,IF(AND($C11="Milestone",BA$7&gt;=$F11,BA$7&lt;=$F11+$G11-1),1,""))</f>
        <v/>
      </c>
      <c r="BB11" s="66" t="str">
        <f ca="1">IF(AND($C11="Goal",BB$7&gt;=$F11,BB$7&lt;=$F11+$G11-1),2,IF(AND($C11="Milestone",BB$7&gt;=$F11,BB$7&lt;=$F11+$G11-1),1,""))</f>
        <v/>
      </c>
      <c r="BC11" s="66" t="str">
        <f ca="1">IF(AND($C11="Goal",BC$7&gt;=$F11,BC$7&lt;=$F11+$G11-1),2,IF(AND($C11="Milestone",BC$7&gt;=$F11,BC$7&lt;=$F11+$G11-1),1,""))</f>
        <v/>
      </c>
      <c r="BD11" s="66" t="str">
        <f ca="1">IF(AND($C11="Goal",BD$7&gt;=$F11,BD$7&lt;=$F11+$G11-1),2,IF(AND($C11="Milestone",BD$7&gt;=$F11,BD$7&lt;=$F11+$G11-1),1,""))</f>
        <v/>
      </c>
      <c r="BE11" s="66" t="str">
        <f ca="1">IF(AND($C11="Goal",BE$7&gt;=$F11,BE$7&lt;=$F11+$G11-1),2,IF(AND($C11="Milestone",BE$7&gt;=$F11,BE$7&lt;=$F11+$G11-1),1,""))</f>
        <v/>
      </c>
      <c r="BF11" s="66" t="str">
        <f ca="1">IF(AND($C11="Goal",BF$7&gt;=$F11,BF$7&lt;=$F11+$G11-1),2,IF(AND($C11="Milestone",BF$7&gt;=$F11,BF$7&lt;=$F11+$G11-1),1,""))</f>
        <v/>
      </c>
      <c r="BG11" s="66" t="str">
        <f ca="1">IF(AND($C11="Goal",BG$7&gt;=$F11,BG$7&lt;=$F11+$G11-1),2,IF(AND($C11="Milestone",BG$7&gt;=$F11,BG$7&lt;=$F11+$G11-1),1,""))</f>
        <v/>
      </c>
      <c r="BH11" s="66" t="str">
        <f ca="1">IF(AND($C11="Goal",BH$7&gt;=$F11,BH$7&lt;=$F11+$G11-1),2,IF(AND($C11="Milestone",BH$7&gt;=$F11,BH$7&lt;=$F11+$G11-1),1,""))</f>
        <v/>
      </c>
      <c r="BI11" s="66" t="str">
        <f ca="1">IF(AND($C11="Goal",BI$7&gt;=$F11,BI$7&lt;=$F11+$G11-1),2,IF(AND($C11="Milestone",BI$7&gt;=$F11,BI$7&lt;=$F11+$G11-1),1,""))</f>
        <v/>
      </c>
      <c r="BJ11" s="66" t="str">
        <f ca="1">IF(AND($C11="Goal",BJ$7&gt;=$F11,BJ$7&lt;=$F11+$G11-1),2,IF(AND($C11="Milestone",BJ$7&gt;=$F11,BJ$7&lt;=$F11+$G11-1),1,""))</f>
        <v/>
      </c>
      <c r="BK11" s="66" t="str">
        <f ca="1">IF(AND($C11="Goal",BK$7&gt;=$F11,BK$7&lt;=$F11+$G11-1),2,IF(AND($C11="Milestone",BK$7&gt;=$F11,BK$7&lt;=$F11+$G11-1),1,""))</f>
        <v/>
      </c>
      <c r="BL11" s="66" t="str">
        <f ca="1">IF(AND($C11="Goal",BL$7&gt;=$F11,BL$7&lt;=$F11+$G11-1),2,IF(AND($C11="Milestone",BL$7&gt;=$F11,BL$7&lt;=$F11+$G11-1),1,""))</f>
        <v/>
      </c>
      <c r="BM11" s="78"/>
      <c r="BP11" s="79"/>
    </row>
    <row r="12" s="1" customFormat="1" ht="40.15" customHeight="1" spans="1:65">
      <c r="A12" s="4"/>
      <c r="B12" s="41" t="s">
        <v>23</v>
      </c>
      <c r="C12" s="36" t="s">
        <v>24</v>
      </c>
      <c r="D12" s="36" t="s">
        <v>25</v>
      </c>
      <c r="E12" s="37">
        <v>0.33</v>
      </c>
      <c r="F12" s="38">
        <v>44453</v>
      </c>
      <c r="G12" s="39">
        <v>2</v>
      </c>
      <c r="H12" s="40"/>
      <c r="I12" s="73" t="str">
        <f ca="1" t="shared" ref="I12:I19" si="4">IF(AND($C12="Goal",I$7&gt;=$F12,I$7&lt;=$F12+$G12-1),2,IF(AND($C12="Milestone",I$7&gt;=$F12,I$7&lt;=$F12+$G12-1),1,""))</f>
        <v/>
      </c>
      <c r="J12" s="73" t="str">
        <f ca="1">IF(AND($C12="Goal",J$7&gt;=$F12,J$7&lt;=$F12+$G12-1),2,IF(AND($C12="Milestone",J$7&gt;=$F12,J$7&lt;=$F12+$G12-1),1,""))</f>
        <v/>
      </c>
      <c r="K12" s="66" t="str">
        <f ca="1">IF(AND($C12="Goal",K$7&gt;=$F12,K$7&lt;=$F12+$G12-1),2,IF(AND($C12="Milestone",K$7&gt;=$F12,K$7&lt;=$F12+$G12-1),1,""))</f>
        <v/>
      </c>
      <c r="L12" s="66" t="str">
        <f ca="1">IF(AND($C12="Goal",L$7&gt;=$F12,L$7&lt;=$F12+$G12-1),2,IF(AND($C12="Milestone",L$7&gt;=$F12,L$7&lt;=$F12+$G12-1),1,""))</f>
        <v/>
      </c>
      <c r="M12" s="66" t="str">
        <f ca="1">IF(AND($C12="Goal",M$7&gt;=$F12,M$7&lt;=$F12+$G12-1),2,IF(AND($C12="Milestone",M$7&gt;=$F12,M$7&lt;=$F12+$G12-1),1,""))</f>
        <v/>
      </c>
      <c r="N12" s="66" t="str">
        <f ca="1">IF(AND($C12="Goal",N$7&gt;=$F12,N$7&lt;=$F12+$G12-1),2,IF(AND($C12="Milestone",N$7&gt;=$F12,N$7&lt;=$F12+$G12-1),1,""))</f>
        <v/>
      </c>
      <c r="O12" s="66" t="str">
        <f ca="1">IF(AND($C12="Goal",O$7&gt;=$F12,O$7&lt;=$F12+$G12-1),2,IF(AND($C12="Milestone",O$7&gt;=$F12,O$7&lt;=$F12+$G12-1),1,""))</f>
        <v/>
      </c>
      <c r="P12" s="66" t="str">
        <f ca="1">IF(AND($C12="Goal",P$7&gt;=$F12,P$7&lt;=$F12+$G12-1),2,IF(AND($C12="Milestone",P$7&gt;=$F12,P$7&lt;=$F12+$G12-1),1,""))</f>
        <v/>
      </c>
      <c r="Q12" s="66" t="str">
        <f ca="1">IF(AND($C12="Goal",Q$7&gt;=$F12,Q$7&lt;=$F12+$G12-1),2,IF(AND($C12="Milestone",Q$7&gt;=$F12,Q$7&lt;=$F12+$G12-1),1,""))</f>
        <v/>
      </c>
      <c r="R12" s="72" t="str">
        <f ca="1">IF(AND($C12="Goal",R$7&gt;=$F12,R$7&lt;=$F12+$G12-1),2,IF(AND($C12="Milestone",R$7&gt;=$F12,R$7&lt;=$F12+$G12-1),1,""))</f>
        <v/>
      </c>
      <c r="S12" s="66" t="str">
        <f ca="1">IF(AND($C12="Goal",S$7&gt;=$F12,S$7&lt;=$F12+$G12-1),2,IF(AND($C12="Milestone",S$7&gt;=$F12,S$7&lt;=$F12+$G12-1),1,""))</f>
        <v/>
      </c>
      <c r="T12" s="66" t="str">
        <f ca="1">IF(AND($C12="Goal",T$7&gt;=$F12,T$7&lt;=$F12+$G12-1),2,IF(AND($C12="Milestone",T$7&gt;=$F12,T$7&lt;=$F12+$G12-1),1,""))</f>
        <v/>
      </c>
      <c r="U12" s="66" t="str">
        <f ca="1">IF(AND($C12="Goal",U$7&gt;=$F12,U$7&lt;=$F12+$G12-1),2,IF(AND($C12="Milestone",U$7&gt;=$F12,U$7&lt;=$F12+$G12-1),1,""))</f>
        <v/>
      </c>
      <c r="V12" s="66" t="str">
        <f ca="1">IF(AND($C12="Goal",V$7&gt;=$F12,V$7&lt;=$F12+$G12-1),2,IF(AND($C12="Milestone",V$7&gt;=$F12,V$7&lt;=$F12+$G12-1),1,""))</f>
        <v/>
      </c>
      <c r="W12" s="66" t="str">
        <f ca="1">IF(AND($C12="Goal",W$7&gt;=$F12,W$7&lt;=$F12+$G12-1),2,IF(AND($C12="Milestone",W$7&gt;=$F12,W$7&lt;=$F12+$G12-1),1,""))</f>
        <v/>
      </c>
      <c r="X12" s="66" t="str">
        <f ca="1">IF(AND($C12="Goal",X$7&gt;=$F12,X$7&lt;=$F12+$G12-1),2,IF(AND($C12="Milestone",X$7&gt;=$F12,X$7&lt;=$F12+$G12-1),1,""))</f>
        <v/>
      </c>
      <c r="Y12" s="66" t="str">
        <f ca="1">IF(AND($C12="Goal",Y$7&gt;=$F12,Y$7&lt;=$F12+$G12-1),2,IF(AND($C12="Milestone",Y$7&gt;=$F12,Y$7&lt;=$F12+$G12-1),1,""))</f>
        <v/>
      </c>
      <c r="Z12" s="66" t="str">
        <f ca="1">IF(AND($C12="Goal",Z$7&gt;=$F12,Z$7&lt;=$F12+$G12-1),2,IF(AND($C12="Milestone",Z$7&gt;=$F12,Z$7&lt;=$F12+$G12-1),1,""))</f>
        <v/>
      </c>
      <c r="AA12" s="66" t="str">
        <f ca="1">IF(AND($C12="Goal",AA$7&gt;=$F12,AA$7&lt;=$F12+$G12-1),2,IF(AND($C12="Milestone",AA$7&gt;=$F12,AA$7&lt;=$F12+$G12-1),1,""))</f>
        <v/>
      </c>
      <c r="AB12" s="66" t="str">
        <f ca="1" t="shared" ref="AB12:AB17" si="5">IF(AND($C12="Goal",AB$7&gt;=$F12,AB$7&lt;=$F12+$G12-1),2,IF(AND($C12="Milestone",AB$7&gt;=$F12,AB$7&lt;=$F12+$G12-1),1,""))</f>
        <v/>
      </c>
      <c r="AC12" s="66" t="str">
        <f ca="1" t="shared" ref="AC12:AC17" si="6">IF(AND($C12="Goal",AC$7&gt;=$F12,AC$7&lt;=$F12+$G12-1),2,IF(AND($C12="Milestone",AC$7&gt;=$F12,AC$7&lt;=$F12+$G12-1),1,""))</f>
        <v/>
      </c>
      <c r="AD12" s="66" t="str">
        <f ca="1" t="shared" ref="AD12:AD17" si="7">IF(AND($C12="Goal",AD$7&gt;=$F12,AD$7&lt;=$F12+$G12-1),2,IF(AND($C12="Milestone",AD$7&gt;=$F12,AD$7&lt;=$F12+$G12-1),1,""))</f>
        <v/>
      </c>
      <c r="AE12" s="66" t="str">
        <f ca="1" t="shared" ref="AE12:AE17" si="8">IF(AND($C12="Goal",AE$7&gt;=$F12,AE$7&lt;=$F12+$G12-1),2,IF(AND($C12="Milestone",AE$7&gt;=$F12,AE$7&lt;=$F12+$G12-1),1,""))</f>
        <v/>
      </c>
      <c r="AF12" s="66" t="str">
        <f ca="1" t="shared" ref="AF12:AF17" si="9">IF(AND($C12="Goal",AF$7&gt;=$F12,AF$7&lt;=$F12+$G12-1),2,IF(AND($C12="Milestone",AF$7&gt;=$F12,AF$7&lt;=$F12+$G12-1),1,""))</f>
        <v/>
      </c>
      <c r="AG12" s="66" t="str">
        <f ca="1" t="shared" ref="AG12:AG17" si="10">IF(AND($C12="Goal",AG$7&gt;=$F12,AG$7&lt;=$F12+$G12-1),2,IF(AND($C12="Milestone",AG$7&gt;=$F12,AG$7&lt;=$F12+$G12-1),1,""))</f>
        <v/>
      </c>
      <c r="AH12" s="66" t="str">
        <f ca="1" t="shared" ref="AH12:AH17" si="11">IF(AND($C12="Goal",AH$7&gt;=$F12,AH$7&lt;=$F12+$G12-1),2,IF(AND($C12="Milestone",AH$7&gt;=$F12,AH$7&lt;=$F12+$G12-1),1,""))</f>
        <v/>
      </c>
      <c r="AI12" s="66" t="str">
        <f ca="1" t="shared" ref="AI12:AI17" si="12">IF(AND($C12="Goal",AI$7&gt;=$F12,AI$7&lt;=$F12+$G12-1),2,IF(AND($C12="Milestone",AI$7&gt;=$F12,AI$7&lt;=$F12+$G12-1),1,""))</f>
        <v/>
      </c>
      <c r="AJ12" s="66" t="str">
        <f ca="1" t="shared" ref="AJ12:AJ17" si="13">IF(AND($C12="Goal",AJ$7&gt;=$F12,AJ$7&lt;=$F12+$G12-1),2,IF(AND($C12="Milestone",AJ$7&gt;=$F12,AJ$7&lt;=$F12+$G12-1),1,""))</f>
        <v/>
      </c>
      <c r="AK12" s="66" t="str">
        <f ca="1" t="shared" ref="AK12:AK17" si="14">IF(AND($C12="Goal",AK$7&gt;=$F12,AK$7&lt;=$F12+$G12-1),2,IF(AND($C12="Milestone",AK$7&gt;=$F12,AK$7&lt;=$F12+$G12-1),1,""))</f>
        <v/>
      </c>
      <c r="AL12" s="66" t="str">
        <f ca="1" t="shared" ref="AL12:AL17" si="15">IF(AND($C12="Goal",AL$7&gt;=$F12,AL$7&lt;=$F12+$G12-1),2,IF(AND($C12="Milestone",AL$7&gt;=$F12,AL$7&lt;=$F12+$G12-1),1,""))</f>
        <v/>
      </c>
      <c r="AM12" s="66" t="str">
        <f ca="1" t="shared" ref="AM12:AM17" si="16">IF(AND($C12="Goal",AM$7&gt;=$F12,AM$7&lt;=$F12+$G12-1),2,IF(AND($C12="Milestone",AM$7&gt;=$F12,AM$7&lt;=$F12+$G12-1),1,""))</f>
        <v/>
      </c>
      <c r="AN12" s="66" t="str">
        <f ca="1" t="shared" ref="AN12:AN17" si="17">IF(AND($C12="Goal",AN$7&gt;=$F12,AN$7&lt;=$F12+$G12-1),2,IF(AND($C12="Milestone",AN$7&gt;=$F12,AN$7&lt;=$F12+$G12-1),1,""))</f>
        <v/>
      </c>
      <c r="AO12" s="66" t="str">
        <f ca="1" t="shared" ref="AO12:AO17" si="18">IF(AND($C12="Goal",AO$7&gt;=$F12,AO$7&lt;=$F12+$G12-1),2,IF(AND($C12="Milestone",AO$7&gt;=$F12,AO$7&lt;=$F12+$G12-1),1,""))</f>
        <v/>
      </c>
      <c r="AP12" s="66" t="str">
        <f ca="1" t="shared" ref="AP12:AP17" si="19">IF(AND($C12="Goal",AP$7&gt;=$F12,AP$7&lt;=$F12+$G12-1),2,IF(AND($C12="Milestone",AP$7&gt;=$F12,AP$7&lt;=$F12+$G12-1),1,""))</f>
        <v/>
      </c>
      <c r="AQ12" s="66" t="str">
        <f ca="1" t="shared" ref="AQ12:AQ17" si="20">IF(AND($C12="Goal",AQ$7&gt;=$F12,AQ$7&lt;=$F12+$G12-1),2,IF(AND($C12="Milestone",AQ$7&gt;=$F12,AQ$7&lt;=$F12+$G12-1),1,""))</f>
        <v/>
      </c>
      <c r="AR12" s="66" t="str">
        <f ca="1" t="shared" ref="AR12:AR17" si="21">IF(AND($C12="Goal",AR$7&gt;=$F12,AR$7&lt;=$F12+$G12-1),2,IF(AND($C12="Milestone",AR$7&gt;=$F12,AR$7&lt;=$F12+$G12-1),1,""))</f>
        <v/>
      </c>
      <c r="AS12" s="66" t="str">
        <f ca="1" t="shared" ref="AS12:AS17" si="22">IF(AND($C12="Goal",AS$7&gt;=$F12,AS$7&lt;=$F12+$G12-1),2,IF(AND($C12="Milestone",AS$7&gt;=$F12,AS$7&lt;=$F12+$G12-1),1,""))</f>
        <v/>
      </c>
      <c r="AT12" s="66" t="str">
        <f ca="1" t="shared" ref="AT12:AT17" si="23">IF(AND($C12="Goal",AT$7&gt;=$F12,AT$7&lt;=$F12+$G12-1),2,IF(AND($C12="Milestone",AT$7&gt;=$F12,AT$7&lt;=$F12+$G12-1),1,""))</f>
        <v/>
      </c>
      <c r="AU12" s="66" t="str">
        <f ca="1" t="shared" ref="AU12:AU17" si="24">IF(AND($C12="Goal",AU$7&gt;=$F12,AU$7&lt;=$F12+$G12-1),2,IF(AND($C12="Milestone",AU$7&gt;=$F12,AU$7&lt;=$F12+$G12-1),1,""))</f>
        <v/>
      </c>
      <c r="AV12" s="66" t="str">
        <f ca="1" t="shared" ref="AV12:AV17" si="25">IF(AND($C12="Goal",AV$7&gt;=$F12,AV$7&lt;=$F12+$G12-1),2,IF(AND($C12="Milestone",AV$7&gt;=$F12,AV$7&lt;=$F12+$G12-1),1,""))</f>
        <v/>
      </c>
      <c r="AW12" s="66" t="str">
        <f ca="1" t="shared" ref="AW12:AW17" si="26">IF(AND($C12="Goal",AW$7&gt;=$F12,AW$7&lt;=$F12+$G12-1),2,IF(AND($C12="Milestone",AW$7&gt;=$F12,AW$7&lt;=$F12+$G12-1),1,""))</f>
        <v/>
      </c>
      <c r="AX12" s="66" t="str">
        <f ca="1" t="shared" ref="AX12:AX17" si="27">IF(AND($C12="Goal",AX$7&gt;=$F12,AX$7&lt;=$F12+$G12-1),2,IF(AND($C12="Milestone",AX$7&gt;=$F12,AX$7&lt;=$F12+$G12-1),1,""))</f>
        <v/>
      </c>
      <c r="AY12" s="66" t="str">
        <f ca="1" t="shared" ref="AY12:AY17" si="28">IF(AND($C12="Goal",AY$7&gt;=$F12,AY$7&lt;=$F12+$G12-1),2,IF(AND($C12="Milestone",AY$7&gt;=$F12,AY$7&lt;=$F12+$G12-1),1,""))</f>
        <v/>
      </c>
      <c r="AZ12" s="66" t="str">
        <f ca="1" t="shared" ref="AZ12:AZ17" si="29">IF(AND($C12="Goal",AZ$7&gt;=$F12,AZ$7&lt;=$F12+$G12-1),2,IF(AND($C12="Milestone",AZ$7&gt;=$F12,AZ$7&lt;=$F12+$G12-1),1,""))</f>
        <v/>
      </c>
      <c r="BA12" s="66" t="str">
        <f ca="1" t="shared" ref="BA12:BA17" si="30">IF(AND($C12="Goal",BA$7&gt;=$F12,BA$7&lt;=$F12+$G12-1),2,IF(AND($C12="Milestone",BA$7&gt;=$F12,BA$7&lt;=$F12+$G12-1),1,""))</f>
        <v/>
      </c>
      <c r="BB12" s="66" t="str">
        <f ca="1" t="shared" ref="BB12:BB17" si="31">IF(AND($C12="Goal",BB$7&gt;=$F12,BB$7&lt;=$F12+$G12-1),2,IF(AND($C12="Milestone",BB$7&gt;=$F12,BB$7&lt;=$F12+$G12-1),1,""))</f>
        <v/>
      </c>
      <c r="BC12" s="66" t="str">
        <f ca="1" t="shared" ref="BC12:BC17" si="32">IF(AND($C12="Goal",BC$7&gt;=$F12,BC$7&lt;=$F12+$G12-1),2,IF(AND($C12="Milestone",BC$7&gt;=$F12,BC$7&lt;=$F12+$G12-1),1,""))</f>
        <v/>
      </c>
      <c r="BD12" s="66" t="str">
        <f ca="1" t="shared" ref="BD12:BD17" si="33">IF(AND($C12="Goal",BD$7&gt;=$F12,BD$7&lt;=$F12+$G12-1),2,IF(AND($C12="Milestone",BD$7&gt;=$F12,BD$7&lt;=$F12+$G12-1),1,""))</f>
        <v/>
      </c>
      <c r="BE12" s="66" t="str">
        <f ca="1" t="shared" ref="BE12:BE17" si="34">IF(AND($C12="Goal",BE$7&gt;=$F12,BE$7&lt;=$F12+$G12-1),2,IF(AND($C12="Milestone",BE$7&gt;=$F12,BE$7&lt;=$F12+$G12-1),1,""))</f>
        <v/>
      </c>
      <c r="BF12" s="66" t="str">
        <f ca="1" t="shared" ref="BF12:BF17" si="35">IF(AND($C12="Goal",BF$7&gt;=$F12,BF$7&lt;=$F12+$G12-1),2,IF(AND($C12="Milestone",BF$7&gt;=$F12,BF$7&lt;=$F12+$G12-1),1,""))</f>
        <v/>
      </c>
      <c r="BG12" s="66" t="str">
        <f ca="1" t="shared" ref="BG12:BG17" si="36">IF(AND($C12="Goal",BG$7&gt;=$F12,BG$7&lt;=$F12+$G12-1),2,IF(AND($C12="Milestone",BG$7&gt;=$F12,BG$7&lt;=$F12+$G12-1),1,""))</f>
        <v/>
      </c>
      <c r="BH12" s="66" t="str">
        <f ca="1" t="shared" ref="BH12:BH17" si="37">IF(AND($C12="Goal",BH$7&gt;=$F12,BH$7&lt;=$F12+$G12-1),2,IF(AND($C12="Milestone",BH$7&gt;=$F12,BH$7&lt;=$F12+$G12-1),1,""))</f>
        <v/>
      </c>
      <c r="BI12" s="66" t="str">
        <f ca="1" t="shared" ref="BI12:BI17" si="38">IF(AND($C12="Goal",BI$7&gt;=$F12,BI$7&lt;=$F12+$G12-1),2,IF(AND($C12="Milestone",BI$7&gt;=$F12,BI$7&lt;=$F12+$G12-1),1,""))</f>
        <v/>
      </c>
      <c r="BJ12" s="66" t="str">
        <f ca="1" t="shared" ref="BJ12:BJ17" si="39">IF(AND($C12="Goal",BJ$7&gt;=$F12,BJ$7&lt;=$F12+$G12-1),2,IF(AND($C12="Milestone",BJ$7&gt;=$F12,BJ$7&lt;=$F12+$G12-1),1,""))</f>
        <v/>
      </c>
      <c r="BK12" s="66" t="str">
        <f ca="1" t="shared" ref="BK12:BK17" si="40">IF(AND($C12="Goal",BK$7&gt;=$F12,BK$7&lt;=$F12+$G12-1),2,IF(AND($C12="Milestone",BK$7&gt;=$F12,BK$7&lt;=$F12+$G12-1),1,""))</f>
        <v/>
      </c>
      <c r="BL12" s="66" t="str">
        <f ca="1" t="shared" ref="BL12:BL17" si="41">IF(AND($C12="Goal",BL$7&gt;=$F12,BL$7&lt;=$F12+$G12-1),2,IF(AND($C12="Milestone",BL$7&gt;=$F12,BL$7&lt;=$F12+$G12-1),1,""))</f>
        <v/>
      </c>
      <c r="BM12" s="78"/>
    </row>
    <row r="13" s="1" customFormat="1" ht="40.15" customHeight="1" spans="1:65">
      <c r="A13" s="4"/>
      <c r="B13" s="41" t="s">
        <v>26</v>
      </c>
      <c r="C13" s="36" t="s">
        <v>27</v>
      </c>
      <c r="D13" s="36" t="s">
        <v>28</v>
      </c>
      <c r="E13" s="37">
        <v>1</v>
      </c>
      <c r="F13" s="38">
        <v>44454</v>
      </c>
      <c r="G13" s="39">
        <v>5</v>
      </c>
      <c r="H13" s="40"/>
      <c r="I13" s="66" t="str">
        <f ca="1" t="shared" si="4"/>
        <v/>
      </c>
      <c r="J13" s="145" t="str">
        <f ca="1">IF(AND($C13="Goal",L$7&gt;=$F13,L$7&lt;=$F13+$G13-1),2,IF(AND($C13="Milestone",L$7&gt;=$F13,L$7&lt;=$F13+$G13-1),1,""))</f>
        <v/>
      </c>
      <c r="K13" s="145" t="str">
        <f ca="1">IF(AND($C13="Goal",M$7&gt;=$F13,M$7&lt;=$F13+$G13-1),2,IF(AND($C13="Milestone",M$7&gt;=$F13,M$7&lt;=$F13+$G13-1),1,""))</f>
        <v/>
      </c>
      <c r="L13" s="145" t="str">
        <f ca="1">IF(AND($C13="Goal",N$7&gt;=$F13,N$7&lt;=$F13+$G13-1),2,IF(AND($C13="Milestone",N$7&gt;=$F13,N$7&lt;=$F13+$G13-1),1,""))</f>
        <v/>
      </c>
      <c r="M13" s="145" t="str">
        <f ca="1">IF(AND($C13="Goal",O$7&gt;=$F13,O$7&lt;=$F13+$G13-1),2,IF(AND($C13="Milestone",O$7&gt;=$F13,O$7&lt;=$F13+$G13-1),1,""))</f>
        <v/>
      </c>
      <c r="N13" s="70" t="str">
        <f ca="1">IF(AND($C13="Goal",P$7&gt;=$F13,P$7&lt;=$F13+$G13-1),2,IF(AND($C13="Milestone",P$7&gt;=$F13,P$7&lt;=$F13+$G13-1),1,""))</f>
        <v/>
      </c>
      <c r="Q13" s="66" t="str">
        <f ca="1">IF(AND($C13="Goal",Q$7&gt;=$F13,Q$7&lt;=$F13+$G13-1),2,IF(AND($C13="Milestone",Q$7&gt;=$F13,Q$7&lt;=$F13+$G13-1),1,""))</f>
        <v/>
      </c>
      <c r="R13" s="66" t="str">
        <f ca="1">IF(AND($C13="Goal",R$7&gt;=$F13,R$7&lt;=$F13+$G13-1),2,IF(AND($C13="Milestone",R$7&gt;=$F13,R$7&lt;=$F13+$G13-1),1,""))</f>
        <v/>
      </c>
      <c r="S13" s="66" t="str">
        <f ca="1">IF(AND($C13="Goal",S$7&gt;=$F13,S$7&lt;=$F13+$G13-1),2,IF(AND($C13="Milestone",S$7&gt;=$F13,S$7&lt;=$F13+$G13-1),1,""))</f>
        <v/>
      </c>
      <c r="T13" s="66" t="str">
        <f ca="1">IF(AND($C13="Goal",T$7&gt;=$F13,T$7&lt;=$F13+$G13-1),2,IF(AND($C13="Milestone",T$7&gt;=$F13,T$7&lt;=$F13+$G13-1),1,""))</f>
        <v/>
      </c>
      <c r="U13" s="66" t="str">
        <f ca="1">IF(AND($C13="Goal",U$7&gt;=$F13,U$7&lt;=$F13+$G13-1),2,IF(AND($C13="Milestone",U$7&gt;=$F13,U$7&lt;=$F13+$G13-1),1,""))</f>
        <v/>
      </c>
      <c r="V13" s="66" t="str">
        <f ca="1">IF(AND($C13="Goal",V$7&gt;=$F13,V$7&lt;=$F13+$G13-1),2,IF(AND($C13="Milestone",V$7&gt;=$F13,V$7&lt;=$F13+$G13-1),1,""))</f>
        <v/>
      </c>
      <c r="W13" s="66" t="str">
        <f ca="1">IF(AND($C13="Goal",W$7&gt;=$F13,W$7&lt;=$F13+$G13-1),2,IF(AND($C13="Milestone",W$7&gt;=$F13,W$7&lt;=$F13+$G13-1),1,""))</f>
        <v/>
      </c>
      <c r="X13" s="66" t="str">
        <f ca="1">IF(AND($C13="Goal",X$7&gt;=$F13,X$7&lt;=$F13+$G13-1),2,IF(AND($C13="Milestone",X$7&gt;=$F13,X$7&lt;=$F13+$G13-1),1,""))</f>
        <v/>
      </c>
      <c r="Y13" s="66" t="str">
        <f ca="1">IF(AND($C13="Goal",Y$7&gt;=$F13,Y$7&lt;=$F13+$G13-1),2,IF(AND($C13="Milestone",Y$7&gt;=$F13,Y$7&lt;=$F13+$G13-1),1,""))</f>
        <v/>
      </c>
      <c r="Z13" s="66" t="str">
        <f ca="1">IF(AND($C13="Goal",Z$7&gt;=$F13,Z$7&lt;=$F13+$G13-1),2,IF(AND($C13="Milestone",Z$7&gt;=$F13,Z$7&lt;=$F13+$G13-1),1,""))</f>
        <v/>
      </c>
      <c r="AA13" s="66" t="str">
        <f ca="1">IF(AND($C13="Goal",AA$7&gt;=$F13,AA$7&lt;=$F13+$G13-1),2,IF(AND($C13="Milestone",AA$7&gt;=$F13,AA$7&lt;=$F13+$G13-1),1,""))</f>
        <v/>
      </c>
      <c r="AB13" s="66" t="str">
        <f ca="1" t="shared" si="5"/>
        <v/>
      </c>
      <c r="AC13" s="66" t="str">
        <f ca="1" t="shared" si="6"/>
        <v/>
      </c>
      <c r="AD13" s="66" t="str">
        <f ca="1" t="shared" si="7"/>
        <v/>
      </c>
      <c r="AE13" s="66" t="str">
        <f ca="1" t="shared" si="8"/>
        <v/>
      </c>
      <c r="AF13" s="66" t="str">
        <f ca="1" t="shared" si="9"/>
        <v/>
      </c>
      <c r="AG13" s="66" t="str">
        <f ca="1" t="shared" si="10"/>
        <v/>
      </c>
      <c r="AH13" s="66" t="str">
        <f ca="1" t="shared" si="11"/>
        <v/>
      </c>
      <c r="AI13" s="66" t="str">
        <f ca="1" t="shared" si="12"/>
        <v/>
      </c>
      <c r="AJ13" s="66" t="str">
        <f ca="1" t="shared" si="13"/>
        <v/>
      </c>
      <c r="AK13" s="66" t="str">
        <f ca="1" t="shared" si="14"/>
        <v/>
      </c>
      <c r="AL13" s="66" t="str">
        <f ca="1" t="shared" si="15"/>
        <v/>
      </c>
      <c r="AM13" s="66" t="str">
        <f ca="1" t="shared" si="16"/>
        <v/>
      </c>
      <c r="AN13" s="66" t="str">
        <f ca="1" t="shared" si="17"/>
        <v/>
      </c>
      <c r="AO13" s="66" t="str">
        <f ca="1" t="shared" si="18"/>
        <v/>
      </c>
      <c r="AP13" s="66" t="str">
        <f ca="1" t="shared" si="19"/>
        <v/>
      </c>
      <c r="AQ13" s="66" t="str">
        <f ca="1" t="shared" si="20"/>
        <v/>
      </c>
      <c r="AR13" s="66" t="str">
        <f ca="1" t="shared" si="21"/>
        <v/>
      </c>
      <c r="AS13" s="66" t="str">
        <f ca="1" t="shared" si="22"/>
        <v/>
      </c>
      <c r="AT13" s="66" t="str">
        <f ca="1" t="shared" si="23"/>
        <v/>
      </c>
      <c r="AU13" s="66" t="str">
        <f ca="1" t="shared" si="24"/>
        <v/>
      </c>
      <c r="AV13" s="66" t="str">
        <f ca="1" t="shared" si="25"/>
        <v/>
      </c>
      <c r="AW13" s="66" t="str">
        <f ca="1" t="shared" si="26"/>
        <v/>
      </c>
      <c r="AX13" s="66" t="str">
        <f ca="1" t="shared" si="27"/>
        <v/>
      </c>
      <c r="AY13" s="66" t="str">
        <f ca="1" t="shared" si="28"/>
        <v/>
      </c>
      <c r="AZ13" s="66" t="str">
        <f ca="1" t="shared" si="29"/>
        <v/>
      </c>
      <c r="BA13" s="66" t="str">
        <f ca="1" t="shared" si="30"/>
        <v/>
      </c>
      <c r="BB13" s="66" t="str">
        <f ca="1" t="shared" si="31"/>
        <v/>
      </c>
      <c r="BC13" s="66" t="str">
        <f ca="1" t="shared" si="32"/>
        <v/>
      </c>
      <c r="BD13" s="66" t="str">
        <f ca="1" t="shared" si="33"/>
        <v/>
      </c>
      <c r="BE13" s="66" t="str">
        <f ca="1" t="shared" si="34"/>
        <v/>
      </c>
      <c r="BF13" s="66" t="str">
        <f ca="1" t="shared" si="35"/>
        <v/>
      </c>
      <c r="BG13" s="66" t="str">
        <f ca="1" t="shared" si="36"/>
        <v/>
      </c>
      <c r="BH13" s="66" t="str">
        <f ca="1" t="shared" si="37"/>
        <v/>
      </c>
      <c r="BI13" s="66" t="str">
        <f ca="1" t="shared" si="38"/>
        <v/>
      </c>
      <c r="BJ13" s="66" t="str">
        <f ca="1" t="shared" si="39"/>
        <v/>
      </c>
      <c r="BK13" s="66" t="str">
        <f ca="1" t="shared" si="40"/>
        <v/>
      </c>
      <c r="BL13" s="66" t="str">
        <f ca="1" t="shared" si="41"/>
        <v/>
      </c>
      <c r="BM13" s="78"/>
    </row>
    <row r="14" s="1" customFormat="1" ht="40.15" customHeight="1" spans="1:65">
      <c r="A14" s="2"/>
      <c r="B14" s="41" t="s">
        <v>29</v>
      </c>
      <c r="C14" s="36" t="s">
        <v>30</v>
      </c>
      <c r="D14" s="36" t="s">
        <v>31</v>
      </c>
      <c r="E14" s="37">
        <v>0.5</v>
      </c>
      <c r="F14" s="38">
        <v>44459</v>
      </c>
      <c r="G14" s="39">
        <v>8</v>
      </c>
      <c r="H14" s="40"/>
      <c r="I14" s="66" t="str">
        <f ca="1" t="shared" si="4"/>
        <v/>
      </c>
      <c r="J14" s="66" t="str">
        <f ca="1">IF(AND($C14="Goal",J$7&gt;=$F14,J$7&lt;=$F14+$G14-1),2,IF(AND($C14="Milestone",J$7&gt;=$F14,J$7&lt;=$F14+$G14-1),1,""))</f>
        <v/>
      </c>
      <c r="K14" s="66" t="str">
        <f ca="1" t="shared" ref="K14:K19" si="42">IF(AND($C14="Goal",K$7&gt;=$F14,K$7&lt;=$F14+$G14-1),2,IF(AND($C14="Milestone",K$7&gt;=$F14,K$7&lt;=$F14+$G14-1),1,""))</f>
        <v/>
      </c>
      <c r="L14" s="66" t="str">
        <f ca="1" t="shared" ref="L14:L19" si="43">IF(AND($C14="Goal",L$7&gt;=$F14,L$7&lt;=$F14+$G14-1),2,IF(AND($C14="Milestone",L$7&gt;=$F14,L$7&lt;=$F14+$G14-1),1,""))</f>
        <v/>
      </c>
      <c r="M14" s="66" t="str">
        <f ca="1" t="shared" ref="M14:M19" si="44">IF(AND($C14="Goal",M$7&gt;=$F14,M$7&lt;=$F14+$G14-1),2,IF(AND($C14="Milestone",M$7&gt;=$F14,M$7&lt;=$F14+$G14-1),1,""))</f>
        <v/>
      </c>
      <c r="N14" s="66" t="str">
        <f ca="1" t="shared" ref="N14:N19" si="45">IF(AND($C14="Goal",N$7&gt;=$F14,N$7&lt;=$F14+$G14-1),2,IF(AND($C14="Milestone",N$7&gt;=$F14,N$7&lt;=$F14+$G14-1),1,""))</f>
        <v/>
      </c>
      <c r="O14" s="146" t="str">
        <f ca="1">IF(AND($C14="Goal",Q$7&gt;=$F14,Q$7&lt;=$F14+$G14-1),2,IF(AND($C14="Milestone",Q$7&gt;=$F14,Q$7&lt;=$F14+$G14-1),1,""))</f>
        <v/>
      </c>
      <c r="P14" s="146" t="str">
        <f ca="1">IF(AND($C14="Goal",R$7&gt;=$F14,R$7&lt;=$F14+$G14-1),2,IF(AND($C14="Milestone",R$7&gt;=$F14,R$7&lt;=$F14+$G14-1),1,""))</f>
        <v/>
      </c>
      <c r="Q14" s="146" t="str">
        <f ca="1">IF(AND($C14="Goal",S$7&gt;=$F14,S$7&lt;=$F14+$G14-1),2,IF(AND($C14="Milestone",S$7&gt;=$F14,S$7&lt;=$F14+$G14-1),1,""))</f>
        <v/>
      </c>
      <c r="R14" s="146" t="str">
        <f ca="1">IF(AND($C14="Goal",T$7&gt;=$F14,T$7&lt;=$F14+$G14-1),2,IF(AND($C14="Milestone",T$7&gt;=$F14,T$7&lt;=$F14+$G14-1),1,""))</f>
        <v/>
      </c>
      <c r="S14" s="146" t="str">
        <f ca="1">IF(AND($C14="Goal",U$7&gt;=$F14,U$7&lt;=$F14+$G14-1),2,IF(AND($C14="Milestone",U$7&gt;=$F14,U$7&lt;=$F14+$G14-1),1,""))</f>
        <v/>
      </c>
      <c r="T14" s="146" t="str">
        <f ca="1">IF(AND($C14="Goal",V$7&gt;=$F14,V$7&lt;=$F14+$G14-1),2,IF(AND($C14="Milestone",V$7&gt;=$F14,V$7&lt;=$F14+$G14-1),1,""))</f>
        <v/>
      </c>
      <c r="U14" s="146" t="str">
        <f ca="1">IF(AND($C14="Goal",W$7&gt;=$F14,W$7&lt;=$F14+$G14-1),2,IF(AND($C14="Milestone",W$7&gt;=$F14,W$7&lt;=$F14+$G14-1),1,""))</f>
        <v/>
      </c>
      <c r="V14" s="146" t="str">
        <f ca="1">IF(AND($C14="Goal",X$7&gt;=$F14,X$7&lt;=$F14+$G14-1),2,IF(AND($C14="Milestone",X$7&gt;=$F14,X$7&lt;=$F14+$G14-1),1,""))</f>
        <v/>
      </c>
      <c r="Y14" s="66" t="str">
        <f ca="1">IF(AND($C14="Goal",Y$7&gt;=$F14,Y$7&lt;=$F14+$G14-1),2,IF(AND($C14="Milestone",Y$7&gt;=$F14,Y$7&lt;=$F14+$G14-1),1,""))</f>
        <v/>
      </c>
      <c r="Z14" s="66" t="str">
        <f ca="1">IF(AND($C14="Goal",Z$7&gt;=$F14,Z$7&lt;=$F14+$G14-1),2,IF(AND($C14="Milestone",Z$7&gt;=$F14,Z$7&lt;=$F14+$G14-1),1,""))</f>
        <v/>
      </c>
      <c r="AA14" s="66" t="str">
        <f ca="1">IF(AND($C14="Goal",AA$7&gt;=$F14,AA$7&lt;=$F14+$G14-1),2,IF(AND($C14="Milestone",AA$7&gt;=$F14,AA$7&lt;=$F14+$G14-1),1,""))</f>
        <v/>
      </c>
      <c r="AB14" s="66" t="str">
        <f ca="1" t="shared" si="5"/>
        <v/>
      </c>
      <c r="AC14" s="66" t="str">
        <f ca="1" t="shared" si="6"/>
        <v/>
      </c>
      <c r="AD14" s="66" t="str">
        <f ca="1" t="shared" si="7"/>
        <v/>
      </c>
      <c r="AE14" s="66" t="str">
        <f ca="1" t="shared" si="8"/>
        <v/>
      </c>
      <c r="AF14" s="66" t="str">
        <f ca="1" t="shared" si="9"/>
        <v/>
      </c>
      <c r="AG14" s="66" t="str">
        <f ca="1" t="shared" si="10"/>
        <v/>
      </c>
      <c r="AH14" s="66" t="str">
        <f ca="1" t="shared" si="11"/>
        <v/>
      </c>
      <c r="AI14" s="66" t="str">
        <f ca="1" t="shared" si="12"/>
        <v/>
      </c>
      <c r="AJ14" s="66" t="str">
        <f ca="1" t="shared" si="13"/>
        <v/>
      </c>
      <c r="AK14" s="66" t="str">
        <f ca="1" t="shared" si="14"/>
        <v/>
      </c>
      <c r="AL14" s="66" t="str">
        <f ca="1" t="shared" si="15"/>
        <v/>
      </c>
      <c r="AM14" s="66" t="str">
        <f ca="1" t="shared" si="16"/>
        <v/>
      </c>
      <c r="AN14" s="66" t="str">
        <f ca="1" t="shared" si="17"/>
        <v/>
      </c>
      <c r="AO14" s="66" t="str">
        <f ca="1" t="shared" si="18"/>
        <v/>
      </c>
      <c r="AP14" s="66" t="str">
        <f ca="1" t="shared" si="19"/>
        <v/>
      </c>
      <c r="AQ14" s="66" t="str">
        <f ca="1" t="shared" si="20"/>
        <v/>
      </c>
      <c r="AR14" s="66" t="str">
        <f ca="1" t="shared" si="21"/>
        <v/>
      </c>
      <c r="AS14" s="66" t="str">
        <f ca="1" t="shared" si="22"/>
        <v/>
      </c>
      <c r="AT14" s="66" t="str">
        <f ca="1" t="shared" si="23"/>
        <v/>
      </c>
      <c r="AU14" s="66" t="str">
        <f ca="1" t="shared" si="24"/>
        <v/>
      </c>
      <c r="AV14" s="66" t="str">
        <f ca="1" t="shared" si="25"/>
        <v/>
      </c>
      <c r="AW14" s="66" t="str">
        <f ca="1" t="shared" si="26"/>
        <v/>
      </c>
      <c r="AX14" s="66" t="str">
        <f ca="1" t="shared" si="27"/>
        <v/>
      </c>
      <c r="AY14" s="66" t="str">
        <f ca="1" t="shared" si="28"/>
        <v/>
      </c>
      <c r="AZ14" s="66" t="str">
        <f ca="1" t="shared" si="29"/>
        <v/>
      </c>
      <c r="BA14" s="66" t="str">
        <f ca="1" t="shared" si="30"/>
        <v/>
      </c>
      <c r="BB14" s="66" t="str">
        <f ca="1" t="shared" si="31"/>
        <v/>
      </c>
      <c r="BC14" s="66" t="str">
        <f ca="1" t="shared" si="32"/>
        <v/>
      </c>
      <c r="BD14" s="66" t="str">
        <f ca="1" t="shared" si="33"/>
        <v/>
      </c>
      <c r="BE14" s="66" t="str">
        <f ca="1" t="shared" si="34"/>
        <v/>
      </c>
      <c r="BF14" s="66" t="str">
        <f ca="1" t="shared" si="35"/>
        <v/>
      </c>
      <c r="BG14" s="66" t="str">
        <f ca="1" t="shared" si="36"/>
        <v/>
      </c>
      <c r="BH14" s="66" t="str">
        <f ca="1" t="shared" si="37"/>
        <v/>
      </c>
      <c r="BI14" s="66" t="str">
        <f ca="1" t="shared" si="38"/>
        <v/>
      </c>
      <c r="BJ14" s="66" t="str">
        <f ca="1" t="shared" si="39"/>
        <v/>
      </c>
      <c r="BK14" s="66" t="str">
        <f ca="1" t="shared" si="40"/>
        <v/>
      </c>
      <c r="BL14" s="66" t="str">
        <f ca="1" t="shared" si="41"/>
        <v/>
      </c>
      <c r="BM14" s="78"/>
    </row>
    <row r="15" s="1" customFormat="1" ht="40.15" customHeight="1" spans="1:65">
      <c r="A15" s="2"/>
      <c r="B15" s="41" t="s">
        <v>32</v>
      </c>
      <c r="C15" s="36" t="s">
        <v>27</v>
      </c>
      <c r="D15" s="36" t="s">
        <v>25</v>
      </c>
      <c r="E15" s="37">
        <v>0.77</v>
      </c>
      <c r="F15" s="38">
        <v>44463</v>
      </c>
      <c r="G15" s="39">
        <v>4</v>
      </c>
      <c r="H15" s="40"/>
      <c r="I15" s="66" t="str">
        <f ca="1" t="shared" si="4"/>
        <v/>
      </c>
      <c r="J15" s="66" t="str">
        <f ca="1">IF(AND($C15="Goal",J$7&gt;=$F15,J$7&lt;=$F15+$G15-1),2,IF(AND($C15="Milestone",J$7&gt;=$F15,J$7&lt;=$F15+$G15-1),1,""))</f>
        <v/>
      </c>
      <c r="K15" s="66" t="str">
        <f ca="1" t="shared" si="42"/>
        <v/>
      </c>
      <c r="L15" s="66" t="str">
        <f ca="1" t="shared" si="43"/>
        <v/>
      </c>
      <c r="M15" s="66" t="str">
        <f ca="1" t="shared" si="44"/>
        <v/>
      </c>
      <c r="N15" s="66" t="str">
        <f ca="1" t="shared" si="45"/>
        <v/>
      </c>
      <c r="O15" s="66" t="str">
        <f ca="1">IF(AND($C15="Goal",O$7&gt;=$F15,O$7&lt;=$F15+$G15-1),2,IF(AND($C15="Milestone",O$7&gt;=$F15,O$7&lt;=$F15+$G15-1),1,""))</f>
        <v/>
      </c>
      <c r="P15" s="66" t="str">
        <f ca="1">IF(AND($C15="Goal",P$7&gt;=$F15,P$7&lt;=$F15+$G15-1),2,IF(AND($C15="Milestone",P$7&gt;=$F15,P$7&lt;=$F15+$G15-1),1,""))</f>
        <v/>
      </c>
      <c r="Q15" s="66" t="str">
        <f ca="1">IF(AND($C15="Goal",Q$7&gt;=$F15,Q$7&lt;=$F15+$G15-1),2,IF(AND($C15="Milestone",Q$7&gt;=$F15,Q$7&lt;=$F15+$G15-1),1,""))</f>
        <v/>
      </c>
      <c r="R15" s="66" t="str">
        <f ca="1">IF(AND($C15="Goal",R$7&gt;=$F15,R$7&lt;=$F15+$G15-1),2,IF(AND($C15="Milestone",R$7&gt;=$F15,R$7&lt;=$F15+$G15-1),1,""))</f>
        <v/>
      </c>
      <c r="S15" s="148" t="str">
        <f ca="1">IF(AND($C15="Goal",U$7&gt;=$F15,U$7&lt;=$F15+$G15-1),2,IF(AND($C15="Milestone",U$7&gt;=$F15,U$7&lt;=$F15+$G15-1),1,""))</f>
        <v/>
      </c>
      <c r="T15" s="148" t="str">
        <f ca="1">IF(AND($C15="Goal",V$7&gt;=$F15,V$7&lt;=$F15+$G15-1),2,IF(AND($C15="Milestone",V$7&gt;=$F15,V$7&lt;=$F15+$G15-1),1,""))</f>
        <v/>
      </c>
      <c r="U15" s="148" t="str">
        <f ca="1">IF(AND($C15="Goal",W$7&gt;=$F15,W$7&lt;=$F15+$G15-1),2,IF(AND($C15="Milestone",W$7&gt;=$F15,W$7&lt;=$F15+$G15-1),1,""))</f>
        <v/>
      </c>
      <c r="V15" s="148" t="str">
        <f ca="1">IF(AND($C15="Goal",X$7&gt;=$F15,X$7&lt;=$F15+$G15-1),2,IF(AND($C15="Milestone",X$7&gt;=$F15,X$7&lt;=$F15+$G15-1),1,""))</f>
        <v/>
      </c>
      <c r="Y15" s="66" t="str">
        <f ca="1">IF(AND($C15="Goal",Y$7&gt;=$F15,Y$7&lt;=$F15+$G15-1),2,IF(AND($C15="Milestone",Y$7&gt;=$F15,Y$7&lt;=$F15+$G15-1),1,""))</f>
        <v/>
      </c>
      <c r="Z15" s="66" t="str">
        <f ca="1">IF(AND($C15="Goal",Z$7&gt;=$F15,Z$7&lt;=$F15+$G15-1),2,IF(AND($C15="Milestone",Z$7&gt;=$F15,Z$7&lt;=$F15+$G15-1),1,""))</f>
        <v/>
      </c>
      <c r="AA15" s="66" t="str">
        <f ca="1">IF(AND($C15="Goal",AA$7&gt;=$F15,AA$7&lt;=$F15+$G15-1),2,IF(AND($C15="Milestone",AA$7&gt;=$F15,AA$7&lt;=$F15+$G15-1),1,""))</f>
        <v/>
      </c>
      <c r="AB15" s="66" t="str">
        <f ca="1" t="shared" si="5"/>
        <v/>
      </c>
      <c r="AC15" s="66" t="str">
        <f ca="1" t="shared" si="6"/>
        <v/>
      </c>
      <c r="AD15" s="66" t="str">
        <f ca="1" t="shared" si="7"/>
        <v/>
      </c>
      <c r="AE15" s="66" t="str">
        <f ca="1" t="shared" si="8"/>
        <v/>
      </c>
      <c r="AF15" s="66" t="str">
        <f ca="1" t="shared" si="9"/>
        <v/>
      </c>
      <c r="AG15" s="66" t="str">
        <f ca="1" t="shared" si="10"/>
        <v/>
      </c>
      <c r="AH15" s="66" t="str">
        <f ca="1" t="shared" si="11"/>
        <v/>
      </c>
      <c r="AI15" s="66" t="str">
        <f ca="1" t="shared" si="12"/>
        <v/>
      </c>
      <c r="AJ15" s="66" t="str">
        <f ca="1" t="shared" si="13"/>
        <v/>
      </c>
      <c r="AK15" s="66" t="str">
        <f ca="1" t="shared" si="14"/>
        <v/>
      </c>
      <c r="AL15" s="66" t="str">
        <f ca="1" t="shared" si="15"/>
        <v/>
      </c>
      <c r="AM15" s="66" t="str">
        <f ca="1" t="shared" si="16"/>
        <v/>
      </c>
      <c r="AN15" s="66" t="str">
        <f ca="1" t="shared" si="17"/>
        <v/>
      </c>
      <c r="AO15" s="66" t="str">
        <f ca="1" t="shared" si="18"/>
        <v/>
      </c>
      <c r="AP15" s="66" t="str">
        <f ca="1" t="shared" si="19"/>
        <v/>
      </c>
      <c r="AQ15" s="66" t="str">
        <f ca="1" t="shared" si="20"/>
        <v/>
      </c>
      <c r="AR15" s="66" t="str">
        <f ca="1" t="shared" si="21"/>
        <v/>
      </c>
      <c r="AS15" s="66" t="str">
        <f ca="1" t="shared" si="22"/>
        <v/>
      </c>
      <c r="AT15" s="66" t="str">
        <f ca="1" t="shared" si="23"/>
        <v/>
      </c>
      <c r="AU15" s="66" t="str">
        <f ca="1" t="shared" si="24"/>
        <v/>
      </c>
      <c r="AV15" s="66" t="str">
        <f ca="1" t="shared" si="25"/>
        <v/>
      </c>
      <c r="AW15" s="66" t="str">
        <f ca="1" t="shared" si="26"/>
        <v/>
      </c>
      <c r="AX15" s="66" t="str">
        <f ca="1" t="shared" si="27"/>
        <v/>
      </c>
      <c r="AY15" s="66" t="str">
        <f ca="1" t="shared" si="28"/>
        <v/>
      </c>
      <c r="AZ15" s="66" t="str">
        <f ca="1" t="shared" si="29"/>
        <v/>
      </c>
      <c r="BA15" s="66" t="str">
        <f ca="1" t="shared" si="30"/>
        <v/>
      </c>
      <c r="BB15" s="66" t="str">
        <f ca="1" t="shared" si="31"/>
        <v/>
      </c>
      <c r="BC15" s="66" t="str">
        <f ca="1" t="shared" si="32"/>
        <v/>
      </c>
      <c r="BD15" s="66" t="str">
        <f ca="1" t="shared" si="33"/>
        <v/>
      </c>
      <c r="BE15" s="66" t="str">
        <f ca="1" t="shared" si="34"/>
        <v/>
      </c>
      <c r="BF15" s="66" t="str">
        <f ca="1" t="shared" si="35"/>
        <v/>
      </c>
      <c r="BG15" s="66" t="str">
        <f ca="1" t="shared" si="36"/>
        <v/>
      </c>
      <c r="BH15" s="66" t="str">
        <f ca="1" t="shared" si="37"/>
        <v/>
      </c>
      <c r="BI15" s="66" t="str">
        <f ca="1" t="shared" si="38"/>
        <v/>
      </c>
      <c r="BJ15" s="66" t="str">
        <f ca="1" t="shared" si="39"/>
        <v/>
      </c>
      <c r="BK15" s="66" t="str">
        <f ca="1" t="shared" si="40"/>
        <v/>
      </c>
      <c r="BL15" s="66" t="str">
        <f ca="1" t="shared" si="41"/>
        <v/>
      </c>
      <c r="BM15" s="78"/>
    </row>
    <row r="16" s="1" customFormat="1" ht="49" customHeight="1" spans="1:65">
      <c r="A16" s="2"/>
      <c r="B16" s="41" t="s">
        <v>33</v>
      </c>
      <c r="C16" s="36" t="s">
        <v>34</v>
      </c>
      <c r="D16" s="36" t="s">
        <v>25</v>
      </c>
      <c r="E16" s="37">
        <v>0.55</v>
      </c>
      <c r="F16" s="38">
        <v>44467</v>
      </c>
      <c r="G16" s="39">
        <v>3</v>
      </c>
      <c r="H16" s="40"/>
      <c r="I16" s="66" t="str">
        <f ca="1" t="shared" si="4"/>
        <v/>
      </c>
      <c r="J16" s="66" t="str">
        <f ca="1">IF(AND($C16="Goal",J$7&gt;=$F16,J$7&lt;=$F16+$G16-1),2,IF(AND($C16="Milestone",J$7&gt;=$F16,J$7&lt;=$F16+$G16-1),1,""))</f>
        <v/>
      </c>
      <c r="K16" s="66" t="str">
        <f ca="1" t="shared" si="42"/>
        <v/>
      </c>
      <c r="L16" s="66" t="str">
        <f ca="1" t="shared" si="43"/>
        <v/>
      </c>
      <c r="M16" s="66" t="str">
        <f ca="1" t="shared" si="44"/>
        <v/>
      </c>
      <c r="N16" s="66" t="str">
        <f ca="1" t="shared" si="45"/>
        <v/>
      </c>
      <c r="O16" s="66" t="str">
        <f ca="1">IF(AND($C16="Goal",O$7&gt;=$F16,O$7&lt;=$F16+$G16-1),2,IF(AND($C16="Milestone",O$7&gt;=$F16,O$7&lt;=$F16+$G16-1),1,""))</f>
        <v/>
      </c>
      <c r="P16" s="66" t="str">
        <f ca="1">IF(AND($C16="Goal",P$7&gt;=$F16,P$7&lt;=$F16+$G16-1),2,IF(AND($C16="Milestone",P$7&gt;=$F16,P$7&lt;=$F16+$G16-1),1,""))</f>
        <v/>
      </c>
      <c r="Q16" s="66" t="str">
        <f ca="1">IF(AND($C16="Goal",Q$7&gt;=$F16,Q$7&lt;=$F16+$G16-1),2,IF(AND($C16="Milestone",Q$7&gt;=$F16,Q$7&lt;=$F16+$G16-1),1,""))</f>
        <v/>
      </c>
      <c r="R16" s="66" t="str">
        <f ca="1">IF(AND($C16="Goal",R$7&gt;=$F16,R$7&lt;=$F16+$G16-1),2,IF(AND($C16="Milestone",R$7&gt;=$F16,R$7&lt;=$F16+$G16-1),1,""))</f>
        <v/>
      </c>
      <c r="S16" s="66" t="str">
        <f ca="1">IF(AND($C16="Goal",S$7&gt;=$F16,S$7&lt;=$F16+$G16-1),2,IF(AND($C16="Milestone",S$7&gt;=$F16,S$7&lt;=$F16+$G16-1),1,""))</f>
        <v/>
      </c>
      <c r="T16" s="66" t="str">
        <f ca="1">IF(AND($C16="Goal",T$7&gt;=$F16,T$7&lt;=$F16+$G16-1),2,IF(AND($C16="Milestone",T$7&gt;=$F16,T$7&lt;=$F16+$G16-1),1,""))</f>
        <v/>
      </c>
      <c r="U16" s="66" t="str">
        <f ca="1">IF(AND($C16="Goal",U$7&gt;=$F16,U$7&lt;=$F16+$G16-1),2,IF(AND($C16="Milestone",U$7&gt;=$F16,U$7&lt;=$F16+$G16-1),1,""))</f>
        <v/>
      </c>
      <c r="V16" s="66" t="str">
        <f ca="1">IF(AND($C16="Goal",V$7&gt;=$F16,V$7&lt;=$F16+$G16-1),2,IF(AND($C16="Milestone",V$7&gt;=$F16,V$7&lt;=$F16+$G16-1),1,""))</f>
        <v/>
      </c>
      <c r="W16" s="149" t="str">
        <f ca="1">IF(AND($C16="Goal",Y$7&gt;=$F16,Y$7&lt;=$F16+$G16-1),2,IF(AND($C16="Milestone",Y$7&gt;=$F16,Y$7&lt;=$F16+$G16-1),1,""))</f>
        <v/>
      </c>
      <c r="X16" s="149"/>
      <c r="Y16" s="149"/>
      <c r="AB16" s="66" t="str">
        <f ca="1" t="shared" si="5"/>
        <v/>
      </c>
      <c r="AC16" s="66" t="str">
        <f ca="1" t="shared" si="6"/>
        <v/>
      </c>
      <c r="AD16" s="66" t="str">
        <f ca="1" t="shared" si="7"/>
        <v/>
      </c>
      <c r="AE16" s="66" t="str">
        <f ca="1" t="shared" si="8"/>
        <v/>
      </c>
      <c r="AF16" s="66" t="str">
        <f ca="1" t="shared" si="9"/>
        <v/>
      </c>
      <c r="AG16" s="66" t="str">
        <f ca="1" t="shared" si="10"/>
        <v/>
      </c>
      <c r="AH16" s="66" t="str">
        <f ca="1" t="shared" si="11"/>
        <v/>
      </c>
      <c r="AI16" s="66" t="str">
        <f ca="1" t="shared" si="12"/>
        <v/>
      </c>
      <c r="AJ16" s="66" t="str">
        <f ca="1" t="shared" si="13"/>
        <v/>
      </c>
      <c r="AK16" s="66" t="str">
        <f ca="1" t="shared" si="14"/>
        <v/>
      </c>
      <c r="AL16" s="66" t="str">
        <f ca="1" t="shared" si="15"/>
        <v/>
      </c>
      <c r="AM16" s="66" t="str">
        <f ca="1" t="shared" si="16"/>
        <v/>
      </c>
      <c r="AN16" s="66" t="str">
        <f ca="1" t="shared" si="17"/>
        <v/>
      </c>
      <c r="AO16" s="66" t="str">
        <f ca="1" t="shared" si="18"/>
        <v/>
      </c>
      <c r="AP16" s="66" t="str">
        <f ca="1" t="shared" si="19"/>
        <v/>
      </c>
      <c r="AQ16" s="66" t="str">
        <f ca="1" t="shared" si="20"/>
        <v/>
      </c>
      <c r="AR16" s="66" t="str">
        <f ca="1" t="shared" si="21"/>
        <v/>
      </c>
      <c r="AS16" s="66" t="str">
        <f ca="1" t="shared" si="22"/>
        <v/>
      </c>
      <c r="AT16" s="66" t="str">
        <f ca="1" t="shared" si="23"/>
        <v/>
      </c>
      <c r="AU16" s="66" t="str">
        <f ca="1" t="shared" si="24"/>
        <v/>
      </c>
      <c r="AV16" s="66" t="str">
        <f ca="1" t="shared" si="25"/>
        <v/>
      </c>
      <c r="AW16" s="66" t="str">
        <f ca="1" t="shared" si="26"/>
        <v/>
      </c>
      <c r="AX16" s="66" t="str">
        <f ca="1" t="shared" si="27"/>
        <v/>
      </c>
      <c r="AY16" s="66" t="str">
        <f ca="1" t="shared" si="28"/>
        <v/>
      </c>
      <c r="AZ16" s="66" t="str">
        <f ca="1" t="shared" si="29"/>
        <v/>
      </c>
      <c r="BA16" s="66" t="str">
        <f ca="1" t="shared" si="30"/>
        <v/>
      </c>
      <c r="BB16" s="66" t="str">
        <f ca="1" t="shared" si="31"/>
        <v/>
      </c>
      <c r="BC16" s="66" t="str">
        <f ca="1" t="shared" si="32"/>
        <v/>
      </c>
      <c r="BD16" s="66" t="str">
        <f ca="1" t="shared" si="33"/>
        <v/>
      </c>
      <c r="BE16" s="66" t="str">
        <f ca="1" t="shared" si="34"/>
        <v/>
      </c>
      <c r="BF16" s="66" t="str">
        <f ca="1" t="shared" si="35"/>
        <v/>
      </c>
      <c r="BG16" s="66" t="str">
        <f ca="1" t="shared" si="36"/>
        <v/>
      </c>
      <c r="BH16" s="66" t="str">
        <f ca="1" t="shared" si="37"/>
        <v/>
      </c>
      <c r="BI16" s="66" t="str">
        <f ca="1" t="shared" si="38"/>
        <v/>
      </c>
      <c r="BJ16" s="66" t="str">
        <f ca="1" t="shared" si="39"/>
        <v/>
      </c>
      <c r="BK16" s="66" t="str">
        <f ca="1" t="shared" si="40"/>
        <v/>
      </c>
      <c r="BL16" s="66" t="str">
        <f ca="1" t="shared" si="41"/>
        <v/>
      </c>
      <c r="BM16" s="78"/>
    </row>
    <row r="17" s="1" customFormat="1" ht="49" customHeight="1" spans="1:65">
      <c r="A17" s="2"/>
      <c r="B17" s="41" t="s">
        <v>35</v>
      </c>
      <c r="C17" s="36" t="s">
        <v>34</v>
      </c>
      <c r="D17" s="36" t="s">
        <v>28</v>
      </c>
      <c r="E17" s="37">
        <v>0.67</v>
      </c>
      <c r="F17" s="38">
        <v>44472</v>
      </c>
      <c r="G17" s="39">
        <v>4</v>
      </c>
      <c r="H17" s="40"/>
      <c r="I17" s="66" t="str">
        <f ca="1" t="shared" si="4"/>
        <v/>
      </c>
      <c r="J17" s="66" t="str">
        <f ca="1">IF(AND($C17="Goal",J$7&gt;=$F17,J$7&lt;=$F17+$G17-1),2,IF(AND($C17="Milestone",J$7&gt;=$F17,J$7&lt;=$F17+$G17-1),1,""))</f>
        <v/>
      </c>
      <c r="K17" s="66" t="str">
        <f ca="1" t="shared" si="42"/>
        <v/>
      </c>
      <c r="L17" s="66" t="str">
        <f ca="1" t="shared" si="43"/>
        <v/>
      </c>
      <c r="M17" s="66" t="str">
        <f ca="1" t="shared" si="44"/>
        <v/>
      </c>
      <c r="N17" s="66" t="str">
        <f ca="1" t="shared" si="45"/>
        <v/>
      </c>
      <c r="O17" s="66" t="str">
        <f ca="1">IF(AND($C17="Goal",O$7&gt;=$F17,O$7&lt;=$F17+$G17-1),2,IF(AND($C17="Milestone",O$7&gt;=$F17,O$7&lt;=$F17+$G17-1),1,""))</f>
        <v/>
      </c>
      <c r="P17" s="66" t="str">
        <f ca="1">IF(AND($C17="Goal",P$7&gt;=$F17,P$7&lt;=$F17+$G17-1),2,IF(AND($C17="Milestone",P$7&gt;=$F17,P$7&lt;=$F17+$G17-1),1,""))</f>
        <v/>
      </c>
      <c r="Q17" s="66" t="str">
        <f ca="1">IF(AND($C17="Goal",Q$7&gt;=$F17,Q$7&lt;=$F17+$G17-1),2,IF(AND($C17="Milestone",Q$7&gt;=$F17,Q$7&lt;=$F17+$G17-1),1,""))</f>
        <v/>
      </c>
      <c r="R17" s="66" t="str">
        <f ca="1">IF(AND($C17="Goal",R$7&gt;=$F17,R$7&lt;=$F17+$G17-1),2,IF(AND($C17="Milestone",R$7&gt;=$F17,R$7&lt;=$F17+$G17-1),1,""))</f>
        <v/>
      </c>
      <c r="S17" s="66" t="str">
        <f ca="1">IF(AND($C17="Goal",S$7&gt;=$F17,S$7&lt;=$F17+$G17-1),2,IF(AND($C17="Milestone",S$7&gt;=$F17,S$7&lt;=$F17+$G17-1),1,""))</f>
        <v/>
      </c>
      <c r="T17" s="66" t="str">
        <f ca="1">IF(AND($C17="Goal",T$7&gt;=$F17,T$7&lt;=$F17+$G17-1),2,IF(AND($C17="Milestone",T$7&gt;=$F17,T$7&lt;=$F17+$G17-1),1,""))</f>
        <v/>
      </c>
      <c r="U17" s="66" t="str">
        <f ca="1">IF(AND($C17="Goal",U$7&gt;=$F17,U$7&lt;=$F17+$G17-1),2,IF(AND($C17="Milestone",U$7&gt;=$F17,U$7&lt;=$F17+$G17-1),1,""))</f>
        <v/>
      </c>
      <c r="V17" s="66" t="str">
        <f ca="1">IF(AND($C17="Goal",V$7&gt;=$F17,V$7&lt;=$F17+$G17-1),2,IF(AND($C17="Milestone",V$7&gt;=$F17,V$7&lt;=$F17+$G17-1),1,""))</f>
        <v/>
      </c>
      <c r="W17" s="66" t="str">
        <f ca="1">IF(AND($C17="Goal",W$7&gt;=$F17,W$7&lt;=$F17+$G17-1),2,IF(AND($C17="Milestone",W$7&gt;=$F17,W$7&lt;=$F17+$G17-1),1,""))</f>
        <v/>
      </c>
      <c r="X17" s="66" t="str">
        <f ca="1">IF(AND($C17="Goal",X$7&gt;=$F17,X$7&lt;=$F17+$G17-1),2,IF(AND($C17="Milestone",X$7&gt;=$F17,X$7&lt;=$F17+$G17-1),1,""))</f>
        <v/>
      </c>
      <c r="Y17" s="66" t="str">
        <f ca="1">IF(AND($C17="Goal",Y$7&gt;=$F17,Y$7&lt;=$F17+$G17-1),2,IF(AND($C17="Milestone",Y$7&gt;=$F17,Y$7&lt;=$F17+$G17-1),1,""))</f>
        <v/>
      </c>
      <c r="Z17" s="66" t="str">
        <f ca="1">IF(AND($C17="Goal",Z$7&gt;=$F17,Z$7&lt;=$F17+$G17-1),2,IF(AND($C17="Milestone",Z$7&gt;=$F17,Z$7&lt;=$F17+$G17-1),1,""))</f>
        <v/>
      </c>
      <c r="AA17" s="66" t="str">
        <f ca="1">IF(AND($C17="Goal",AA$7&gt;=$F17,AA$7&lt;=$F17+$G17-1),2,IF(AND($C17="Milestone",AA$7&gt;=$F17,AA$7&lt;=$F17+$G17-1),1,""))</f>
        <v/>
      </c>
      <c r="AB17" s="66" t="str">
        <f ca="1" t="shared" si="5"/>
        <v/>
      </c>
      <c r="AC17" s="55" t="str">
        <f ca="1" t="shared" si="6"/>
        <v/>
      </c>
      <c r="AD17" s="55"/>
      <c r="AE17" s="55"/>
      <c r="AF17" s="55"/>
      <c r="AG17" s="66" t="str">
        <f ca="1" t="shared" si="10"/>
        <v/>
      </c>
      <c r="AH17" s="66" t="str">
        <f ca="1" t="shared" si="11"/>
        <v/>
      </c>
      <c r="AI17" s="66" t="str">
        <f ca="1" t="shared" si="12"/>
        <v/>
      </c>
      <c r="AJ17" s="66" t="str">
        <f ca="1" t="shared" si="13"/>
        <v/>
      </c>
      <c r="AK17" s="66" t="str">
        <f ca="1" t="shared" si="14"/>
        <v/>
      </c>
      <c r="AL17" s="66" t="str">
        <f ca="1" t="shared" si="15"/>
        <v/>
      </c>
      <c r="AM17" s="66" t="str">
        <f ca="1" t="shared" si="16"/>
        <v/>
      </c>
      <c r="AN17" s="66" t="str">
        <f ca="1" t="shared" si="17"/>
        <v/>
      </c>
      <c r="AO17" s="66" t="str">
        <f ca="1" t="shared" si="18"/>
        <v/>
      </c>
      <c r="AP17" s="66" t="str">
        <f ca="1" t="shared" si="19"/>
        <v/>
      </c>
      <c r="AQ17" s="66" t="str">
        <f ca="1" t="shared" si="20"/>
        <v/>
      </c>
      <c r="AR17" s="66" t="str">
        <f ca="1" t="shared" si="21"/>
        <v/>
      </c>
      <c r="AS17" s="66" t="str">
        <f ca="1" t="shared" si="22"/>
        <v/>
      </c>
      <c r="AT17" s="66" t="str">
        <f ca="1" t="shared" si="23"/>
        <v/>
      </c>
      <c r="AU17" s="66" t="str">
        <f ca="1" t="shared" si="24"/>
        <v/>
      </c>
      <c r="AV17" s="66" t="str">
        <f ca="1" t="shared" si="25"/>
        <v/>
      </c>
      <c r="AW17" s="66" t="str">
        <f ca="1" t="shared" si="26"/>
        <v/>
      </c>
      <c r="AX17" s="66" t="str">
        <f ca="1" t="shared" si="27"/>
        <v/>
      </c>
      <c r="AY17" s="66" t="str">
        <f ca="1" t="shared" si="28"/>
        <v/>
      </c>
      <c r="AZ17" s="66" t="str">
        <f ca="1" t="shared" si="29"/>
        <v/>
      </c>
      <c r="BA17" s="66" t="str">
        <f ca="1" t="shared" si="30"/>
        <v/>
      </c>
      <c r="BB17" s="66" t="str">
        <f ca="1" t="shared" si="31"/>
        <v/>
      </c>
      <c r="BC17" s="66" t="str">
        <f ca="1" t="shared" si="32"/>
        <v/>
      </c>
      <c r="BD17" s="66" t="str">
        <f ca="1" t="shared" si="33"/>
        <v/>
      </c>
      <c r="BE17" s="66" t="str">
        <f ca="1" t="shared" si="34"/>
        <v/>
      </c>
      <c r="BF17" s="66" t="str">
        <f ca="1" t="shared" si="35"/>
        <v/>
      </c>
      <c r="BG17" s="66" t="str">
        <f ca="1" t="shared" si="36"/>
        <v/>
      </c>
      <c r="BH17" s="66" t="str">
        <f ca="1" t="shared" si="37"/>
        <v/>
      </c>
      <c r="BI17" s="66" t="str">
        <f ca="1" t="shared" si="38"/>
        <v/>
      </c>
      <c r="BJ17" s="66" t="str">
        <f ca="1" t="shared" si="39"/>
        <v/>
      </c>
      <c r="BK17" s="66" t="str">
        <f ca="1" t="shared" si="40"/>
        <v/>
      </c>
      <c r="BL17" s="66" t="str">
        <f ca="1" t="shared" si="41"/>
        <v/>
      </c>
      <c r="BM17" s="78"/>
    </row>
    <row r="18" s="1" customFormat="1" ht="40.15" customHeight="1" spans="1:65">
      <c r="A18" s="4"/>
      <c r="B18" s="35" t="s">
        <v>36</v>
      </c>
      <c r="C18" s="36"/>
      <c r="D18" s="36"/>
      <c r="E18" s="37"/>
      <c r="F18" s="38"/>
      <c r="G18" s="39"/>
      <c r="H18" s="40"/>
      <c r="I18" s="66" t="str">
        <f ca="1" t="shared" si="4"/>
        <v/>
      </c>
      <c r="J18" s="66" t="str">
        <f ca="1">IF(AND($C18="Goal",J$7&gt;=$F18,J$7&lt;=$F18+$G18-1),2,IF(AND($C18="Milestone",J$7&gt;=$F18,J$7&lt;=$F18+$G18-1),1,""))</f>
        <v/>
      </c>
      <c r="K18" s="66" t="str">
        <f ca="1" t="shared" si="42"/>
        <v/>
      </c>
      <c r="L18" s="66" t="str">
        <f ca="1" t="shared" si="43"/>
        <v/>
      </c>
      <c r="M18" s="66" t="str">
        <f ca="1" t="shared" si="44"/>
        <v/>
      </c>
      <c r="N18" s="66" t="str">
        <f ca="1" t="shared" si="45"/>
        <v/>
      </c>
      <c r="O18" s="66" t="str">
        <f ca="1">IF(AND($C18="Goal",O$7&gt;=$F18,O$7&lt;=$F18+$G18-1),2,IF(AND($C18="Milestone",O$7&gt;=$F18,O$7&lt;=$F18+$G18-1),1,""))</f>
        <v/>
      </c>
      <c r="P18" s="66" t="str">
        <f ca="1">IF(AND($C18="Goal",P$7&gt;=$F18,P$7&lt;=$F18+$G18-1),2,IF(AND($C18="Milestone",P$7&gt;=$F18,P$7&lt;=$F18+$G18-1),1,""))</f>
        <v/>
      </c>
      <c r="Q18" s="66" t="str">
        <f ca="1">IF(AND($C18="Goal",Q$7&gt;=$F18,Q$7&lt;=$F18+$G18-1),2,IF(AND($C18="Milestone",Q$7&gt;=$F18,Q$7&lt;=$F18+$G18-1),1,""))</f>
        <v/>
      </c>
      <c r="R18" s="66" t="str">
        <f ca="1">IF(AND($C18="Goal",R$7&gt;=$F18,R$7&lt;=$F18+$G18-1),2,IF(AND($C18="Milestone",R$7&gt;=$F18,R$7&lt;=$F18+$G18-1),1,""))</f>
        <v/>
      </c>
      <c r="S18" s="66" t="str">
        <f ca="1">IF(AND($C18="Goal",S$7&gt;=$F18,S$7&lt;=$F18+$G18-1),2,IF(AND($C18="Milestone",S$7&gt;=$F18,S$7&lt;=$F18+$G18-1),1,""))</f>
        <v/>
      </c>
      <c r="T18" s="66" t="str">
        <f ca="1">IF(AND($C18="Goal",T$7&gt;=$F18,T$7&lt;=$F18+$G18-1),2,IF(AND($C18="Milestone",T$7&gt;=$F18,T$7&lt;=$F18+$G18-1),1,""))</f>
        <v/>
      </c>
      <c r="U18" s="66" t="str">
        <f ca="1">IF(AND($C18="Goal",U$7&gt;=$F18,U$7&lt;=$F18+$G18-1),2,IF(AND($C18="Milestone",U$7&gt;=$F18,U$7&lt;=$F18+$G18-1),1,""))</f>
        <v/>
      </c>
      <c r="V18" s="66" t="str">
        <f ca="1">IF(AND($C18="Goal",V$7&gt;=$F18,V$7&lt;=$F18+$G18-1),2,IF(AND($C18="Milestone",V$7&gt;=$F18,V$7&lt;=$F18+$G18-1),1,""))</f>
        <v/>
      </c>
      <c r="W18" s="66" t="str">
        <f ca="1">IF(AND($C18="Goal",W$7&gt;=$F18,W$7&lt;=$F18+$G18-1),2,IF(AND($C18="Milestone",W$7&gt;=$F18,W$7&lt;=$F18+$G18-1),1,""))</f>
        <v/>
      </c>
      <c r="X18" s="66" t="str">
        <f ca="1">IF(AND($C18="Goal",X$7&gt;=$F18,X$7&lt;=$F18+$G18-1),2,IF(AND($C18="Milestone",X$7&gt;=$F18,X$7&lt;=$F18+$G18-1),1,""))</f>
        <v/>
      </c>
      <c r="Y18" s="66" t="str">
        <f ca="1" t="shared" ref="Y18:AN27" si="46">IF(AND($C18="Goal",Y$7&gt;=$F18,Y$7&lt;=$F18+$G18-1),2,IF(AND($C18="Milestone",Y$7&gt;=$F18,Y$7&lt;=$F18+$G18-1),1,""))</f>
        <v/>
      </c>
      <c r="Z18" s="66" t="str">
        <f ca="1" t="shared" si="46"/>
        <v/>
      </c>
      <c r="AA18" s="66" t="str">
        <f ca="1" t="shared" si="46"/>
        <v/>
      </c>
      <c r="AB18" s="66" t="str">
        <f ca="1" t="shared" si="46"/>
        <v/>
      </c>
      <c r="AC18" s="66" t="str">
        <f ca="1" t="shared" si="46"/>
        <v/>
      </c>
      <c r="AD18" s="66" t="str">
        <f ca="1" t="shared" si="46"/>
        <v/>
      </c>
      <c r="AE18" s="66" t="str">
        <f ca="1" t="shared" si="46"/>
        <v/>
      </c>
      <c r="AF18" s="66" t="str">
        <f ca="1" t="shared" si="46"/>
        <v/>
      </c>
      <c r="AG18" s="66" t="str">
        <f ca="1" t="shared" si="46"/>
        <v/>
      </c>
      <c r="AH18" s="66" t="str">
        <f ca="1" t="shared" si="46"/>
        <v/>
      </c>
      <c r="AI18" s="66" t="str">
        <f ca="1" t="shared" si="46"/>
        <v/>
      </c>
      <c r="AJ18" s="66" t="str">
        <f ca="1" t="shared" si="46"/>
        <v/>
      </c>
      <c r="AK18" s="66" t="str">
        <f ca="1" t="shared" si="46"/>
        <v/>
      </c>
      <c r="AL18" s="66" t="str">
        <f ca="1" t="shared" si="46"/>
        <v/>
      </c>
      <c r="AM18" s="66" t="str">
        <f ca="1" t="shared" si="46"/>
        <v/>
      </c>
      <c r="AN18" s="66" t="str">
        <f ca="1" t="shared" si="46"/>
        <v/>
      </c>
      <c r="AO18" s="66" t="str">
        <f ca="1" t="shared" ref="AO18:BD27" si="47">IF(AND($C18="Goal",AO$7&gt;=$F18,AO$7&lt;=$F18+$G18-1),2,IF(AND($C18="Milestone",AO$7&gt;=$F18,AO$7&lt;=$F18+$G18-1),1,""))</f>
        <v/>
      </c>
      <c r="AP18" s="66" t="str">
        <f ca="1" t="shared" si="47"/>
        <v/>
      </c>
      <c r="AQ18" s="66" t="str">
        <f ca="1" t="shared" si="47"/>
        <v/>
      </c>
      <c r="AR18" s="66" t="str">
        <f ca="1" t="shared" si="47"/>
        <v/>
      </c>
      <c r="AS18" s="66" t="str">
        <f ca="1" t="shared" si="47"/>
        <v/>
      </c>
      <c r="AT18" s="66" t="str">
        <f ca="1" t="shared" si="47"/>
        <v/>
      </c>
      <c r="AU18" s="66" t="str">
        <f ca="1" t="shared" si="47"/>
        <v/>
      </c>
      <c r="AV18" s="66" t="str">
        <f ca="1" t="shared" si="47"/>
        <v/>
      </c>
      <c r="AW18" s="66" t="str">
        <f ca="1" t="shared" si="47"/>
        <v/>
      </c>
      <c r="AX18" s="66" t="str">
        <f ca="1" t="shared" si="47"/>
        <v/>
      </c>
      <c r="AY18" s="66" t="str">
        <f ca="1" t="shared" si="47"/>
        <v/>
      </c>
      <c r="AZ18" s="66" t="str">
        <f ca="1" t="shared" si="47"/>
        <v/>
      </c>
      <c r="BA18" s="66" t="str">
        <f ca="1" t="shared" si="47"/>
        <v/>
      </c>
      <c r="BB18" s="66" t="str">
        <f ca="1" t="shared" si="47"/>
        <v/>
      </c>
      <c r="BC18" s="66" t="str">
        <f ca="1" t="shared" si="47"/>
        <v/>
      </c>
      <c r="BD18" s="66" t="str">
        <f ca="1" t="shared" si="47"/>
        <v/>
      </c>
      <c r="BE18" s="66" t="str">
        <f ca="1" t="shared" ref="BE18:BL27" si="48">IF(AND($C18="Goal",BE$7&gt;=$F18,BE$7&lt;=$F18+$G18-1),2,IF(AND($C18="Milestone",BE$7&gt;=$F18,BE$7&lt;=$F18+$G18-1),1,""))</f>
        <v/>
      </c>
      <c r="BF18" s="66" t="str">
        <f ca="1" t="shared" si="48"/>
        <v/>
      </c>
      <c r="BG18" s="66" t="str">
        <f ca="1" t="shared" si="48"/>
        <v/>
      </c>
      <c r="BH18" s="66" t="str">
        <f ca="1" t="shared" si="48"/>
        <v/>
      </c>
      <c r="BI18" s="66" t="str">
        <f ca="1" t="shared" si="48"/>
        <v/>
      </c>
      <c r="BJ18" s="66" t="str">
        <f ca="1" t="shared" si="48"/>
        <v/>
      </c>
      <c r="BK18" s="66" t="str">
        <f ca="1" t="shared" si="48"/>
        <v/>
      </c>
      <c r="BL18" s="66" t="str">
        <f ca="1" t="shared" si="48"/>
        <v/>
      </c>
      <c r="BM18" s="78"/>
    </row>
    <row r="19" s="1" customFormat="1" ht="40.15" customHeight="1" spans="1:65">
      <c r="A19" s="4"/>
      <c r="B19" s="41" t="s">
        <v>37</v>
      </c>
      <c r="C19" s="36" t="s">
        <v>38</v>
      </c>
      <c r="D19" s="36" t="s">
        <v>28</v>
      </c>
      <c r="E19" s="37">
        <v>0.25</v>
      </c>
      <c r="F19" s="38">
        <v>44481</v>
      </c>
      <c r="G19" s="39" t="s">
        <v>39</v>
      </c>
      <c r="H19" s="40"/>
      <c r="I19" s="66" t="e">
        <f ca="1" t="shared" si="4"/>
        <v>#VALUE!</v>
      </c>
      <c r="J19" s="66"/>
      <c r="K19" s="66" t="e">
        <f ca="1" t="shared" si="42"/>
        <v>#VALUE!</v>
      </c>
      <c r="L19" s="66" t="e">
        <f ca="1" t="shared" si="43"/>
        <v>#VALUE!</v>
      </c>
      <c r="M19" s="66" t="e">
        <f ca="1" t="shared" si="44"/>
        <v>#VALUE!</v>
      </c>
      <c r="N19" s="66" t="e">
        <f ca="1" t="shared" si="45"/>
        <v>#VALUE!</v>
      </c>
      <c r="O19" s="66" t="e">
        <f ca="1">IF(AND($C19="Goal",O$7&gt;=$F19,O$7&lt;=$F19+$G19-1),2,IF(AND($C19="Milestone",O$7&gt;=$F19,O$7&lt;=$F19+$G19-1),1,""))</f>
        <v>#VALUE!</v>
      </c>
      <c r="P19" s="66" t="e">
        <f ca="1">IF(AND($C19="Goal",P$7&gt;=$F19,P$7&lt;=$F19+$G19-1),2,IF(AND($C19="Milestone",P$7&gt;=$F19,P$7&lt;=$F19+$G19-1),1,""))</f>
        <v>#VALUE!</v>
      </c>
      <c r="Q19" s="66" t="e">
        <f ca="1">IF(AND($C19="Goal",Q$7&gt;=$F19,Q$7&lt;=$F19+$G19-1),2,IF(AND($C19="Milestone",Q$7&gt;=$F19,Q$7&lt;=$F19+$G19-1),1,""))</f>
        <v>#VALUE!</v>
      </c>
      <c r="R19" s="66" t="e">
        <f ca="1">IF(AND($C19="Goal",R$7&gt;=$F19,R$7&lt;=$F19+$G19-1),2,IF(AND($C19="Milestone",R$7&gt;=$F19,R$7&lt;=$F19+$G19-1),1,""))</f>
        <v>#VALUE!</v>
      </c>
      <c r="S19" s="66" t="e">
        <f ca="1">IF(AND($C19="Goal",S$7&gt;=$F19,S$7&lt;=$F19+$G19-1),2,IF(AND($C19="Milestone",S$7&gt;=$F19,S$7&lt;=$F19+$G19-1),1,""))</f>
        <v>#VALUE!</v>
      </c>
      <c r="T19" s="66" t="e">
        <f ca="1">IF(AND($C19="Goal",T$7&gt;=$F19,T$7&lt;=$F19+$G19-1),2,IF(AND($C19="Milestone",T$7&gt;=$F19,T$7&lt;=$F19+$G19-1),1,""))</f>
        <v>#VALUE!</v>
      </c>
      <c r="U19" s="66" t="e">
        <f ca="1">IF(AND($C19="Goal",U$7&gt;=$F19,U$7&lt;=$F19+$G19-1),2,IF(AND($C19="Milestone",U$7&gt;=$F19,U$7&lt;=$F19+$G19-1),1,""))</f>
        <v>#VALUE!</v>
      </c>
      <c r="V19" s="66" t="e">
        <f ca="1">IF(AND($C19="Goal",V$7&gt;=$F19,V$7&lt;=$F19+$G19-1),2,IF(AND($C19="Milestone",V$7&gt;=$F19,V$7&lt;=$F19+$G19-1),1,""))</f>
        <v>#VALUE!</v>
      </c>
      <c r="W19" s="66" t="e">
        <f ca="1">IF(AND($C19="Goal",W$7&gt;=$F19,W$7&lt;=$F19+$G19-1),2,IF(AND($C19="Milestone",W$7&gt;=$F19,W$7&lt;=$F19+$G19-1),1,""))</f>
        <v>#VALUE!</v>
      </c>
      <c r="X19" s="66" t="e">
        <f ca="1">IF(AND($C19="Goal",X$7&gt;=$F19,X$7&lt;=$F19+$G19-1),2,IF(AND($C19="Milestone",X$7&gt;=$F19,X$7&lt;=$F19+$G19-1),1,""))</f>
        <v>#VALUE!</v>
      </c>
      <c r="Y19" s="66" t="e">
        <f ca="1" t="shared" si="46"/>
        <v>#VALUE!</v>
      </c>
      <c r="Z19" s="66" t="e">
        <f ca="1" t="shared" si="46"/>
        <v>#VALUE!</v>
      </c>
      <c r="AA19" s="66" t="e">
        <f ca="1" t="shared" si="46"/>
        <v>#VALUE!</v>
      </c>
      <c r="AB19" s="66" t="e">
        <f ca="1" t="shared" si="46"/>
        <v>#VALUE!</v>
      </c>
      <c r="AC19" s="66" t="e">
        <f ca="1" t="shared" si="46"/>
        <v>#VALUE!</v>
      </c>
      <c r="AD19" s="66" t="e">
        <f ca="1" t="shared" si="46"/>
        <v>#VALUE!</v>
      </c>
      <c r="AE19" s="66" t="e">
        <f ca="1" t="shared" si="46"/>
        <v>#VALUE!</v>
      </c>
      <c r="AF19" s="66" t="e">
        <f ca="1" t="shared" si="46"/>
        <v>#VALUE!</v>
      </c>
      <c r="AG19" s="66" t="e">
        <f ca="1" t="shared" si="46"/>
        <v>#VALUE!</v>
      </c>
      <c r="AH19" s="66" t="e">
        <f ca="1" t="shared" si="46"/>
        <v>#VALUE!</v>
      </c>
      <c r="AI19" s="66" t="e">
        <f ca="1" t="shared" si="46"/>
        <v>#VALUE!</v>
      </c>
      <c r="AJ19" s="66" t="e">
        <f ca="1" t="shared" si="46"/>
        <v>#VALUE!</v>
      </c>
      <c r="AK19" s="66" t="e">
        <f ca="1" t="shared" si="46"/>
        <v>#VALUE!</v>
      </c>
      <c r="AL19" s="66" t="e">
        <f ca="1" t="shared" si="46"/>
        <v>#VALUE!</v>
      </c>
      <c r="AM19" s="66" t="e">
        <f ca="1" t="shared" si="46"/>
        <v>#VALUE!</v>
      </c>
      <c r="AN19" s="66" t="e">
        <f ca="1" t="shared" si="46"/>
        <v>#VALUE!</v>
      </c>
      <c r="AO19" s="66" t="e">
        <f ca="1" t="shared" si="47"/>
        <v>#VALUE!</v>
      </c>
      <c r="AP19" s="66" t="e">
        <f ca="1" t="shared" si="47"/>
        <v>#VALUE!</v>
      </c>
      <c r="AQ19" s="66" t="e">
        <f ca="1" t="shared" si="47"/>
        <v>#VALUE!</v>
      </c>
      <c r="AR19" s="66" t="e">
        <f ca="1" t="shared" si="47"/>
        <v>#VALUE!</v>
      </c>
      <c r="AS19" s="66" t="e">
        <f ca="1" t="shared" si="47"/>
        <v>#VALUE!</v>
      </c>
      <c r="AT19" s="66" t="e">
        <f ca="1" t="shared" si="47"/>
        <v>#VALUE!</v>
      </c>
      <c r="AU19" s="66" t="e">
        <f ca="1" t="shared" si="47"/>
        <v>#VALUE!</v>
      </c>
      <c r="AV19" s="66" t="e">
        <f ca="1" t="shared" si="47"/>
        <v>#VALUE!</v>
      </c>
      <c r="AW19" s="66" t="e">
        <f ca="1" t="shared" si="47"/>
        <v>#VALUE!</v>
      </c>
      <c r="AX19" s="66" t="e">
        <f ca="1" t="shared" si="47"/>
        <v>#VALUE!</v>
      </c>
      <c r="AY19" s="66" t="e">
        <f ca="1" t="shared" si="47"/>
        <v>#VALUE!</v>
      </c>
      <c r="AZ19" s="66" t="e">
        <f ca="1" t="shared" si="47"/>
        <v>#VALUE!</v>
      </c>
      <c r="BA19" s="66" t="e">
        <f ca="1" t="shared" si="47"/>
        <v>#VALUE!</v>
      </c>
      <c r="BB19" s="66" t="e">
        <f ca="1" t="shared" si="47"/>
        <v>#VALUE!</v>
      </c>
      <c r="BC19" s="66" t="e">
        <f ca="1" t="shared" si="47"/>
        <v>#VALUE!</v>
      </c>
      <c r="BD19" s="66" t="e">
        <f ca="1" t="shared" si="47"/>
        <v>#VALUE!</v>
      </c>
      <c r="BE19" s="66" t="e">
        <f ca="1" t="shared" si="48"/>
        <v>#VALUE!</v>
      </c>
      <c r="BF19" s="66" t="e">
        <f ca="1" t="shared" si="48"/>
        <v>#VALUE!</v>
      </c>
      <c r="BG19" s="66" t="e">
        <f ca="1" t="shared" si="48"/>
        <v>#VALUE!</v>
      </c>
      <c r="BH19" s="66" t="e">
        <f ca="1" t="shared" si="48"/>
        <v>#VALUE!</v>
      </c>
      <c r="BI19" s="66" t="e">
        <f ca="1" t="shared" si="48"/>
        <v>#VALUE!</v>
      </c>
      <c r="BJ19" s="66" t="e">
        <f ca="1" t="shared" si="48"/>
        <v>#VALUE!</v>
      </c>
      <c r="BK19" s="66" t="e">
        <f ca="1" t="shared" si="48"/>
        <v>#VALUE!</v>
      </c>
      <c r="BL19" s="66" t="e">
        <f ca="1" t="shared" si="48"/>
        <v>#VALUE!</v>
      </c>
      <c r="BM19" s="78"/>
    </row>
  </sheetData>
  <mergeCells count="10">
    <mergeCell ref="B2:H2"/>
    <mergeCell ref="I2:N2"/>
    <mergeCell ref="O2:T2"/>
    <mergeCell ref="I4:L4"/>
    <mergeCell ref="N4:Q4"/>
    <mergeCell ref="S4:V4"/>
    <mergeCell ref="X4:AA4"/>
    <mergeCell ref="AC4:AF4"/>
    <mergeCell ref="I12:J12"/>
    <mergeCell ref="AC17:AF17"/>
  </mergeCells>
  <conditionalFormatting sqref="I6:AM6">
    <cfRule type="expression" dxfId="5" priority="11">
      <formula>I$7&lt;=EOMONTH($I$7,0)</formula>
    </cfRule>
  </conditionalFormatting>
  <conditionalFormatting sqref="I6:BL6">
    <cfRule type="expression" dxfId="6" priority="9">
      <formula>AND(I$7&lt;=EOMONTH($I$7,1),I$7&gt;EOMONTH($I$7,0))</formula>
    </cfRule>
  </conditionalFormatting>
  <conditionalFormatting sqref="J6:BL6">
    <cfRule type="expression" dxfId="5" priority="10">
      <formula>AND(J$7&lt;=EOMONTH($I$7,2),J$7&gt;EOMONTH($I$7,0),J$7&gt;EOMONTH($I$7,1))</formula>
    </cfRule>
  </conditionalFormatting>
  <conditionalFormatting sqref="E17">
    <cfRule type="dataBar" priority="2">
      <dataBar>
        <cfvo type="num" val="0"/>
        <cfvo type="num" val="1"/>
        <color theme="6"/>
      </dataBar>
      <extLst>
        <ext xmlns:x14="http://schemas.microsoft.com/office/spreadsheetml/2009/9/main" uri="{B025F937-C7B1-47D3-B67F-A62EFF666E3E}">
          <x14:id>{9cff4291-eec6-4503-9f46-cb7e2bc7d1a3}</x14:id>
        </ext>
      </extLst>
    </cfRule>
  </conditionalFormatting>
  <conditionalFormatting sqref="AB7:BL16 I7:P11 K12:P12 J14:L14 I18:BL19 I13:I14 I15:L16 M14:N16 Q7:X13 O15:R16 S16:V16 Y7:AA15">
    <cfRule type="expression" dxfId="7" priority="8">
      <formula>AND(TODAY()&gt;=I$7,TODAY()&lt;J$7)</formula>
    </cfRule>
  </conditionalFormatting>
  <conditionalFormatting sqref="E9:E16 E18:E19">
    <cfRule type="dataBar" priority="12">
      <dataBar>
        <cfvo type="num" val="0"/>
        <cfvo type="num" val="1"/>
        <color theme="6"/>
      </dataBar>
      <extLst>
        <ext xmlns:x14="http://schemas.microsoft.com/office/spreadsheetml/2009/9/main" uri="{B025F937-C7B1-47D3-B67F-A62EFF666E3E}">
          <x14:id>{5f422802-7b9b-46bd-98a4-dd023e251fdb}</x14:id>
        </ext>
      </extLst>
    </cfRule>
  </conditionalFormatting>
  <conditionalFormatting sqref="Y10:BL15 I10:R11 K12:R12 I14:N14 I18:BL19 I13 Q13:R13 S10:X13 I15:R15 I16:V16 AB16:BL16">
    <cfRule type="expression" dxfId="8" priority="14" stopIfTrue="1">
      <formula>AND($C10="Low Risk",I$7&gt;=$F10,I$7&lt;=$F10+$G10-1)</formula>
    </cfRule>
    <cfRule type="expression" dxfId="9" priority="15" stopIfTrue="1">
      <formula>AND($C10="High Risk",I$7&gt;=$F10,I$7&lt;=$F10+$G10-1)</formula>
    </cfRule>
    <cfRule type="expression" dxfId="10" priority="16" stopIfTrue="1">
      <formula>AND($C10="On Track",I$7&gt;=$F10,I$7&lt;=$F10+$G10-1)</formula>
    </cfRule>
    <cfRule type="expression" dxfId="11" priority="17" stopIfTrue="1">
      <formula>AND($C10="Med Risk",I$7&gt;=$F10,I$7&lt;=$F10+$G10-1)</formula>
    </cfRule>
    <cfRule type="expression" dxfId="12" priority="18" stopIfTrue="1">
      <formula>AND(LEN($C10)=0,I$7&gt;=$F10,I$7&lt;=$F10+$G10-1)</formula>
    </cfRule>
  </conditionalFormatting>
  <conditionalFormatting sqref="I17:AB17 AG17:BL17">
    <cfRule type="expression" dxfId="7" priority="1">
      <formula>AND(TODAY()&gt;=I$7,TODAY()&lt;J$7)</formula>
    </cfRule>
    <cfRule type="expression" dxfId="8" priority="3" stopIfTrue="1">
      <formula>AND($C17="Low Risk",I$7&gt;=$F17,I$7&lt;=$F17+$G17-1)</formula>
    </cfRule>
    <cfRule type="expression" dxfId="9" priority="4" stopIfTrue="1">
      <formula>AND($C17="High Risk",I$7&gt;=$F17,I$7&lt;=$F17+$G17-1)</formula>
    </cfRule>
    <cfRule type="expression" dxfId="10" priority="5" stopIfTrue="1">
      <formula>AND($C17="On Track",I$7&gt;=$F17,I$7&lt;=$F17+$G17-1)</formula>
    </cfRule>
    <cfRule type="expression" dxfId="11" priority="6" stopIfTrue="1">
      <formula>AND($C17="Med Risk",I$7&gt;=$F17,I$7&lt;=$F17+$G17-1)</formula>
    </cfRule>
    <cfRule type="expression" dxfId="12" priority="7" stopIfTrue="1">
      <formula>AND(LEN($C17)=0,I$7&gt;=$F17,I$7&lt;=$F17+$G17-1)</formula>
    </cfRule>
  </conditionalFormatting>
  <dataValidations count="11">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7 C12:C16 C18:C19">
      <formula1>"Goal,Milestone,On Track, Low Risk, Med Risk, High Risk"</formula1>
    </dataValidation>
    <dataValidation type="list" allowBlank="1" showInputMessage="1" sqref="C11">
      <formula1>"Goal,Milestone,On Track, Low Risk, Med Risk, High Risk"</formula1>
    </dataValidation>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9cff4291-eec6-4503-9f46-cb7e2bc7d1a3}">
            <x14:dataBar minLength="0" maxLength="100" negativeBarColorSameAsPositive="1" axisPosition="none">
              <x14:cfvo type="num">
                <xm:f>0</xm:f>
              </x14:cfvo>
              <x14:cfvo type="num">
                <xm:f>1</xm:f>
              </x14:cfvo>
              <x14:axisColor indexed="65"/>
            </x14:dataBar>
          </x14:cfRule>
          <xm:sqref>E17</xm:sqref>
        </x14:conditionalFormatting>
        <x14:conditionalFormatting xmlns:xm="http://schemas.microsoft.com/office/excel/2006/main">
          <x14:cfRule type="dataBar" id="{5f422802-7b9b-46bd-98a4-dd023e251fdb}">
            <x14:dataBar minLength="0" maxLength="100" negativeBarColorSameAsPositive="1" axisPosition="none">
              <x14:cfvo type="num">
                <xm:f>0</xm:f>
              </x14:cfvo>
              <x14:cfvo type="num">
                <xm:f>1</xm:f>
              </x14:cfvo>
              <x14:axisColor indexed="65"/>
            </x14:dataBar>
          </x14:cfRule>
          <xm:sqref>E9:E16 E18:E19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v>
      </c>
      <c r="C4" s="88"/>
      <c r="D4" s="89"/>
      <c r="E4" s="90"/>
      <c r="F4" s="91"/>
      <c r="G4" s="92" t="s">
        <v>6</v>
      </c>
      <c r="H4" s="90"/>
      <c r="I4" s="55" t="s">
        <v>7</v>
      </c>
      <c r="J4" s="55"/>
      <c r="K4" s="55"/>
      <c r="L4" s="55"/>
      <c r="M4" s="95"/>
      <c r="N4" s="56" t="s">
        <v>8</v>
      </c>
      <c r="O4" s="56"/>
      <c r="P4" s="56"/>
      <c r="Q4" s="56"/>
      <c r="R4" s="95"/>
      <c r="S4" s="69" t="s">
        <v>9</v>
      </c>
      <c r="T4" s="69"/>
      <c r="U4" s="69"/>
      <c r="V4" s="69"/>
      <c r="W4" s="95"/>
      <c r="X4" s="70" t="s">
        <v>10</v>
      </c>
      <c r="Y4" s="70"/>
      <c r="Z4" s="70"/>
      <c r="AA4" s="70"/>
      <c r="AB4" s="95"/>
      <c r="AC4" s="73" t="s">
        <v>11</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12</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14</v>
      </c>
      <c r="C6" s="100">
        <f ca="1" t="array" ref="C6">IFERROR(IF(MIN(Dark!$F$10:$F$36)=0,TODAY(),B11(Dark!$F$10:$F$36)),TODAY())</f>
        <v>44509</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15</v>
      </c>
      <c r="C7" s="103">
        <v>1</v>
      </c>
      <c r="D7" s="94"/>
      <c r="E7" s="90"/>
      <c r="F7" s="98"/>
      <c r="G7" s="98"/>
      <c r="H7" s="98"/>
      <c r="I7" s="124">
        <f ca="1">IFERROR(Project_Start+Scrolling_Increment,TODAY())</f>
        <v>44510</v>
      </c>
      <c r="J7" s="125">
        <f ca="1">I7+1</f>
        <v>44511</v>
      </c>
      <c r="K7" s="125">
        <f ca="1" t="shared" ref="K7:AZ7" si="0">J7+1</f>
        <v>44512</v>
      </c>
      <c r="L7" s="125">
        <f ca="1" t="shared" si="0"/>
        <v>44513</v>
      </c>
      <c r="M7" s="125">
        <f ca="1" t="shared" si="0"/>
        <v>44514</v>
      </c>
      <c r="N7" s="125">
        <f ca="1" t="shared" si="0"/>
        <v>44515</v>
      </c>
      <c r="O7" s="126">
        <f ca="1" t="shared" si="0"/>
        <v>44516</v>
      </c>
      <c r="P7" s="125">
        <f ca="1" t="shared" si="0"/>
        <v>44517</v>
      </c>
      <c r="Q7" s="125">
        <f ca="1" t="shared" si="0"/>
        <v>44518</v>
      </c>
      <c r="R7" s="125">
        <f ca="1" t="shared" si="0"/>
        <v>44519</v>
      </c>
      <c r="S7" s="125">
        <f ca="1" t="shared" si="0"/>
        <v>44520</v>
      </c>
      <c r="T7" s="125">
        <f ca="1" t="shared" si="0"/>
        <v>44521</v>
      </c>
      <c r="U7" s="125">
        <f ca="1" t="shared" si="0"/>
        <v>44522</v>
      </c>
      <c r="V7" s="126">
        <f ca="1" t="shared" si="0"/>
        <v>44523</v>
      </c>
      <c r="W7" s="125">
        <f ca="1" t="shared" si="0"/>
        <v>44524</v>
      </c>
      <c r="X7" s="125">
        <f ca="1" t="shared" si="0"/>
        <v>44525</v>
      </c>
      <c r="Y7" s="125">
        <f ca="1" t="shared" si="0"/>
        <v>44526</v>
      </c>
      <c r="Z7" s="125">
        <f ca="1" t="shared" si="0"/>
        <v>44527</v>
      </c>
      <c r="AA7" s="125">
        <f ca="1" t="shared" si="0"/>
        <v>44528</v>
      </c>
      <c r="AB7" s="125">
        <f ca="1" t="shared" si="0"/>
        <v>44529</v>
      </c>
      <c r="AC7" s="126">
        <f ca="1" t="shared" si="0"/>
        <v>44530</v>
      </c>
      <c r="AD7" s="125">
        <f ca="1" t="shared" si="0"/>
        <v>44531</v>
      </c>
      <c r="AE7" s="125">
        <f ca="1" t="shared" si="0"/>
        <v>44532</v>
      </c>
      <c r="AF7" s="125">
        <f ca="1" t="shared" si="0"/>
        <v>44533</v>
      </c>
      <c r="AG7" s="125">
        <f ca="1" t="shared" si="0"/>
        <v>44534</v>
      </c>
      <c r="AH7" s="125">
        <f ca="1" t="shared" si="0"/>
        <v>44535</v>
      </c>
      <c r="AI7" s="125">
        <f ca="1" t="shared" si="0"/>
        <v>44536</v>
      </c>
      <c r="AJ7" s="126">
        <f ca="1" t="shared" si="0"/>
        <v>44537</v>
      </c>
      <c r="AK7" s="125">
        <f ca="1" t="shared" si="0"/>
        <v>44538</v>
      </c>
      <c r="AL7" s="125">
        <f ca="1" t="shared" si="0"/>
        <v>44539</v>
      </c>
      <c r="AM7" s="125">
        <f ca="1" t="shared" si="0"/>
        <v>44540</v>
      </c>
      <c r="AN7" s="125">
        <f ca="1" t="shared" si="0"/>
        <v>44541</v>
      </c>
      <c r="AO7" s="125">
        <f ca="1" t="shared" si="0"/>
        <v>44542</v>
      </c>
      <c r="AP7" s="125">
        <f ca="1" t="shared" si="0"/>
        <v>44543</v>
      </c>
      <c r="AQ7" s="126">
        <f ca="1" t="shared" si="0"/>
        <v>44544</v>
      </c>
      <c r="AR7" s="125">
        <f ca="1" t="shared" si="0"/>
        <v>44545</v>
      </c>
      <c r="AS7" s="125">
        <f ca="1" t="shared" si="0"/>
        <v>44546</v>
      </c>
      <c r="AT7" s="125">
        <f ca="1" t="shared" si="0"/>
        <v>44547</v>
      </c>
      <c r="AU7" s="125">
        <f ca="1" t="shared" si="0"/>
        <v>44548</v>
      </c>
      <c r="AV7" s="125">
        <f ca="1" t="shared" si="0"/>
        <v>44549</v>
      </c>
      <c r="AW7" s="125">
        <f ca="1" t="shared" si="0"/>
        <v>44550</v>
      </c>
      <c r="AX7" s="126">
        <f ca="1" t="shared" si="0"/>
        <v>44551</v>
      </c>
      <c r="AY7" s="125">
        <f ca="1" t="shared" si="0"/>
        <v>44552</v>
      </c>
      <c r="AZ7" s="125">
        <f ca="1" t="shared" si="0"/>
        <v>44553</v>
      </c>
      <c r="BA7" s="125">
        <f ca="1" t="shared" ref="BA7:BG7" si="1">AZ7+1</f>
        <v>44554</v>
      </c>
      <c r="BB7" s="125">
        <f ca="1" t="shared" si="1"/>
        <v>44555</v>
      </c>
      <c r="BC7" s="125">
        <f ca="1" t="shared" si="1"/>
        <v>44556</v>
      </c>
      <c r="BD7" s="125">
        <f ca="1" t="shared" si="1"/>
        <v>44557</v>
      </c>
      <c r="BE7" s="126">
        <f ca="1" t="shared" si="1"/>
        <v>44558</v>
      </c>
      <c r="BF7" s="125">
        <f ca="1" t="shared" si="1"/>
        <v>44559</v>
      </c>
      <c r="BG7" s="125">
        <f ca="1" t="shared" si="1"/>
        <v>44560</v>
      </c>
      <c r="BH7" s="125">
        <f ca="1" t="shared" ref="BH7:BL7" si="2">BG7+1</f>
        <v>44561</v>
      </c>
      <c r="BI7" s="125">
        <f ca="1" t="shared" si="2"/>
        <v>44562</v>
      </c>
      <c r="BJ7" s="125">
        <f ca="1" t="shared" si="2"/>
        <v>44563</v>
      </c>
      <c r="BK7" s="125">
        <f ca="1" t="shared" si="2"/>
        <v>44564</v>
      </c>
      <c r="BL7" s="136">
        <f ca="1" t="shared" si="2"/>
        <v>44565</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16</v>
      </c>
      <c r="C9" s="106" t="s">
        <v>17</v>
      </c>
      <c r="D9" s="106" t="s">
        <v>18</v>
      </c>
      <c r="E9" s="106" t="s">
        <v>19</v>
      </c>
      <c r="F9" s="106" t="s">
        <v>20</v>
      </c>
      <c r="G9" s="106" t="s">
        <v>21</v>
      </c>
      <c r="H9" s="107"/>
      <c r="I9" s="129" t="str">
        <f ca="1" t="shared" ref="I9:BL9" si="3">LEFT(TEXT(I7,"ddd"),1)</f>
        <v>W</v>
      </c>
      <c r="J9" s="129" t="str">
        <f ca="1" t="shared" si="3"/>
        <v>T</v>
      </c>
      <c r="K9" s="129" t="str">
        <f ca="1" t="shared" si="3"/>
        <v>F</v>
      </c>
      <c r="L9" s="129" t="str">
        <f ca="1" t="shared" si="3"/>
        <v>S</v>
      </c>
      <c r="M9" s="129" t="str">
        <f ca="1" t="shared" si="3"/>
        <v>S</v>
      </c>
      <c r="N9" s="129" t="str">
        <f ca="1" t="shared" si="3"/>
        <v>M</v>
      </c>
      <c r="O9" s="129" t="str">
        <f ca="1" t="shared" si="3"/>
        <v>T</v>
      </c>
      <c r="P9" s="129" t="str">
        <f ca="1" t="shared" si="3"/>
        <v>W</v>
      </c>
      <c r="Q9" s="129" t="str">
        <f ca="1" t="shared" si="3"/>
        <v>T</v>
      </c>
      <c r="R9" s="129" t="str">
        <f ca="1" t="shared" si="3"/>
        <v>F</v>
      </c>
      <c r="S9" s="129" t="str">
        <f ca="1" t="shared" si="3"/>
        <v>S</v>
      </c>
      <c r="T9" s="129" t="str">
        <f ca="1" t="shared" si="3"/>
        <v>S</v>
      </c>
      <c r="U9" s="129" t="str">
        <f ca="1" t="shared" si="3"/>
        <v>M</v>
      </c>
      <c r="V9" s="129" t="str">
        <f ca="1" t="shared" si="3"/>
        <v>T</v>
      </c>
      <c r="W9" s="129" t="str">
        <f ca="1" t="shared" si="3"/>
        <v>W</v>
      </c>
      <c r="X9" s="129" t="str">
        <f ca="1" t="shared" si="3"/>
        <v>T</v>
      </c>
      <c r="Y9" s="129" t="str">
        <f ca="1" t="shared" si="3"/>
        <v>F</v>
      </c>
      <c r="Z9" s="129" t="str">
        <f ca="1" t="shared" si="3"/>
        <v>S</v>
      </c>
      <c r="AA9" s="129" t="str">
        <f ca="1" t="shared" si="3"/>
        <v>S</v>
      </c>
      <c r="AB9" s="129" t="str">
        <f ca="1" t="shared" si="3"/>
        <v>M</v>
      </c>
      <c r="AC9" s="129" t="str">
        <f ca="1" t="shared" si="3"/>
        <v>T</v>
      </c>
      <c r="AD9" s="129" t="str">
        <f ca="1" t="shared" si="3"/>
        <v>W</v>
      </c>
      <c r="AE9" s="129" t="str">
        <f ca="1" t="shared" si="3"/>
        <v>T</v>
      </c>
      <c r="AF9" s="129" t="str">
        <f ca="1" t="shared" si="3"/>
        <v>F</v>
      </c>
      <c r="AG9" s="129" t="str">
        <f ca="1" t="shared" si="3"/>
        <v>S</v>
      </c>
      <c r="AH9" s="129" t="str">
        <f ca="1" t="shared" si="3"/>
        <v>S</v>
      </c>
      <c r="AI9" s="129" t="str">
        <f ca="1" t="shared" si="3"/>
        <v>M</v>
      </c>
      <c r="AJ9" s="129" t="str">
        <f ca="1" t="shared" si="3"/>
        <v>T</v>
      </c>
      <c r="AK9" s="129" t="str">
        <f ca="1" t="shared" si="3"/>
        <v>W</v>
      </c>
      <c r="AL9" s="129" t="str">
        <f ca="1" t="shared" si="3"/>
        <v>T</v>
      </c>
      <c r="AM9" s="129" t="str">
        <f ca="1" t="shared" si="3"/>
        <v>F</v>
      </c>
      <c r="AN9" s="129" t="str">
        <f ca="1" t="shared" si="3"/>
        <v>S</v>
      </c>
      <c r="AO9" s="129" t="str">
        <f ca="1" t="shared" si="3"/>
        <v>S</v>
      </c>
      <c r="AP9" s="129" t="str">
        <f ca="1" t="shared" si="3"/>
        <v>M</v>
      </c>
      <c r="AQ9" s="129" t="str">
        <f ca="1" t="shared" si="3"/>
        <v>T</v>
      </c>
      <c r="AR9" s="129" t="str">
        <f ca="1" t="shared" si="3"/>
        <v>W</v>
      </c>
      <c r="AS9" s="129" t="str">
        <f ca="1" t="shared" si="3"/>
        <v>T</v>
      </c>
      <c r="AT9" s="129" t="str">
        <f ca="1" t="shared" si="3"/>
        <v>F</v>
      </c>
      <c r="AU9" s="129" t="str">
        <f ca="1" t="shared" si="3"/>
        <v>S</v>
      </c>
      <c r="AV9" s="129" t="str">
        <f ca="1" t="shared" si="3"/>
        <v>S</v>
      </c>
      <c r="AW9" s="129" t="str">
        <f ca="1" t="shared" si="3"/>
        <v>M</v>
      </c>
      <c r="AX9" s="129" t="str">
        <f ca="1" t="shared" si="3"/>
        <v>T</v>
      </c>
      <c r="AY9" s="129" t="str">
        <f ca="1" t="shared" si="3"/>
        <v>W</v>
      </c>
      <c r="AZ9" s="129" t="str">
        <f ca="1" t="shared" si="3"/>
        <v>T</v>
      </c>
      <c r="BA9" s="129" t="str">
        <f ca="1" t="shared" si="3"/>
        <v>F</v>
      </c>
      <c r="BB9" s="129" t="str">
        <f ca="1" t="shared" si="3"/>
        <v>S</v>
      </c>
      <c r="BC9" s="129" t="str">
        <f ca="1" t="shared" si="3"/>
        <v>S</v>
      </c>
      <c r="BD9" s="129" t="str">
        <f ca="1" t="shared" si="3"/>
        <v>M</v>
      </c>
      <c r="BE9" s="129" t="str">
        <f ca="1" t="shared" si="3"/>
        <v>T</v>
      </c>
      <c r="BF9" s="129" t="str">
        <f ca="1" t="shared" si="3"/>
        <v>W</v>
      </c>
      <c r="BG9" s="129" t="str">
        <f ca="1" t="shared" si="3"/>
        <v>T</v>
      </c>
      <c r="BH9" s="129" t="str">
        <f ca="1" t="shared" si="3"/>
        <v>F</v>
      </c>
      <c r="BI9" s="129" t="str">
        <f ca="1" t="shared" si="3"/>
        <v>S</v>
      </c>
      <c r="BJ9" s="129" t="str">
        <f ca="1" t="shared" si="3"/>
        <v>S</v>
      </c>
      <c r="BK9" s="129" t="str">
        <f ca="1" t="shared" si="3"/>
        <v>M</v>
      </c>
      <c r="BL9" s="129" t="str">
        <f ca="1" t="shared" si="3"/>
        <v>T</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22</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40</v>
      </c>
      <c r="C12" s="109" t="s">
        <v>24</v>
      </c>
      <c r="D12" s="109" t="s">
        <v>41</v>
      </c>
      <c r="E12" s="110">
        <v>0.25</v>
      </c>
      <c r="F12" s="111">
        <f ca="1">TODAY()</f>
        <v>44509</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42</v>
      </c>
      <c r="C13" s="109" t="s">
        <v>27</v>
      </c>
      <c r="D13" s="109"/>
      <c r="E13" s="110"/>
      <c r="F13" s="111">
        <f ca="1">TODAY()+5</f>
        <v>44514</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43</v>
      </c>
      <c r="C14" s="109" t="s">
        <v>30</v>
      </c>
      <c r="D14" s="109"/>
      <c r="E14" s="110">
        <v>0.5</v>
      </c>
      <c r="F14" s="111">
        <f ca="1">F12-3</f>
        <v>44506</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44</v>
      </c>
      <c r="C15" s="109" t="s">
        <v>27</v>
      </c>
      <c r="D15" s="109"/>
      <c r="E15" s="110"/>
      <c r="F15" s="111">
        <f ca="1">F12+20</f>
        <v>44529</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45</v>
      </c>
      <c r="C16" s="109" t="s">
        <v>34</v>
      </c>
      <c r="D16" s="109"/>
      <c r="E16" s="110">
        <v>0.1</v>
      </c>
      <c r="F16" s="111">
        <f ca="1">F12+6</f>
        <v>44515</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36</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40</v>
      </c>
      <c r="C18" s="109" t="s">
        <v>46</v>
      </c>
      <c r="D18" s="109"/>
      <c r="E18" s="110">
        <v>0.6</v>
      </c>
      <c r="F18" s="111">
        <f ca="1">F12+6</f>
        <v>44515</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42</v>
      </c>
      <c r="C19" s="109" t="s">
        <v>38</v>
      </c>
      <c r="D19" s="109"/>
      <c r="E19" s="110">
        <v>0.5</v>
      </c>
      <c r="F19" s="111">
        <f ca="1">F18+2</f>
        <v>44517</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43</v>
      </c>
      <c r="C20" s="109" t="s">
        <v>30</v>
      </c>
      <c r="D20" s="109"/>
      <c r="E20" s="110">
        <v>0.33</v>
      </c>
      <c r="F20" s="111">
        <f ca="1">F19+5</f>
        <v>44522</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44</v>
      </c>
      <c r="C21" s="109" t="s">
        <v>27</v>
      </c>
      <c r="D21" s="109"/>
      <c r="E21" s="110"/>
      <c r="F21" s="111">
        <f ca="1">F20+2</f>
        <v>44524</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45</v>
      </c>
      <c r="C22" s="109"/>
      <c r="D22" s="109"/>
      <c r="E22" s="110"/>
      <c r="F22" s="111">
        <f ca="1">F21+1</f>
        <v>44525</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47</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40</v>
      </c>
      <c r="C24" s="109" t="s">
        <v>38</v>
      </c>
      <c r="D24" s="109"/>
      <c r="E24" s="110"/>
      <c r="F24" s="111">
        <f ca="1">F12+15</f>
        <v>44524</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42</v>
      </c>
      <c r="C25" s="109" t="s">
        <v>34</v>
      </c>
      <c r="D25" s="109"/>
      <c r="E25" s="110"/>
      <c r="F25" s="111">
        <f ca="1">F24+3</f>
        <v>44527</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43</v>
      </c>
      <c r="C26" s="109" t="s">
        <v>38</v>
      </c>
      <c r="D26" s="109"/>
      <c r="E26" s="110"/>
      <c r="F26" s="111">
        <f ca="1">F25+15</f>
        <v>44542</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44</v>
      </c>
      <c r="C27" s="109" t="s">
        <v>24</v>
      </c>
      <c r="D27" s="109"/>
      <c r="E27" s="110"/>
      <c r="F27" s="111">
        <f ca="1">F21+22</f>
        <v>44546</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45</v>
      </c>
      <c r="C28" s="109" t="s">
        <v>30</v>
      </c>
      <c r="D28" s="109"/>
      <c r="E28" s="110"/>
      <c r="F28" s="111">
        <f ca="1">F16</f>
        <v>44515</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48</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40</v>
      </c>
      <c r="C30" s="109"/>
      <c r="D30" s="109"/>
      <c r="E30" s="110"/>
      <c r="F30" s="111">
        <f ca="1">F27+3</f>
        <v>44549</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42</v>
      </c>
      <c r="C31" s="109"/>
      <c r="D31" s="109"/>
      <c r="E31" s="110"/>
      <c r="F31" s="111">
        <f ca="1">F30+14</f>
        <v>44563</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43</v>
      </c>
      <c r="C32" s="109" t="s">
        <v>27</v>
      </c>
      <c r="D32" s="109"/>
      <c r="E32" s="110"/>
      <c r="F32" s="111">
        <f ca="1">F31+42</f>
        <v>44605</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44</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45</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49</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13" priority="4">
      <formula>I$7&lt;=EOMONTH($I$7,0)</formula>
    </cfRule>
  </conditionalFormatting>
  <conditionalFormatting sqref="I6:BL6">
    <cfRule type="expression" dxfId="14" priority="2">
      <formula>AND(I$7&lt;=EOMONTH($I$7,1),I$7&gt;EOMONTH($I$7,0))</formula>
    </cfRule>
  </conditionalFormatting>
  <conditionalFormatting sqref="J6:BL6">
    <cfRule type="expression" dxfId="13" priority="3">
      <formula>AND(J$7&lt;=EOMONTH($I$7,2),J$7&gt;EOMONTH($I$7,0),J$7&gt;EOMONTH($I$7,1))</formula>
    </cfRule>
  </conditionalFormatting>
  <conditionalFormatting sqref="I36:BL36">
    <cfRule type="expression" dxfId="15" priority="13" stopIfTrue="1">
      <formula>AND(#REF!="Low Risk",I$7&gt;=#REF!,I$7&lt;=#REF!+#REF!-1)</formula>
    </cfRule>
    <cfRule type="expression" dxfId="16" priority="14" stopIfTrue="1">
      <formula>AND(#REF!="High Risk",I$7&gt;=#REF!,I$7&lt;=#REF!+#REF!-1)</formula>
    </cfRule>
    <cfRule type="expression" dxfId="17" priority="15" stopIfTrue="1">
      <formula>AND(#REF!="On Track",I$7&gt;=#REF!,I$7&lt;=#REF!+#REF!-1)</formula>
    </cfRule>
    <cfRule type="expression" dxfId="18" priority="16" stopIfTrue="1">
      <formula>AND(#REF!="Med Risk",I$7&gt;=#REF!,I$7&lt;=#REF!+#REF!-1)</formula>
    </cfRule>
    <cfRule type="expression" dxfId="19"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{631efb7b-9df6-4d3a-8441-3f83c6bc287f}</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631efb7b-9df6-4d3a-8441-3f83c6bc287f}">
            <x14:dataBar minLength="0" maxLength="100" negativeBarColorSameAsPositive="1" axisPosition="none">
              <x14:cfvo type="num">
                <xm:f>0</xm:f>
              </x14:cfvo>
              <x14:cfvo type="num">
                <xm:f>1</xm:f>
              </x14:cfvo>
              <x14:axisColor indexed="65"/>
            </x14:dataBar>
          </x14:cfRule>
          <xm:sqref>E9:E36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6</v>
      </c>
      <c r="H4" s="13"/>
      <c r="I4" s="55" t="s">
        <v>7</v>
      </c>
      <c r="J4" s="55"/>
      <c r="K4" s="55"/>
      <c r="L4" s="55"/>
      <c r="M4" s="34"/>
      <c r="N4" s="56" t="s">
        <v>8</v>
      </c>
      <c r="O4" s="56"/>
      <c r="P4" s="56"/>
      <c r="Q4" s="56"/>
      <c r="R4" s="34"/>
      <c r="S4" s="69" t="s">
        <v>9</v>
      </c>
      <c r="T4" s="69"/>
      <c r="U4" s="69"/>
      <c r="V4" s="69"/>
      <c r="W4" s="34"/>
      <c r="X4" s="70" t="s">
        <v>10</v>
      </c>
      <c r="Y4" s="70"/>
      <c r="Z4" s="70"/>
      <c r="AA4" s="70"/>
      <c r="AB4" s="34"/>
      <c r="AC4" s="73" t="s">
        <v>11</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12</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14</v>
      </c>
      <c r="C6" s="19">
        <f ca="1" t="array" ref="C6">IFERROR(IF(MIN(Color!$F$10:$F$36)=0,TODAY(),B11(Color!$F$10:$F$36)),TODAY())</f>
        <v>44509</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15</v>
      </c>
      <c r="C7" s="22">
        <v>5</v>
      </c>
      <c r="D7" s="12"/>
      <c r="E7" s="13"/>
      <c r="F7" s="17"/>
      <c r="G7" s="17"/>
      <c r="H7" s="23"/>
      <c r="I7" s="58">
        <f ca="1">IFERROR(Project_Start+Scrolling_Increment,TODAY())</f>
        <v>44514</v>
      </c>
      <c r="J7" s="59">
        <f ca="1">I7+1</f>
        <v>44515</v>
      </c>
      <c r="K7" s="59">
        <f ca="1" t="shared" ref="K7:AZ7" si="0">J7+1</f>
        <v>44516</v>
      </c>
      <c r="L7" s="59">
        <f ca="1" t="shared" si="0"/>
        <v>44517</v>
      </c>
      <c r="M7" s="59">
        <f ca="1" t="shared" si="0"/>
        <v>44518</v>
      </c>
      <c r="N7" s="59">
        <f ca="1" t="shared" si="0"/>
        <v>44519</v>
      </c>
      <c r="O7" s="60">
        <f ca="1" t="shared" si="0"/>
        <v>44520</v>
      </c>
      <c r="P7" s="59">
        <f ca="1" t="shared" si="0"/>
        <v>44521</v>
      </c>
      <c r="Q7" s="59">
        <f ca="1" t="shared" si="0"/>
        <v>44522</v>
      </c>
      <c r="R7" s="59">
        <f ca="1" t="shared" si="0"/>
        <v>44523</v>
      </c>
      <c r="S7" s="59">
        <f ca="1" t="shared" si="0"/>
        <v>44524</v>
      </c>
      <c r="T7" s="59">
        <f ca="1" t="shared" si="0"/>
        <v>44525</v>
      </c>
      <c r="U7" s="59">
        <f ca="1" t="shared" si="0"/>
        <v>44526</v>
      </c>
      <c r="V7" s="60">
        <f ca="1" t="shared" si="0"/>
        <v>44527</v>
      </c>
      <c r="W7" s="59">
        <f ca="1" t="shared" si="0"/>
        <v>44528</v>
      </c>
      <c r="X7" s="59">
        <f ca="1" t="shared" si="0"/>
        <v>44529</v>
      </c>
      <c r="Y7" s="59">
        <f ca="1" t="shared" si="0"/>
        <v>44530</v>
      </c>
      <c r="Z7" s="59">
        <f ca="1" t="shared" si="0"/>
        <v>44531</v>
      </c>
      <c r="AA7" s="59">
        <f ca="1" t="shared" si="0"/>
        <v>44532</v>
      </c>
      <c r="AB7" s="59">
        <f ca="1" t="shared" si="0"/>
        <v>44533</v>
      </c>
      <c r="AC7" s="60">
        <f ca="1" t="shared" si="0"/>
        <v>44534</v>
      </c>
      <c r="AD7" s="59">
        <f ca="1" t="shared" si="0"/>
        <v>44535</v>
      </c>
      <c r="AE7" s="59">
        <f ca="1" t="shared" si="0"/>
        <v>44536</v>
      </c>
      <c r="AF7" s="59">
        <f ca="1" t="shared" si="0"/>
        <v>44537</v>
      </c>
      <c r="AG7" s="59">
        <f ca="1" t="shared" si="0"/>
        <v>44538</v>
      </c>
      <c r="AH7" s="59">
        <f ca="1" t="shared" si="0"/>
        <v>44539</v>
      </c>
      <c r="AI7" s="59">
        <f ca="1" t="shared" si="0"/>
        <v>44540</v>
      </c>
      <c r="AJ7" s="60">
        <f ca="1" t="shared" si="0"/>
        <v>44541</v>
      </c>
      <c r="AK7" s="59">
        <f ca="1" t="shared" si="0"/>
        <v>44542</v>
      </c>
      <c r="AL7" s="59">
        <f ca="1" t="shared" si="0"/>
        <v>44543</v>
      </c>
      <c r="AM7" s="59">
        <f ca="1" t="shared" si="0"/>
        <v>44544</v>
      </c>
      <c r="AN7" s="59">
        <f ca="1" t="shared" si="0"/>
        <v>44545</v>
      </c>
      <c r="AO7" s="59">
        <f ca="1" t="shared" si="0"/>
        <v>44546</v>
      </c>
      <c r="AP7" s="59">
        <f ca="1" t="shared" si="0"/>
        <v>44547</v>
      </c>
      <c r="AQ7" s="60">
        <f ca="1" t="shared" si="0"/>
        <v>44548</v>
      </c>
      <c r="AR7" s="59">
        <f ca="1" t="shared" si="0"/>
        <v>44549</v>
      </c>
      <c r="AS7" s="59">
        <f ca="1" t="shared" si="0"/>
        <v>44550</v>
      </c>
      <c r="AT7" s="59">
        <f ca="1" t="shared" si="0"/>
        <v>44551</v>
      </c>
      <c r="AU7" s="59">
        <f ca="1" t="shared" si="0"/>
        <v>44552</v>
      </c>
      <c r="AV7" s="59">
        <f ca="1" t="shared" si="0"/>
        <v>44553</v>
      </c>
      <c r="AW7" s="59">
        <f ca="1" t="shared" si="0"/>
        <v>44554</v>
      </c>
      <c r="AX7" s="60">
        <f ca="1" t="shared" si="0"/>
        <v>44555</v>
      </c>
      <c r="AY7" s="59">
        <f ca="1" t="shared" si="0"/>
        <v>44556</v>
      </c>
      <c r="AZ7" s="59">
        <f ca="1" t="shared" si="0"/>
        <v>44557</v>
      </c>
      <c r="BA7" s="59">
        <f ca="1" t="shared" ref="BA7:BG7" si="1">AZ7+1</f>
        <v>44558</v>
      </c>
      <c r="BB7" s="59">
        <f ca="1" t="shared" si="1"/>
        <v>44559</v>
      </c>
      <c r="BC7" s="59">
        <f ca="1" t="shared" si="1"/>
        <v>44560</v>
      </c>
      <c r="BD7" s="59">
        <f ca="1" t="shared" si="1"/>
        <v>44561</v>
      </c>
      <c r="BE7" s="60">
        <f ca="1" t="shared" si="1"/>
        <v>44562</v>
      </c>
      <c r="BF7" s="59">
        <f ca="1" t="shared" si="1"/>
        <v>44563</v>
      </c>
      <c r="BG7" s="59">
        <f ca="1" t="shared" si="1"/>
        <v>44564</v>
      </c>
      <c r="BH7" s="59">
        <f ca="1" t="shared" ref="BH7:BL7" si="2">BG7+1</f>
        <v>44565</v>
      </c>
      <c r="BI7" s="59">
        <f ca="1" t="shared" si="2"/>
        <v>44566</v>
      </c>
      <c r="BJ7" s="59">
        <f ca="1" t="shared" si="2"/>
        <v>44567</v>
      </c>
      <c r="BK7" s="59">
        <f ca="1" t="shared" si="2"/>
        <v>44568</v>
      </c>
      <c r="BL7" s="60">
        <f ca="1" t="shared" si="2"/>
        <v>44569</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16</v>
      </c>
      <c r="C9" s="26" t="s">
        <v>17</v>
      </c>
      <c r="D9" s="26" t="s">
        <v>18</v>
      </c>
      <c r="E9" s="26" t="s">
        <v>19</v>
      </c>
      <c r="F9" s="26" t="s">
        <v>20</v>
      </c>
      <c r="G9" s="26" t="s">
        <v>21</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22</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40</v>
      </c>
      <c r="C12" s="36" t="s">
        <v>24</v>
      </c>
      <c r="D12" s="36" t="s">
        <v>41</v>
      </c>
      <c r="E12" s="37">
        <v>0.25</v>
      </c>
      <c r="F12" s="38">
        <f ca="1">TODAY()</f>
        <v>44509</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42</v>
      </c>
      <c r="C13" s="36" t="s">
        <v>27</v>
      </c>
      <c r="D13" s="36"/>
      <c r="E13" s="37"/>
      <c r="F13" s="38">
        <f ca="1">TODAY()+5</f>
        <v>44514</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43</v>
      </c>
      <c r="C14" s="36" t="s">
        <v>30</v>
      </c>
      <c r="D14" s="36"/>
      <c r="E14" s="37">
        <v>0.5</v>
      </c>
      <c r="F14" s="38">
        <f ca="1">F12-3</f>
        <v>44506</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44</v>
      </c>
      <c r="C15" s="36" t="s">
        <v>27</v>
      </c>
      <c r="D15" s="36"/>
      <c r="E15" s="37"/>
      <c r="F15" s="38">
        <f ca="1">F12+20</f>
        <v>44529</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45</v>
      </c>
      <c r="C16" s="36" t="s">
        <v>34</v>
      </c>
      <c r="D16" s="36"/>
      <c r="E16" s="37">
        <v>0.1</v>
      </c>
      <c r="F16" s="38">
        <f ca="1">F12+6</f>
        <v>44515</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36</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40</v>
      </c>
      <c r="C18" s="36" t="s">
        <v>46</v>
      </c>
      <c r="D18" s="36"/>
      <c r="E18" s="37">
        <v>0.6</v>
      </c>
      <c r="F18" s="38">
        <f ca="1">F12+6</f>
        <v>44515</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42</v>
      </c>
      <c r="C19" s="36" t="s">
        <v>38</v>
      </c>
      <c r="D19" s="36"/>
      <c r="E19" s="37">
        <v>0.5</v>
      </c>
      <c r="F19" s="38">
        <f ca="1">F18+2</f>
        <v>44517</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43</v>
      </c>
      <c r="C20" s="36" t="s">
        <v>30</v>
      </c>
      <c r="D20" s="36"/>
      <c r="E20" s="37">
        <v>0.33</v>
      </c>
      <c r="F20" s="38">
        <f ca="1">F19+5</f>
        <v>44522</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44</v>
      </c>
      <c r="C21" s="36" t="s">
        <v>27</v>
      </c>
      <c r="D21" s="36"/>
      <c r="E21" s="37"/>
      <c r="F21" s="38">
        <f ca="1">F20+2</f>
        <v>44524</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45</v>
      </c>
      <c r="C22" s="36"/>
      <c r="D22" s="36"/>
      <c r="E22" s="37"/>
      <c r="F22" s="38">
        <f ca="1">F21+1</f>
        <v>44525</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47</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40</v>
      </c>
      <c r="C24" s="36" t="s">
        <v>38</v>
      </c>
      <c r="D24" s="36"/>
      <c r="E24" s="37"/>
      <c r="F24" s="38">
        <f ca="1">F12+15</f>
        <v>44524</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42</v>
      </c>
      <c r="C25" s="36" t="s">
        <v>34</v>
      </c>
      <c r="D25" s="36"/>
      <c r="E25" s="37"/>
      <c r="F25" s="38">
        <f ca="1">F24+3</f>
        <v>44527</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43</v>
      </c>
      <c r="C26" s="36" t="s">
        <v>38</v>
      </c>
      <c r="D26" s="36"/>
      <c r="E26" s="37"/>
      <c r="F26" s="38">
        <f ca="1">F25+15</f>
        <v>44542</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44</v>
      </c>
      <c r="C27" s="36" t="s">
        <v>24</v>
      </c>
      <c r="D27" s="36"/>
      <c r="E27" s="37"/>
      <c r="F27" s="38">
        <f ca="1">F21+22</f>
        <v>44546</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45</v>
      </c>
      <c r="C28" s="36" t="s">
        <v>30</v>
      </c>
      <c r="D28" s="36"/>
      <c r="E28" s="37"/>
      <c r="F28" s="38">
        <f ca="1">F16</f>
        <v>44515</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48</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40</v>
      </c>
      <c r="C30" s="36"/>
      <c r="D30" s="36"/>
      <c r="E30" s="37"/>
      <c r="F30" s="38">
        <f ca="1">F27+3</f>
        <v>44549</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42</v>
      </c>
      <c r="C31" s="36"/>
      <c r="D31" s="36"/>
      <c r="E31" s="37"/>
      <c r="F31" s="38">
        <f ca="1">F30+14</f>
        <v>44563</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43</v>
      </c>
      <c r="C32" s="36" t="s">
        <v>27</v>
      </c>
      <c r="D32" s="36"/>
      <c r="E32" s="37"/>
      <c r="F32" s="38">
        <f ca="1">F31+42</f>
        <v>44605</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44</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45</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49</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5" priority="4">
      <formula>I$7&lt;=EOMONTH($I$7,0)</formula>
    </cfRule>
  </conditionalFormatting>
  <conditionalFormatting sqref="I6:BL6">
    <cfRule type="expression" dxfId="6" priority="2">
      <formula>AND(I$7&lt;=EOMONTH($I$7,1),I$7&gt;EOMONTH($I$7,0))</formula>
    </cfRule>
  </conditionalFormatting>
  <conditionalFormatting sqref="J6:BL6">
    <cfRule type="expression" dxfId="5" priority="3">
      <formula>AND(J$7&lt;=EOMONTH($I$7,2),J$7&gt;EOMONTH($I$7,0),J$7&gt;EOMONTH($I$7,1))</formula>
    </cfRule>
  </conditionalFormatting>
  <conditionalFormatting sqref="I36:BL36">
    <cfRule type="expression" dxfId="15" priority="13" stopIfTrue="1">
      <formula>AND(#REF!="Low Risk",I$7&gt;=#REF!,I$7&lt;=#REF!+#REF!-1)</formula>
    </cfRule>
    <cfRule type="expression" dxfId="16" priority="14" stopIfTrue="1">
      <formula>AND(#REF!="High Risk",I$7&gt;=#REF!,I$7&lt;=#REF!+#REF!-1)</formula>
    </cfRule>
    <cfRule type="expression" dxfId="17" priority="15" stopIfTrue="1">
      <formula>AND(#REF!="On Track",I$7&gt;=#REF!,I$7&lt;=#REF!+#REF!-1)</formula>
    </cfRule>
    <cfRule type="expression" dxfId="18" priority="16" stopIfTrue="1">
      <formula>AND(#REF!="Med Risk",I$7&gt;=#REF!,I$7&lt;=#REF!+#REF!-1)</formula>
    </cfRule>
    <cfRule type="expression" dxfId="19"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{28b6ece3-02f5-41c4-9a1f-6ac6465c57ef}</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28b6ece3-02f5-41c4-9a1f-6ac6465c57ef}">
            <x14:dataBar minLength="0" maxLength="100" negativeBarColorSameAsPositive="1" axisPosition="none">
              <x14:cfvo type="num">
                <xm:f>0</xm:f>
              </x14:cfvo>
              <x14:cfvo type="num">
                <xm:f>1</xm:f>
              </x14:cfvo>
              <x14:axisColor indexed="65"/>
            </x14:dataBar>
          </x14:cfRule>
          <xm:sqref>E9:E36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博+</cp:lastModifiedBy>
  <dcterms:created xsi:type="dcterms:W3CDTF">2021-02-17T05:31:00Z</dcterms:created>
  <dcterms:modified xsi:type="dcterms:W3CDTF">2021-11-09T06:02:02Z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D87E4F8EDBBA40D087B512222AA0DA11</vt:lpwstr>
  </property>
  <property fmtid="{D5CDD505-2E9C-101B-9397-08002B2CF9AE}" pid="4" name="KSOProductBuildVer">
    <vt:lpwstr>2052-11.1.0.11045</vt:lpwstr>
  </property>
</Properties>
</file>