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lvarodiaz/Desktop/"/>
    </mc:Choice>
  </mc:AlternateContent>
  <xr:revisionPtr revIDLastSave="0" documentId="13_ncr:1_{37CBFB98-7003-5B49-8878-08B6D8CE54F1}" xr6:coauthVersionLast="45" xr6:coauthVersionMax="45" xr10:uidLastSave="{00000000-0000-0000-0000-000000000000}"/>
  <bookViews>
    <workbookView xWindow="0" yWindow="460" windowWidth="33600" windowHeight="20040" activeTab="1" xr2:uid="{00000000-000D-0000-FFFF-FFFF00000000}"/>
  </bookViews>
  <sheets>
    <sheet name="Worksheet" sheetId="2" r:id="rId1"/>
    <sheet name="upload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2" i="3"/>
  <c r="A3" i="3" l="1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2" i="3"/>
  <c r="O5" i="2"/>
  <c r="O6" i="2"/>
  <c r="O7" i="2"/>
  <c r="O8" i="2"/>
  <c r="O9" i="2"/>
  <c r="O10" i="2"/>
  <c r="O11" i="2"/>
  <c r="O12" i="2"/>
  <c r="P12" i="2" s="1"/>
  <c r="Q12" i="2" s="1"/>
  <c r="O13" i="2"/>
  <c r="P13" i="2" s="1"/>
  <c r="Q13" i="2" s="1"/>
  <c r="O14" i="2"/>
  <c r="P14" i="2" s="1"/>
  <c r="Q14" i="2" s="1"/>
  <c r="O15" i="2"/>
  <c r="P15" i="2" s="1"/>
  <c r="Q15" i="2" s="1"/>
  <c r="O16" i="2"/>
  <c r="O17" i="2"/>
  <c r="O18" i="2"/>
  <c r="P18" i="2" s="1"/>
  <c r="Q18" i="2" s="1"/>
  <c r="O19" i="2"/>
  <c r="O20" i="2"/>
  <c r="P20" i="2" s="1"/>
  <c r="Q20" i="2" s="1"/>
  <c r="O21" i="2"/>
  <c r="O22" i="2"/>
  <c r="O23" i="2"/>
  <c r="O24" i="2"/>
  <c r="O25" i="2"/>
  <c r="O26" i="2"/>
  <c r="O27" i="2"/>
  <c r="O28" i="2"/>
  <c r="P28" i="2" s="1"/>
  <c r="Q28" i="2" s="1"/>
  <c r="O29" i="2"/>
  <c r="P29" i="2" s="1"/>
  <c r="Q29" i="2" s="1"/>
  <c r="O30" i="2"/>
  <c r="P30" i="2" s="1"/>
  <c r="O31" i="2"/>
  <c r="O32" i="2"/>
  <c r="O33" i="2"/>
  <c r="O34" i="2"/>
  <c r="P34" i="2" s="1"/>
  <c r="O35" i="2"/>
  <c r="O36" i="2"/>
  <c r="P36" i="2" s="1"/>
  <c r="O4" i="2"/>
  <c r="M8" i="2"/>
  <c r="N8" i="2" s="1"/>
  <c r="P8" i="2" s="1"/>
  <c r="M9" i="2"/>
  <c r="N9" i="2" s="1"/>
  <c r="M10" i="2"/>
  <c r="N10" i="2" s="1"/>
  <c r="P10" i="2" s="1"/>
  <c r="Q10" i="2" s="1"/>
  <c r="M11" i="2"/>
  <c r="N11" i="2" s="1"/>
  <c r="P11" i="2" s="1"/>
  <c r="Q11" i="2" s="1"/>
  <c r="M13" i="2"/>
  <c r="N13" i="2" s="1"/>
  <c r="M24" i="2"/>
  <c r="N24" i="2" s="1"/>
  <c r="P24" i="2" s="1"/>
  <c r="M25" i="2"/>
  <c r="N25" i="2" s="1"/>
  <c r="M26" i="2"/>
  <c r="N26" i="2" s="1"/>
  <c r="P26" i="2" s="1"/>
  <c r="Q26" i="2" s="1"/>
  <c r="M27" i="2"/>
  <c r="N27" i="2" s="1"/>
  <c r="P27" i="2" s="1"/>
  <c r="Q27" i="2" s="1"/>
  <c r="M29" i="2"/>
  <c r="N29" i="2" s="1"/>
  <c r="R5" i="2"/>
  <c r="M5" i="2" s="1"/>
  <c r="N5" i="2" s="1"/>
  <c r="P5" i="2" s="1"/>
  <c r="Q5" i="2" s="1"/>
  <c r="S5" i="2"/>
  <c r="T5" i="2"/>
  <c r="R6" i="2"/>
  <c r="M6" i="2" s="1"/>
  <c r="N6" i="2" s="1"/>
  <c r="S6" i="2"/>
  <c r="T6" i="2"/>
  <c r="R7" i="2"/>
  <c r="M7" i="2" s="1"/>
  <c r="N7" i="2" s="1"/>
  <c r="S7" i="2"/>
  <c r="T7" i="2"/>
  <c r="R8" i="2"/>
  <c r="S8" i="2"/>
  <c r="T8" i="2"/>
  <c r="R9" i="2"/>
  <c r="S9" i="2"/>
  <c r="T9" i="2"/>
  <c r="R10" i="2"/>
  <c r="S10" i="2"/>
  <c r="T10" i="2"/>
  <c r="R11" i="2"/>
  <c r="S11" i="2"/>
  <c r="T11" i="2"/>
  <c r="R12" i="2"/>
  <c r="S12" i="2"/>
  <c r="M12" i="2" s="1"/>
  <c r="N12" i="2" s="1"/>
  <c r="T12" i="2"/>
  <c r="R13" i="2"/>
  <c r="S13" i="2"/>
  <c r="T13" i="2"/>
  <c r="R14" i="2"/>
  <c r="M14" i="2" s="1"/>
  <c r="N14" i="2" s="1"/>
  <c r="S14" i="2"/>
  <c r="T14" i="2"/>
  <c r="R15" i="2"/>
  <c r="M15" i="2" s="1"/>
  <c r="N15" i="2" s="1"/>
  <c r="S15" i="2"/>
  <c r="T15" i="2"/>
  <c r="R16" i="2"/>
  <c r="M16" i="2" s="1"/>
  <c r="N16" i="2" s="1"/>
  <c r="P16" i="2" s="1"/>
  <c r="S16" i="2"/>
  <c r="T16" i="2"/>
  <c r="R17" i="2"/>
  <c r="M17" i="2" s="1"/>
  <c r="N17" i="2" s="1"/>
  <c r="S17" i="2"/>
  <c r="T17" i="2"/>
  <c r="R18" i="2"/>
  <c r="M18" i="2" s="1"/>
  <c r="N18" i="2" s="1"/>
  <c r="S18" i="2"/>
  <c r="T18" i="2"/>
  <c r="R19" i="2"/>
  <c r="M19" i="2" s="1"/>
  <c r="N19" i="2" s="1"/>
  <c r="P19" i="2" s="1"/>
  <c r="S19" i="2"/>
  <c r="T19" i="2"/>
  <c r="R20" i="2"/>
  <c r="M20" i="2" s="1"/>
  <c r="N20" i="2" s="1"/>
  <c r="S20" i="2"/>
  <c r="T20" i="2"/>
  <c r="R21" i="2"/>
  <c r="M21" i="2" s="1"/>
  <c r="N21" i="2" s="1"/>
  <c r="P21" i="2" s="1"/>
  <c r="S21" i="2"/>
  <c r="T21" i="2"/>
  <c r="R22" i="2"/>
  <c r="M22" i="2" s="1"/>
  <c r="N22" i="2" s="1"/>
  <c r="S22" i="2"/>
  <c r="T22" i="2"/>
  <c r="R23" i="2"/>
  <c r="M23" i="2" s="1"/>
  <c r="N23" i="2" s="1"/>
  <c r="S23" i="2"/>
  <c r="T23" i="2"/>
  <c r="R24" i="2"/>
  <c r="S24" i="2"/>
  <c r="T24" i="2"/>
  <c r="R25" i="2"/>
  <c r="S25" i="2"/>
  <c r="T25" i="2"/>
  <c r="R26" i="2"/>
  <c r="S26" i="2"/>
  <c r="T26" i="2"/>
  <c r="R27" i="2"/>
  <c r="S27" i="2"/>
  <c r="T27" i="2"/>
  <c r="R28" i="2"/>
  <c r="S28" i="2"/>
  <c r="M28" i="2" s="1"/>
  <c r="N28" i="2" s="1"/>
  <c r="T28" i="2"/>
  <c r="R29" i="2"/>
  <c r="S29" i="2"/>
  <c r="T29" i="2"/>
  <c r="R30" i="2"/>
  <c r="M30" i="2" s="1"/>
  <c r="N30" i="2" s="1"/>
  <c r="S30" i="2"/>
  <c r="T30" i="2"/>
  <c r="R31" i="2"/>
  <c r="M31" i="2" s="1"/>
  <c r="N31" i="2" s="1"/>
  <c r="P31" i="2" s="1"/>
  <c r="S31" i="2"/>
  <c r="T31" i="2"/>
  <c r="R32" i="2"/>
  <c r="M32" i="2" s="1"/>
  <c r="N32" i="2" s="1"/>
  <c r="P32" i="2" s="1"/>
  <c r="S32" i="2"/>
  <c r="T32" i="2"/>
  <c r="R33" i="2"/>
  <c r="M33" i="2" s="1"/>
  <c r="N33" i="2" s="1"/>
  <c r="P33" i="2" s="1"/>
  <c r="S33" i="2"/>
  <c r="T33" i="2"/>
  <c r="R34" i="2"/>
  <c r="M34" i="2" s="1"/>
  <c r="N34" i="2" s="1"/>
  <c r="S34" i="2"/>
  <c r="T34" i="2"/>
  <c r="R35" i="2"/>
  <c r="M35" i="2" s="1"/>
  <c r="N35" i="2" s="1"/>
  <c r="P35" i="2" s="1"/>
  <c r="S35" i="2"/>
  <c r="T35" i="2"/>
  <c r="R36" i="2"/>
  <c r="M36" i="2" s="1"/>
  <c r="N36" i="2" s="1"/>
  <c r="S36" i="2"/>
  <c r="T36" i="2"/>
  <c r="T4" i="2"/>
  <c r="S4" i="2"/>
  <c r="R4" i="2"/>
  <c r="M4" i="2" s="1"/>
  <c r="N4" i="2" s="1"/>
  <c r="P4" i="2" s="1"/>
  <c r="Q4" i="2" s="1"/>
  <c r="P17" i="2" l="1"/>
  <c r="Q17" i="2" s="1"/>
  <c r="P25" i="2"/>
  <c r="Q25" i="2" s="1"/>
  <c r="P9" i="2"/>
  <c r="Q9" i="2" s="1"/>
  <c r="P23" i="2"/>
  <c r="Q23" i="2" s="1"/>
  <c r="P7" i="2"/>
  <c r="Q7" i="2" s="1"/>
  <c r="P22" i="2"/>
  <c r="Q22" i="2" s="1"/>
  <c r="P6" i="2"/>
  <c r="Q6" i="2" s="1"/>
  <c r="Q24" i="2"/>
  <c r="Q8" i="2"/>
  <c r="Q21" i="2"/>
  <c r="Q36" i="2"/>
  <c r="Q34" i="2"/>
  <c r="Q16" i="2"/>
  <c r="Q30" i="2"/>
  <c r="Q32" i="2"/>
  <c r="Q19" i="2"/>
  <c r="Q31" i="2"/>
  <c r="Q35" i="2"/>
  <c r="Q33" i="2"/>
</calcChain>
</file>

<file path=xl/sharedStrings.xml><?xml version="1.0" encoding="utf-8"?>
<sst xmlns="http://schemas.openxmlformats.org/spreadsheetml/2006/main" count="357" uniqueCount="134">
  <si>
    <t>Payment Date</t>
  </si>
  <si>
    <t>Maturity Date</t>
  </si>
  <si>
    <t>Market Rate</t>
  </si>
  <si>
    <t>Shift (bp)</t>
  </si>
  <si>
    <t>Shifted Rate</t>
  </si>
  <si>
    <t>Zero Rate</t>
  </si>
  <si>
    <t>Discount</t>
  </si>
  <si>
    <t>Source</t>
  </si>
  <si>
    <t>10/15/2020</t>
  </si>
  <si>
    <t>CASH</t>
  </si>
  <si>
    <t>10/21/2020</t>
  </si>
  <si>
    <t>DETAILED_SWAP</t>
  </si>
  <si>
    <t>10/28/2020</t>
  </si>
  <si>
    <t>11/04/2020</t>
  </si>
  <si>
    <t>11/16/2020</t>
  </si>
  <si>
    <t>12/14/2020</t>
  </si>
  <si>
    <t>01/14/2021</t>
  </si>
  <si>
    <t>02/16/2021</t>
  </si>
  <si>
    <t>03/15/2021</t>
  </si>
  <si>
    <t>04/14/2021</t>
  </si>
  <si>
    <t>05/14/2021</t>
  </si>
  <si>
    <t>06/14/2021</t>
  </si>
  <si>
    <t>07/14/2021</t>
  </si>
  <si>
    <t>08/16/2021</t>
  </si>
  <si>
    <t>09/14/2021</t>
  </si>
  <si>
    <t>10/14/2021</t>
  </si>
  <si>
    <t>04/14/2022</t>
  </si>
  <si>
    <t>10/14/2022</t>
  </si>
  <si>
    <t>10/16/2023</t>
  </si>
  <si>
    <t>10/15/2024</t>
  </si>
  <si>
    <t>10/14/2025</t>
  </si>
  <si>
    <t>10/14/2026</t>
  </si>
  <si>
    <t>10/14/2027</t>
  </si>
  <si>
    <t>10/16/2028</t>
  </si>
  <si>
    <t>10/15/2029</t>
  </si>
  <si>
    <t>10/15/2030</t>
  </si>
  <si>
    <t>10/14/2032</t>
  </si>
  <si>
    <t>10/15/2035</t>
  </si>
  <si>
    <t>10/15/2040</t>
  </si>
  <si>
    <t>10/16/2045</t>
  </si>
  <si>
    <t>10/14/2050</t>
  </si>
  <si>
    <t>10/14/2060</t>
  </si>
  <si>
    <t>10/14/2070</t>
  </si>
  <si>
    <t>year</t>
  </si>
  <si>
    <t>month</t>
  </si>
  <si>
    <t>day</t>
  </si>
  <si>
    <t>mat date</t>
  </si>
  <si>
    <t>start date</t>
  </si>
  <si>
    <t>plazo</t>
  </si>
  <si>
    <t>check df</t>
  </si>
  <si>
    <t>rate ok</t>
  </si>
  <si>
    <t>dif</t>
  </si>
  <si>
    <t>Plazo</t>
  </si>
  <si>
    <t>1 DY</t>
  </si>
  <si>
    <t>1 WK</t>
  </si>
  <si>
    <t>2 WK</t>
  </si>
  <si>
    <t>3 WK</t>
  </si>
  <si>
    <t>1 MO</t>
  </si>
  <si>
    <t>2 MO</t>
  </si>
  <si>
    <t>3 MO</t>
  </si>
  <si>
    <t>4 MO</t>
  </si>
  <si>
    <t>5 MO</t>
  </si>
  <si>
    <t>6 MO</t>
  </si>
  <si>
    <t>7 MO</t>
  </si>
  <si>
    <t>8 MO</t>
  </si>
  <si>
    <t>9 MO</t>
  </si>
  <si>
    <t>10 MO</t>
  </si>
  <si>
    <t>11 MO</t>
  </si>
  <si>
    <t>12 MO</t>
  </si>
  <si>
    <t>18 MO</t>
  </si>
  <si>
    <t>2 YR</t>
  </si>
  <si>
    <t>3 YR</t>
  </si>
  <si>
    <t>4 YR</t>
  </si>
  <si>
    <t>5 YR</t>
  </si>
  <si>
    <t>6 YR</t>
  </si>
  <si>
    <t>7 YR</t>
  </si>
  <si>
    <t>8 YR</t>
  </si>
  <si>
    <t>9 YR</t>
  </si>
  <si>
    <t>10 YR</t>
  </si>
  <si>
    <t>12 YR</t>
  </si>
  <si>
    <t>15 YR</t>
  </si>
  <si>
    <t>20 YR</t>
  </si>
  <si>
    <t>25 YR</t>
  </si>
  <si>
    <t>30 YR</t>
  </si>
  <si>
    <t>40 YR</t>
  </si>
  <si>
    <t>50 YR</t>
  </si>
  <si>
    <t>Rate Type</t>
  </si>
  <si>
    <t>Daycount</t>
  </si>
  <si>
    <t>Freq</t>
  </si>
  <si>
    <t>Tipo efectivo</t>
  </si>
  <si>
    <t>ACT/360</t>
  </si>
  <si>
    <t>Tipos Swap</t>
  </si>
  <si>
    <t>start_date</t>
  </si>
  <si>
    <t>rate_value</t>
  </si>
  <si>
    <t>rate_type</t>
  </si>
  <si>
    <t>periodicity</t>
  </si>
  <si>
    <t>stub_period</t>
  </si>
  <si>
    <t>tenor</t>
  </si>
  <si>
    <t>1D</t>
  </si>
  <si>
    <t>7D</t>
  </si>
  <si>
    <t>14D</t>
  </si>
  <si>
    <t>21D</t>
  </si>
  <si>
    <t>1M</t>
  </si>
  <si>
    <t>2M</t>
  </si>
  <si>
    <t>3M</t>
  </si>
  <si>
    <t>4M</t>
  </si>
  <si>
    <t>5M</t>
  </si>
  <si>
    <t>6M</t>
  </si>
  <si>
    <t>7M</t>
  </si>
  <si>
    <t>8M</t>
  </si>
  <si>
    <t>9M</t>
  </si>
  <si>
    <t>10M</t>
  </si>
  <si>
    <t>11M</t>
  </si>
  <si>
    <t>12M</t>
  </si>
  <si>
    <t>18M</t>
  </si>
  <si>
    <t>2Y</t>
  </si>
  <si>
    <t>3Y</t>
  </si>
  <si>
    <t>4Y</t>
  </si>
  <si>
    <t>5Y</t>
  </si>
  <si>
    <t>6Y</t>
  </si>
  <si>
    <t>7Y</t>
  </si>
  <si>
    <t>8Y</t>
  </si>
  <si>
    <t>9Y</t>
  </si>
  <si>
    <t>10Y</t>
  </si>
  <si>
    <t>12Y</t>
  </si>
  <si>
    <t>15Y</t>
  </si>
  <si>
    <t>20Y</t>
  </si>
  <si>
    <t>25Y</t>
  </si>
  <si>
    <t>30Y</t>
  </si>
  <si>
    <t>40Y</t>
  </si>
  <si>
    <t>50Y</t>
  </si>
  <si>
    <t>LINACT360</t>
  </si>
  <si>
    <t>1Y</t>
  </si>
  <si>
    <t>SHORTBACK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</si>
</sst>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"/>
    <numFmt numFmtId="165" formatCode="0.000000%"/>
    <numFmt numFmtId="166" formatCode="dd/mm/yyyy;@"/>
    <numFmt numFmtId="167" formatCode="yyyy/mm/dd;@"/>
  </numFmts>
  <fonts count="19" x14ac:knownFonts="1">
    <font>
      <sz val="11"/>
      <color theme="1"/>
      <name val="Calibri"/>
      <family val="2"/>
      <scheme val="minor"/>
    </font>
    <font>
      <b/>
      <sz val="11"/>
      <color indexed="9"/>
      <name val="Calibri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F81BD"/>
        <bgColor indexed="64"/>
      </patternFill>
    </fill>
    <fill>
      <patternFill patternType="solid">
        <fgColor theme="5" tint="-0.24997711111789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44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" fillId="33" borderId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9" fontId="2" fillId="0" borderId="0" applyFont="0" applyFill="0" applyBorder="0" applyAlignment="0" applyProtection="0"/>
  </cellStyleXfs>
  <cellXfs count="15">
    <xf numFmtId="0" fontId="0" fillId="0" borderId="0" xfId="0"/>
    <xf numFmtId="165" fontId="0" fillId="0" borderId="0" xfId="43" applyNumberFormat="1" applyFont="1"/>
    <xf numFmtId="0" fontId="0" fillId="0" borderId="0" xfId="0" applyAlignment="1">
      <alignment horizontal="left"/>
    </xf>
    <xf numFmtId="0" fontId="1" fillId="34" borderId="10" xfId="26" applyNumberFormat="1" applyFont="1" applyFill="1" applyBorder="1" applyAlignment="1" applyProtection="1"/>
    <xf numFmtId="166" fontId="0" fillId="0" borderId="10" xfId="0" applyNumberFormat="1" applyBorder="1" applyAlignment="1">
      <alignment horizontal="left"/>
    </xf>
    <xf numFmtId="0" fontId="1" fillId="33" borderId="10" xfId="26" applyNumberFormat="1" applyFont="1" applyFill="1" applyBorder="1" applyAlignment="1" applyProtection="1">
      <alignment horizontal="left"/>
    </xf>
    <xf numFmtId="0" fontId="1" fillId="33" borderId="10" xfId="26" applyBorder="1"/>
    <xf numFmtId="0" fontId="1" fillId="33" borderId="10" xfId="26" applyBorder="1" applyAlignment="1">
      <alignment horizontal="left"/>
    </xf>
    <xf numFmtId="0" fontId="1" fillId="34" borderId="10" xfId="26" applyNumberFormat="1" applyFont="1" applyFill="1" applyBorder="1" applyAlignment="1" applyProtection="1">
      <alignment horizontal="left"/>
    </xf>
    <xf numFmtId="0" fontId="0" fillId="0" borderId="10" xfId="0" applyBorder="1" applyAlignment="1">
      <alignment horizontal="left"/>
    </xf>
    <xf numFmtId="164" fontId="0" fillId="0" borderId="10" xfId="0" applyNumberFormat="1" applyBorder="1" applyAlignment="1">
      <alignment horizontal="left"/>
    </xf>
    <xf numFmtId="165" fontId="0" fillId="0" borderId="10" xfId="43" applyNumberFormat="1" applyFont="1" applyBorder="1" applyAlignment="1">
      <alignment horizontal="left"/>
    </xf>
    <xf numFmtId="0" fontId="0" fillId="0" borderId="10" xfId="0" applyBorder="1"/>
    <xf numFmtId="0" fontId="0" fillId="0" borderId="10" xfId="0" applyNumberFormat="1" applyBorder="1" applyAlignment="1">
      <alignment horizontal="left"/>
    </xf>
    <xf numFmtId="167" fontId="0" fillId="0" borderId="0" xfId="0" applyNumberFormat="1" applyAlignment="1">
      <alignment horizontal="left"/>
    </xf>
  </cellXfs>
  <cellStyles count="44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blp_column_header" xfId="26" xr:uid="{00000000-0005-0000-0000-000012000000}"/>
    <cellStyle name="Bueno" xfId="30" builtinId="26" customBuiltin="1"/>
    <cellStyle name="Cálculo" xfId="27" builtinId="22" customBuiltin="1"/>
    <cellStyle name="Celda de comprobación" xfId="28" builtinId="23" customBuiltin="1"/>
    <cellStyle name="Celda vinculada" xfId="36" builtinId="24" customBuiltin="1"/>
    <cellStyle name="Encabezado 1" xfId="31" builtinId="16" customBuiltin="1"/>
    <cellStyle name="Encabezado 4" xfId="34" builtinId="19" customBuiltin="1"/>
    <cellStyle name="Énfasis1" xfId="19" builtinId="29" customBuiltin="1"/>
    <cellStyle name="Énfasis2" xfId="20" builtinId="33" customBuiltin="1"/>
    <cellStyle name="Énfasis3" xfId="21" builtinId="37" customBuiltin="1"/>
    <cellStyle name="Énfasis4" xfId="22" builtinId="41" customBuiltin="1"/>
    <cellStyle name="Énfasis5" xfId="23" builtinId="45" customBuiltin="1"/>
    <cellStyle name="Énfasis6" xfId="24" builtinId="49" customBuiltin="1"/>
    <cellStyle name="Entrada" xfId="35" builtinId="20" customBuiltin="1"/>
    <cellStyle name="Incorrecto" xfId="25" builtinId="27" customBuiltin="1"/>
    <cellStyle name="Neutral" xfId="37" builtinId="28" customBuiltin="1"/>
    <cellStyle name="Normal" xfId="0" builtinId="0"/>
    <cellStyle name="Notas" xfId="38" builtinId="10" customBuiltin="1"/>
    <cellStyle name="Porcentaje" xfId="43" builtinId="5"/>
    <cellStyle name="Salida" xfId="39" builtinId="21" customBuiltin="1"/>
    <cellStyle name="Texto de advertencia" xfId="42" builtinId="11" customBuiltin="1"/>
    <cellStyle name="Texto explicativo" xfId="29" builtinId="53" customBuiltin="1"/>
    <cellStyle name="Título" xfId="40" builtinId="15" customBuiltin="1"/>
    <cellStyle name="Título 2" xfId="32" builtinId="17" customBuiltin="1"/>
    <cellStyle name="Título 3" xfId="33" builtinId="18" customBuiltin="1"/>
    <cellStyle name="Total" xfId="41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6"/>
  <sheetViews>
    <sheetView showGridLines="0" zoomScaleNormal="100" workbookViewId="0">
      <selection activeCell="O4" sqref="O4"/>
    </sheetView>
  </sheetViews>
  <sheetFormatPr baseColWidth="10" defaultRowHeight="15" x14ac:dyDescent="0.2"/>
  <cols>
    <col min="1" max="1" width="13.5" bestFit="1" customWidth="1"/>
    <col min="2" max="2" width="13.33203125" bestFit="1" customWidth="1"/>
    <col min="3" max="3" width="13" bestFit="1" customWidth="1"/>
    <col min="4" max="4" width="9.1640625" bestFit="1" customWidth="1"/>
    <col min="5" max="5" width="13" bestFit="1" customWidth="1"/>
    <col min="6" max="7" width="17" bestFit="1" customWidth="1"/>
    <col min="8" max="8" width="16.6640625" customWidth="1"/>
    <col min="9" max="9" width="9.1640625" bestFit="1" customWidth="1"/>
    <col min="10" max="10" width="10.83203125" bestFit="1" customWidth="1"/>
    <col min="11" max="11" width="8.5" bestFit="1" customWidth="1"/>
    <col min="12" max="12" width="9.1640625" style="2" bestFit="1" customWidth="1"/>
    <col min="13" max="17" width="13.6640625" customWidth="1"/>
  </cols>
  <sheetData>
    <row r="1" spans="1:20" x14ac:dyDescent="0.2">
      <c r="A1" s="3" t="s">
        <v>47</v>
      </c>
      <c r="B1" s="4">
        <v>44118</v>
      </c>
    </row>
    <row r="3" spans="1:20" x14ac:dyDescent="0.2">
      <c r="A3" s="5" t="s">
        <v>0</v>
      </c>
      <c r="B3" s="5" t="s">
        <v>1</v>
      </c>
      <c r="C3" s="5" t="s">
        <v>2</v>
      </c>
      <c r="D3" s="5" t="s">
        <v>3</v>
      </c>
      <c r="E3" s="5" t="s">
        <v>4</v>
      </c>
      <c r="F3" s="5" t="s">
        <v>5</v>
      </c>
      <c r="G3" s="5" t="s">
        <v>6</v>
      </c>
      <c r="H3" s="5" t="s">
        <v>7</v>
      </c>
      <c r="I3" s="6" t="s">
        <v>52</v>
      </c>
      <c r="J3" s="6" t="s">
        <v>86</v>
      </c>
      <c r="K3" s="6" t="s">
        <v>87</v>
      </c>
      <c r="L3" s="7" t="s">
        <v>88</v>
      </c>
      <c r="M3" s="8" t="s">
        <v>46</v>
      </c>
      <c r="N3" s="8" t="s">
        <v>48</v>
      </c>
      <c r="O3" s="8" t="s">
        <v>50</v>
      </c>
      <c r="P3" s="8" t="s">
        <v>49</v>
      </c>
      <c r="Q3" s="8" t="s">
        <v>51</v>
      </c>
      <c r="R3" s="8" t="s">
        <v>43</v>
      </c>
      <c r="S3" s="8" t="s">
        <v>44</v>
      </c>
      <c r="T3" s="8" t="s">
        <v>45</v>
      </c>
    </row>
    <row r="4" spans="1:20" x14ac:dyDescent="0.2">
      <c r="A4" s="9" t="s">
        <v>8</v>
      </c>
      <c r="B4" s="9" t="s">
        <v>8</v>
      </c>
      <c r="C4" s="10">
        <v>0.08</v>
      </c>
      <c r="D4" s="9">
        <v>0</v>
      </c>
      <c r="E4" s="10">
        <v>0.08</v>
      </c>
      <c r="F4" s="10">
        <v>8.1111020988319196E-2</v>
      </c>
      <c r="G4" s="11">
        <v>0.99999777778271604</v>
      </c>
      <c r="H4" s="9" t="s">
        <v>9</v>
      </c>
      <c r="I4" s="12" t="s">
        <v>53</v>
      </c>
      <c r="J4" s="12" t="s">
        <v>89</v>
      </c>
      <c r="K4" s="12" t="s">
        <v>90</v>
      </c>
      <c r="L4" s="9">
        <v>0</v>
      </c>
      <c r="M4" s="4">
        <f>DATE(R4,S4,T4)</f>
        <v>44119</v>
      </c>
      <c r="N4" s="13">
        <f>M4-$B$1</f>
        <v>1</v>
      </c>
      <c r="O4" s="11">
        <f>F4/100</f>
        <v>8.1111020988319197E-4</v>
      </c>
      <c r="P4" s="11">
        <f>(1+O4)^(-N4/365)</f>
        <v>0.99999777868345952</v>
      </c>
      <c r="Q4" s="11">
        <f t="shared" ref="Q4:Q36" si="0">+P4-G4</f>
        <v>9.007434798036229E-10</v>
      </c>
      <c r="R4" s="9">
        <f t="shared" ref="R4:R36" si="1">VALUE(RIGHT(B4,4))</f>
        <v>2020</v>
      </c>
      <c r="S4" s="9">
        <f t="shared" ref="S4:S36" si="2">VALUE(LEFT(B4,2))</f>
        <v>10</v>
      </c>
      <c r="T4" s="9">
        <f t="shared" ref="T4:T36" si="3">VALUE(MID(B4,4,2))</f>
        <v>15</v>
      </c>
    </row>
    <row r="5" spans="1:20" x14ac:dyDescent="0.2">
      <c r="A5" s="9" t="s">
        <v>10</v>
      </c>
      <c r="B5" s="9" t="s">
        <v>10</v>
      </c>
      <c r="C5" s="10">
        <v>8.28999988734722E-2</v>
      </c>
      <c r="D5" s="9">
        <v>0</v>
      </c>
      <c r="E5" s="10">
        <v>8.28999988734722E-2</v>
      </c>
      <c r="F5" s="10">
        <v>8.4050710323259906E-2</v>
      </c>
      <c r="G5" s="11">
        <v>0.99998388081560696</v>
      </c>
      <c r="H5" s="9" t="s">
        <v>11</v>
      </c>
      <c r="I5" s="12" t="s">
        <v>54</v>
      </c>
      <c r="J5" s="12" t="s">
        <v>91</v>
      </c>
      <c r="K5" s="12" t="s">
        <v>90</v>
      </c>
      <c r="L5" s="9">
        <v>1</v>
      </c>
      <c r="M5" s="4">
        <f t="shared" ref="M5:M36" si="4">DATE(R5,S5,T5)</f>
        <v>44125</v>
      </c>
      <c r="N5" s="13">
        <f>M5-$B$1</f>
        <v>7</v>
      </c>
      <c r="O5" s="11">
        <f t="shared" ref="O5:O36" si="5">F5/100</f>
        <v>8.40507103232599E-4</v>
      </c>
      <c r="P5" s="11">
        <f>EXP(-O5*N5/365)</f>
        <v>0.99998388081560685</v>
      </c>
      <c r="Q5" s="11">
        <f t="shared" si="0"/>
        <v>0</v>
      </c>
      <c r="R5" s="9">
        <f t="shared" si="1"/>
        <v>2020</v>
      </c>
      <c r="S5" s="9">
        <f t="shared" si="2"/>
        <v>10</v>
      </c>
      <c r="T5" s="9">
        <f t="shared" si="3"/>
        <v>21</v>
      </c>
    </row>
    <row r="6" spans="1:20" x14ac:dyDescent="0.2">
      <c r="A6" s="9" t="s">
        <v>12</v>
      </c>
      <c r="B6" s="9" t="s">
        <v>12</v>
      </c>
      <c r="C6" s="10">
        <v>7.6899997889995603E-2</v>
      </c>
      <c r="D6" s="9">
        <v>0</v>
      </c>
      <c r="E6" s="10">
        <v>7.6899997889995603E-2</v>
      </c>
      <c r="F6" s="10">
        <v>7.7966887600632903E-2</v>
      </c>
      <c r="G6" s="11">
        <v>0.99997009533958003</v>
      </c>
      <c r="H6" s="9" t="s">
        <v>11</v>
      </c>
      <c r="I6" s="12" t="s">
        <v>55</v>
      </c>
      <c r="J6" s="12" t="s">
        <v>91</v>
      </c>
      <c r="K6" s="12" t="s">
        <v>90</v>
      </c>
      <c r="L6" s="9">
        <v>1</v>
      </c>
      <c r="M6" s="4">
        <f t="shared" si="4"/>
        <v>44132</v>
      </c>
      <c r="N6" s="13">
        <f t="shared" ref="N6:N36" si="6">M6-$B$1</f>
        <v>14</v>
      </c>
      <c r="O6" s="11">
        <f t="shared" si="5"/>
        <v>7.7966887600632907E-4</v>
      </c>
      <c r="P6" s="11">
        <f t="shared" ref="P6:P36" si="7">EXP(-O6*N6/365)</f>
        <v>0.99997009533958048</v>
      </c>
      <c r="Q6" s="11">
        <f t="shared" si="0"/>
        <v>0</v>
      </c>
      <c r="R6" s="9">
        <f t="shared" si="1"/>
        <v>2020</v>
      </c>
      <c r="S6" s="9">
        <f t="shared" si="2"/>
        <v>10</v>
      </c>
      <c r="T6" s="9">
        <f t="shared" si="3"/>
        <v>28</v>
      </c>
    </row>
    <row r="7" spans="1:20" x14ac:dyDescent="0.2">
      <c r="A7" s="9" t="s">
        <v>13</v>
      </c>
      <c r="B7" s="9" t="s">
        <v>13</v>
      </c>
      <c r="C7" s="10">
        <v>7.6300051063299207E-2</v>
      </c>
      <c r="D7" s="9">
        <v>0</v>
      </c>
      <c r="E7" s="10">
        <v>7.6300051063299207E-2</v>
      </c>
      <c r="F7" s="10">
        <v>7.7358052467257493E-2</v>
      </c>
      <c r="G7" s="11">
        <v>0.99995549361778602</v>
      </c>
      <c r="H7" s="9" t="s">
        <v>11</v>
      </c>
      <c r="I7" s="12" t="s">
        <v>56</v>
      </c>
      <c r="J7" s="12" t="s">
        <v>91</v>
      </c>
      <c r="K7" s="12" t="s">
        <v>90</v>
      </c>
      <c r="L7" s="9">
        <v>1</v>
      </c>
      <c r="M7" s="4">
        <f t="shared" si="4"/>
        <v>44139</v>
      </c>
      <c r="N7" s="13">
        <f t="shared" si="6"/>
        <v>21</v>
      </c>
      <c r="O7" s="11">
        <f t="shared" si="5"/>
        <v>7.7358052467257498E-4</v>
      </c>
      <c r="P7" s="11">
        <f t="shared" si="7"/>
        <v>0.99995549361778602</v>
      </c>
      <c r="Q7" s="11">
        <f t="shared" si="0"/>
        <v>0</v>
      </c>
      <c r="R7" s="9">
        <f t="shared" si="1"/>
        <v>2020</v>
      </c>
      <c r="S7" s="9">
        <f t="shared" si="2"/>
        <v>11</v>
      </c>
      <c r="T7" s="9">
        <f t="shared" si="3"/>
        <v>4</v>
      </c>
    </row>
    <row r="8" spans="1:20" x14ac:dyDescent="0.2">
      <c r="A8" s="9" t="s">
        <v>14</v>
      </c>
      <c r="B8" s="9" t="s">
        <v>14</v>
      </c>
      <c r="C8" s="10">
        <v>7.7000003308057799E-2</v>
      </c>
      <c r="D8" s="9">
        <v>0</v>
      </c>
      <c r="E8" s="10">
        <v>7.7000003308057799E-2</v>
      </c>
      <c r="F8" s="10">
        <v>7.8066692726986894E-2</v>
      </c>
      <c r="G8" s="11">
        <v>0.99992942164528997</v>
      </c>
      <c r="H8" s="9" t="s">
        <v>11</v>
      </c>
      <c r="I8" s="12" t="s">
        <v>57</v>
      </c>
      <c r="J8" s="12" t="s">
        <v>91</v>
      </c>
      <c r="K8" s="12" t="s">
        <v>90</v>
      </c>
      <c r="L8" s="9">
        <v>1</v>
      </c>
      <c r="M8" s="4">
        <f t="shared" si="4"/>
        <v>44151</v>
      </c>
      <c r="N8" s="13">
        <f t="shared" si="6"/>
        <v>33</v>
      </c>
      <c r="O8" s="11">
        <f t="shared" si="5"/>
        <v>7.8066692726986892E-4</v>
      </c>
      <c r="P8" s="11">
        <f t="shared" si="7"/>
        <v>0.99992942164529008</v>
      </c>
      <c r="Q8" s="11">
        <f t="shared" si="0"/>
        <v>0</v>
      </c>
      <c r="R8" s="9">
        <f t="shared" si="1"/>
        <v>2020</v>
      </c>
      <c r="S8" s="9">
        <f t="shared" si="2"/>
        <v>11</v>
      </c>
      <c r="T8" s="9">
        <f t="shared" si="3"/>
        <v>16</v>
      </c>
    </row>
    <row r="9" spans="1:20" x14ac:dyDescent="0.2">
      <c r="A9" s="9" t="s">
        <v>15</v>
      </c>
      <c r="B9" s="9" t="s">
        <v>15</v>
      </c>
      <c r="C9" s="10">
        <v>7.69999995827675E-2</v>
      </c>
      <c r="D9" s="9">
        <v>0</v>
      </c>
      <c r="E9" s="10">
        <v>7.69999995827675E-2</v>
      </c>
      <c r="F9" s="10">
        <v>7.8064351517567396E-2</v>
      </c>
      <c r="G9" s="11">
        <v>0.99986954479926404</v>
      </c>
      <c r="H9" s="9" t="s">
        <v>11</v>
      </c>
      <c r="I9" s="12" t="s">
        <v>58</v>
      </c>
      <c r="J9" s="12" t="s">
        <v>91</v>
      </c>
      <c r="K9" s="12" t="s">
        <v>90</v>
      </c>
      <c r="L9" s="9">
        <v>1</v>
      </c>
      <c r="M9" s="4">
        <f t="shared" si="4"/>
        <v>44179</v>
      </c>
      <c r="N9" s="13">
        <f t="shared" si="6"/>
        <v>61</v>
      </c>
      <c r="O9" s="11">
        <f t="shared" si="5"/>
        <v>7.8064351517567396E-4</v>
      </c>
      <c r="P9" s="11">
        <f t="shared" si="7"/>
        <v>0.99986954479926449</v>
      </c>
      <c r="Q9" s="11">
        <f t="shared" si="0"/>
        <v>0</v>
      </c>
      <c r="R9" s="9">
        <f t="shared" si="1"/>
        <v>2020</v>
      </c>
      <c r="S9" s="9">
        <f t="shared" si="2"/>
        <v>12</v>
      </c>
      <c r="T9" s="9">
        <f t="shared" si="3"/>
        <v>14</v>
      </c>
    </row>
    <row r="10" spans="1:20" x14ac:dyDescent="0.2">
      <c r="A10" s="9" t="s">
        <v>16</v>
      </c>
      <c r="B10" s="9" t="s">
        <v>16</v>
      </c>
      <c r="C10" s="10">
        <v>8.0000001937150997E-2</v>
      </c>
      <c r="D10" s="9">
        <v>0</v>
      </c>
      <c r="E10" s="10">
        <v>8.0000001937150997E-2</v>
      </c>
      <c r="F10" s="10">
        <v>8.1102822846646799E-2</v>
      </c>
      <c r="G10" s="11">
        <v>0.999795597339594</v>
      </c>
      <c r="H10" s="9" t="s">
        <v>11</v>
      </c>
      <c r="I10" s="12" t="s">
        <v>59</v>
      </c>
      <c r="J10" s="12" t="s">
        <v>91</v>
      </c>
      <c r="K10" s="12" t="s">
        <v>90</v>
      </c>
      <c r="L10" s="9">
        <v>1</v>
      </c>
      <c r="M10" s="4">
        <f t="shared" si="4"/>
        <v>44210</v>
      </c>
      <c r="N10" s="13">
        <f t="shared" si="6"/>
        <v>92</v>
      </c>
      <c r="O10" s="11">
        <f t="shared" si="5"/>
        <v>8.1102822846646795E-4</v>
      </c>
      <c r="P10" s="11">
        <f t="shared" si="7"/>
        <v>0.99979559733959444</v>
      </c>
      <c r="Q10" s="11">
        <f t="shared" si="0"/>
        <v>0</v>
      </c>
      <c r="R10" s="9">
        <f t="shared" si="1"/>
        <v>2021</v>
      </c>
      <c r="S10" s="9">
        <f t="shared" si="2"/>
        <v>1</v>
      </c>
      <c r="T10" s="9">
        <f t="shared" si="3"/>
        <v>14</v>
      </c>
    </row>
    <row r="11" spans="1:20" x14ac:dyDescent="0.2">
      <c r="A11" s="9" t="s">
        <v>17</v>
      </c>
      <c r="B11" s="9" t="s">
        <v>17</v>
      </c>
      <c r="C11" s="10">
        <v>7.69999995827675E-2</v>
      </c>
      <c r="D11" s="9">
        <v>0</v>
      </c>
      <c r="E11" s="10">
        <v>7.69999995827675E-2</v>
      </c>
      <c r="F11" s="10">
        <v>7.8059009514709704E-2</v>
      </c>
      <c r="G11" s="11">
        <v>0.999732710353194</v>
      </c>
      <c r="H11" s="9" t="s">
        <v>11</v>
      </c>
      <c r="I11" s="12" t="s">
        <v>60</v>
      </c>
      <c r="J11" s="12" t="s">
        <v>91</v>
      </c>
      <c r="K11" s="12" t="s">
        <v>90</v>
      </c>
      <c r="L11" s="9">
        <v>1</v>
      </c>
      <c r="M11" s="4">
        <f t="shared" si="4"/>
        <v>44243</v>
      </c>
      <c r="N11" s="13">
        <f t="shared" si="6"/>
        <v>125</v>
      </c>
      <c r="O11" s="11">
        <f t="shared" si="5"/>
        <v>7.8059009514709708E-4</v>
      </c>
      <c r="P11" s="11">
        <f t="shared" si="7"/>
        <v>0.99973271035319389</v>
      </c>
      <c r="Q11" s="11">
        <f t="shared" si="0"/>
        <v>0</v>
      </c>
      <c r="R11" s="9">
        <f t="shared" si="1"/>
        <v>2021</v>
      </c>
      <c r="S11" s="9">
        <f t="shared" si="2"/>
        <v>2</v>
      </c>
      <c r="T11" s="9">
        <f t="shared" si="3"/>
        <v>16</v>
      </c>
    </row>
    <row r="12" spans="1:20" x14ac:dyDescent="0.2">
      <c r="A12" s="9" t="s">
        <v>18</v>
      </c>
      <c r="B12" s="9" t="s">
        <v>18</v>
      </c>
      <c r="C12" s="10">
        <v>7.4999999254941899E-2</v>
      </c>
      <c r="D12" s="9">
        <v>0</v>
      </c>
      <c r="E12" s="10">
        <v>7.4999999254941899E-2</v>
      </c>
      <c r="F12" s="10">
        <v>7.6029628522144801E-2</v>
      </c>
      <c r="G12" s="11">
        <v>0.99968343358250999</v>
      </c>
      <c r="H12" s="9" t="s">
        <v>11</v>
      </c>
      <c r="I12" s="12" t="s">
        <v>61</v>
      </c>
      <c r="J12" s="12" t="s">
        <v>91</v>
      </c>
      <c r="K12" s="12" t="s">
        <v>90</v>
      </c>
      <c r="L12" s="9">
        <v>1</v>
      </c>
      <c r="M12" s="4">
        <f t="shared" si="4"/>
        <v>44270</v>
      </c>
      <c r="N12" s="13">
        <f t="shared" si="6"/>
        <v>152</v>
      </c>
      <c r="O12" s="11">
        <f t="shared" si="5"/>
        <v>7.6029628522144806E-4</v>
      </c>
      <c r="P12" s="11">
        <f t="shared" si="7"/>
        <v>0.99968343358251022</v>
      </c>
      <c r="Q12" s="11">
        <f t="shared" si="0"/>
        <v>0</v>
      </c>
      <c r="R12" s="9">
        <f t="shared" si="1"/>
        <v>2021</v>
      </c>
      <c r="S12" s="9">
        <f t="shared" si="2"/>
        <v>3</v>
      </c>
      <c r="T12" s="9">
        <f t="shared" si="3"/>
        <v>15</v>
      </c>
    </row>
    <row r="13" spans="1:20" x14ac:dyDescent="0.2">
      <c r="A13" s="9" t="s">
        <v>19</v>
      </c>
      <c r="B13" s="9" t="s">
        <v>19</v>
      </c>
      <c r="C13" s="10">
        <v>7.4000000953674303E-2</v>
      </c>
      <c r="D13" s="9">
        <v>0</v>
      </c>
      <c r="E13" s="10">
        <v>7.4000000953674303E-2</v>
      </c>
      <c r="F13" s="10">
        <v>7.5013747880946793E-2</v>
      </c>
      <c r="G13" s="11">
        <v>0.99962602879085405</v>
      </c>
      <c r="H13" s="9" t="s">
        <v>11</v>
      </c>
      <c r="I13" s="12" t="s">
        <v>62</v>
      </c>
      <c r="J13" s="12" t="s">
        <v>91</v>
      </c>
      <c r="K13" s="12" t="s">
        <v>90</v>
      </c>
      <c r="L13" s="9">
        <v>1</v>
      </c>
      <c r="M13" s="4">
        <f t="shared" si="4"/>
        <v>44300</v>
      </c>
      <c r="N13" s="13">
        <f t="shared" si="6"/>
        <v>182</v>
      </c>
      <c r="O13" s="11">
        <f t="shared" si="5"/>
        <v>7.5013747880946788E-4</v>
      </c>
      <c r="P13" s="11">
        <f t="shared" si="7"/>
        <v>0.99962602879085405</v>
      </c>
      <c r="Q13" s="11">
        <f t="shared" si="0"/>
        <v>0</v>
      </c>
      <c r="R13" s="9">
        <f t="shared" si="1"/>
        <v>2021</v>
      </c>
      <c r="S13" s="9">
        <f t="shared" si="2"/>
        <v>4</v>
      </c>
      <c r="T13" s="9">
        <f t="shared" si="3"/>
        <v>14</v>
      </c>
    </row>
    <row r="14" spans="1:20" x14ac:dyDescent="0.2">
      <c r="A14" s="9" t="s">
        <v>20</v>
      </c>
      <c r="B14" s="9" t="s">
        <v>20</v>
      </c>
      <c r="C14" s="10">
        <v>7.2599999606609303E-2</v>
      </c>
      <c r="D14" s="9">
        <v>0</v>
      </c>
      <c r="E14" s="10">
        <v>7.2599999606609303E-2</v>
      </c>
      <c r="F14" s="10">
        <v>7.3592602409972702E-2</v>
      </c>
      <c r="G14" s="11">
        <v>0.99957264937561896</v>
      </c>
      <c r="H14" s="9" t="s">
        <v>11</v>
      </c>
      <c r="I14" s="12" t="s">
        <v>63</v>
      </c>
      <c r="J14" s="12" t="s">
        <v>91</v>
      </c>
      <c r="K14" s="12" t="s">
        <v>90</v>
      </c>
      <c r="L14" s="9">
        <v>1</v>
      </c>
      <c r="M14" s="4">
        <f t="shared" si="4"/>
        <v>44330</v>
      </c>
      <c r="N14" s="13">
        <f t="shared" si="6"/>
        <v>212</v>
      </c>
      <c r="O14" s="11">
        <f t="shared" si="5"/>
        <v>7.3592602409972702E-4</v>
      </c>
      <c r="P14" s="11">
        <f t="shared" si="7"/>
        <v>0.99957264937561929</v>
      </c>
      <c r="Q14" s="11">
        <f t="shared" si="0"/>
        <v>0</v>
      </c>
      <c r="R14" s="9">
        <f t="shared" si="1"/>
        <v>2021</v>
      </c>
      <c r="S14" s="9">
        <f t="shared" si="2"/>
        <v>5</v>
      </c>
      <c r="T14" s="9">
        <f t="shared" si="3"/>
        <v>14</v>
      </c>
    </row>
    <row r="15" spans="1:20" x14ac:dyDescent="0.2">
      <c r="A15" s="9" t="s">
        <v>21</v>
      </c>
      <c r="B15" s="9" t="s">
        <v>21</v>
      </c>
      <c r="C15" s="10">
        <v>7.1499951183795901E-2</v>
      </c>
      <c r="D15" s="9">
        <v>0</v>
      </c>
      <c r="E15" s="10">
        <v>7.1499951183795901E-2</v>
      </c>
      <c r="F15" s="10">
        <v>7.2475518231267105E-2</v>
      </c>
      <c r="G15" s="11">
        <v>0.99951760814372004</v>
      </c>
      <c r="H15" s="9" t="s">
        <v>11</v>
      </c>
      <c r="I15" s="12" t="s">
        <v>64</v>
      </c>
      <c r="J15" s="12" t="s">
        <v>91</v>
      </c>
      <c r="K15" s="12" t="s">
        <v>90</v>
      </c>
      <c r="L15" s="9">
        <v>1</v>
      </c>
      <c r="M15" s="4">
        <f t="shared" si="4"/>
        <v>44361</v>
      </c>
      <c r="N15" s="13">
        <f t="shared" si="6"/>
        <v>243</v>
      </c>
      <c r="O15" s="11">
        <f t="shared" si="5"/>
        <v>7.2475518231267103E-4</v>
      </c>
      <c r="P15" s="11">
        <f t="shared" si="7"/>
        <v>0.99951760814371993</v>
      </c>
      <c r="Q15" s="11">
        <f t="shared" si="0"/>
        <v>0</v>
      </c>
      <c r="R15" s="9">
        <f t="shared" si="1"/>
        <v>2021</v>
      </c>
      <c r="S15" s="9">
        <f t="shared" si="2"/>
        <v>6</v>
      </c>
      <c r="T15" s="9">
        <f t="shared" si="3"/>
        <v>14</v>
      </c>
    </row>
    <row r="16" spans="1:20" x14ac:dyDescent="0.2">
      <c r="A16" s="9" t="s">
        <v>22</v>
      </c>
      <c r="B16" s="9" t="s">
        <v>22</v>
      </c>
      <c r="C16" s="10">
        <v>7.0999998599290806E-2</v>
      </c>
      <c r="D16" s="9">
        <v>0</v>
      </c>
      <c r="E16" s="10">
        <v>7.0999998599290806E-2</v>
      </c>
      <c r="F16" s="10">
        <v>7.1966737384027493E-2</v>
      </c>
      <c r="G16" s="11">
        <v>0.99946187308045198</v>
      </c>
      <c r="H16" s="9" t="s">
        <v>11</v>
      </c>
      <c r="I16" s="12" t="s">
        <v>65</v>
      </c>
      <c r="J16" s="12" t="s">
        <v>91</v>
      </c>
      <c r="K16" s="12" t="s">
        <v>90</v>
      </c>
      <c r="L16" s="9">
        <v>1</v>
      </c>
      <c r="M16" s="4">
        <f t="shared" si="4"/>
        <v>44391</v>
      </c>
      <c r="N16" s="13">
        <f t="shared" si="6"/>
        <v>273</v>
      </c>
      <c r="O16" s="11">
        <f t="shared" si="5"/>
        <v>7.1966737384027493E-4</v>
      </c>
      <c r="P16" s="11">
        <f t="shared" si="7"/>
        <v>0.99946187308045165</v>
      </c>
      <c r="Q16" s="11">
        <f t="shared" si="0"/>
        <v>0</v>
      </c>
      <c r="R16" s="9">
        <f t="shared" si="1"/>
        <v>2021</v>
      </c>
      <c r="S16" s="9">
        <f t="shared" si="2"/>
        <v>7</v>
      </c>
      <c r="T16" s="9">
        <f t="shared" si="3"/>
        <v>14</v>
      </c>
    </row>
    <row r="17" spans="1:20" x14ac:dyDescent="0.2">
      <c r="A17" s="9" t="s">
        <v>23</v>
      </c>
      <c r="B17" s="9" t="s">
        <v>23</v>
      </c>
      <c r="C17" s="10">
        <v>7.0399999618530301E-2</v>
      </c>
      <c r="D17" s="9">
        <v>0</v>
      </c>
      <c r="E17" s="10">
        <v>7.0399999618530301E-2</v>
      </c>
      <c r="F17" s="10">
        <v>7.1356429676030897E-2</v>
      </c>
      <c r="G17" s="11">
        <v>0.99940195787164998</v>
      </c>
      <c r="H17" s="9" t="s">
        <v>11</v>
      </c>
      <c r="I17" s="12" t="s">
        <v>66</v>
      </c>
      <c r="J17" s="12" t="s">
        <v>91</v>
      </c>
      <c r="K17" s="12" t="s">
        <v>90</v>
      </c>
      <c r="L17" s="9">
        <v>1</v>
      </c>
      <c r="M17" s="4">
        <f t="shared" si="4"/>
        <v>44424</v>
      </c>
      <c r="N17" s="13">
        <f t="shared" si="6"/>
        <v>306</v>
      </c>
      <c r="O17" s="11">
        <f t="shared" si="5"/>
        <v>7.1356429676030901E-4</v>
      </c>
      <c r="P17" s="11">
        <f t="shared" si="7"/>
        <v>0.99940195787165009</v>
      </c>
      <c r="Q17" s="11">
        <f t="shared" si="0"/>
        <v>0</v>
      </c>
      <c r="R17" s="9">
        <f t="shared" si="1"/>
        <v>2021</v>
      </c>
      <c r="S17" s="9">
        <f t="shared" si="2"/>
        <v>8</v>
      </c>
      <c r="T17" s="9">
        <f t="shared" si="3"/>
        <v>16</v>
      </c>
    </row>
    <row r="18" spans="1:20" x14ac:dyDescent="0.2">
      <c r="A18" s="9" t="s">
        <v>24</v>
      </c>
      <c r="B18" s="9" t="s">
        <v>24</v>
      </c>
      <c r="C18" s="10">
        <v>6.9900002330541597E-2</v>
      </c>
      <c r="D18" s="9">
        <v>0</v>
      </c>
      <c r="E18" s="10">
        <v>6.9900002330541597E-2</v>
      </c>
      <c r="F18" s="10">
        <v>7.0847796422835896E-2</v>
      </c>
      <c r="G18" s="11">
        <v>0.99934996446602398</v>
      </c>
      <c r="H18" s="9" t="s">
        <v>11</v>
      </c>
      <c r="I18" s="12" t="s">
        <v>67</v>
      </c>
      <c r="J18" s="12" t="s">
        <v>91</v>
      </c>
      <c r="K18" s="12" t="s">
        <v>90</v>
      </c>
      <c r="L18" s="9">
        <v>1</v>
      </c>
      <c r="M18" s="4">
        <f t="shared" si="4"/>
        <v>44453</v>
      </c>
      <c r="N18" s="13">
        <f t="shared" si="6"/>
        <v>335</v>
      </c>
      <c r="O18" s="11">
        <f t="shared" si="5"/>
        <v>7.0847796422835894E-4</v>
      </c>
      <c r="P18" s="11">
        <f t="shared" si="7"/>
        <v>0.99934996446602375</v>
      </c>
      <c r="Q18" s="11">
        <f t="shared" si="0"/>
        <v>0</v>
      </c>
      <c r="R18" s="9">
        <f t="shared" si="1"/>
        <v>2021</v>
      </c>
      <c r="S18" s="9">
        <f t="shared" si="2"/>
        <v>9</v>
      </c>
      <c r="T18" s="9">
        <f t="shared" si="3"/>
        <v>14</v>
      </c>
    </row>
    <row r="19" spans="1:20" x14ac:dyDescent="0.2">
      <c r="A19" s="9" t="s">
        <v>25</v>
      </c>
      <c r="B19" s="9" t="s">
        <v>25</v>
      </c>
      <c r="C19" s="10">
        <v>6.92999511957169E-2</v>
      </c>
      <c r="D19" s="9">
        <v>0</v>
      </c>
      <c r="E19" s="10">
        <v>6.92999511957169E-2</v>
      </c>
      <c r="F19" s="10">
        <v>7.0237778014451704E-2</v>
      </c>
      <c r="G19" s="11">
        <v>0.99929786882938698</v>
      </c>
      <c r="H19" s="9" t="s">
        <v>11</v>
      </c>
      <c r="I19" s="12" t="s">
        <v>68</v>
      </c>
      <c r="J19" s="12" t="s">
        <v>91</v>
      </c>
      <c r="K19" s="12" t="s">
        <v>90</v>
      </c>
      <c r="L19" s="9">
        <v>1</v>
      </c>
      <c r="M19" s="4">
        <f t="shared" si="4"/>
        <v>44483</v>
      </c>
      <c r="N19" s="13">
        <f t="shared" si="6"/>
        <v>365</v>
      </c>
      <c r="O19" s="11">
        <f t="shared" si="5"/>
        <v>7.0237778014451704E-4</v>
      </c>
      <c r="P19" s="11">
        <f t="shared" si="7"/>
        <v>0.99929786882938743</v>
      </c>
      <c r="Q19" s="11">
        <f t="shared" si="0"/>
        <v>0</v>
      </c>
      <c r="R19" s="9">
        <f t="shared" si="1"/>
        <v>2021</v>
      </c>
      <c r="S19" s="9">
        <f t="shared" si="2"/>
        <v>10</v>
      </c>
      <c r="T19" s="9">
        <f t="shared" si="3"/>
        <v>14</v>
      </c>
    </row>
    <row r="20" spans="1:20" x14ac:dyDescent="0.2">
      <c r="A20" s="9" t="s">
        <v>26</v>
      </c>
      <c r="B20" s="9" t="s">
        <v>26</v>
      </c>
      <c r="C20" s="10">
        <v>6.3300000503659207E-2</v>
      </c>
      <c r="D20" s="9">
        <v>0</v>
      </c>
      <c r="E20" s="10">
        <v>6.3300000503659207E-2</v>
      </c>
      <c r="F20" s="10">
        <v>6.41608548488561E-2</v>
      </c>
      <c r="G20" s="11">
        <v>0.99903892821868601</v>
      </c>
      <c r="H20" s="9" t="s">
        <v>11</v>
      </c>
      <c r="I20" s="12" t="s">
        <v>69</v>
      </c>
      <c r="J20" s="12" t="s">
        <v>91</v>
      </c>
      <c r="K20" s="12" t="s">
        <v>90</v>
      </c>
      <c r="L20" s="9">
        <v>1</v>
      </c>
      <c r="M20" s="4">
        <f t="shared" si="4"/>
        <v>44665</v>
      </c>
      <c r="N20" s="13">
        <f t="shared" si="6"/>
        <v>547</v>
      </c>
      <c r="O20" s="11">
        <f t="shared" si="5"/>
        <v>6.4160854848856099E-4</v>
      </c>
      <c r="P20" s="11">
        <f t="shared" si="7"/>
        <v>0.99903892821868578</v>
      </c>
      <c r="Q20" s="11">
        <f t="shared" si="0"/>
        <v>0</v>
      </c>
      <c r="R20" s="9">
        <f t="shared" si="1"/>
        <v>2022</v>
      </c>
      <c r="S20" s="9">
        <f t="shared" si="2"/>
        <v>4</v>
      </c>
      <c r="T20" s="9">
        <f t="shared" si="3"/>
        <v>14</v>
      </c>
    </row>
    <row r="21" spans="1:20" x14ac:dyDescent="0.2">
      <c r="A21" s="9" t="s">
        <v>27</v>
      </c>
      <c r="B21" s="9" t="s">
        <v>27</v>
      </c>
      <c r="C21" s="10">
        <v>5.5999999865889598E-2</v>
      </c>
      <c r="D21" s="9">
        <v>0</v>
      </c>
      <c r="E21" s="10">
        <v>5.5999999865889598E-2</v>
      </c>
      <c r="F21" s="10">
        <v>5.6757862570430202E-2</v>
      </c>
      <c r="G21" s="11">
        <v>0.99886548679586296</v>
      </c>
      <c r="H21" s="9" t="s">
        <v>11</v>
      </c>
      <c r="I21" s="12" t="s">
        <v>70</v>
      </c>
      <c r="J21" s="12" t="s">
        <v>91</v>
      </c>
      <c r="K21" s="12" t="s">
        <v>90</v>
      </c>
      <c r="L21" s="9">
        <v>1</v>
      </c>
      <c r="M21" s="4">
        <f t="shared" si="4"/>
        <v>44848</v>
      </c>
      <c r="N21" s="13">
        <f t="shared" si="6"/>
        <v>730</v>
      </c>
      <c r="O21" s="11">
        <f t="shared" si="5"/>
        <v>5.6757862570430207E-4</v>
      </c>
      <c r="P21" s="11">
        <f t="shared" si="7"/>
        <v>0.99886548679586273</v>
      </c>
      <c r="Q21" s="11">
        <f t="shared" si="0"/>
        <v>0</v>
      </c>
      <c r="R21" s="9">
        <f t="shared" si="1"/>
        <v>2022</v>
      </c>
      <c r="S21" s="9">
        <f t="shared" si="2"/>
        <v>10</v>
      </c>
      <c r="T21" s="9">
        <f t="shared" si="3"/>
        <v>14</v>
      </c>
    </row>
    <row r="22" spans="1:20" x14ac:dyDescent="0.2">
      <c r="A22" s="9" t="s">
        <v>28</v>
      </c>
      <c r="B22" s="9" t="s">
        <v>28</v>
      </c>
      <c r="C22" s="10">
        <v>7.4000000953674303E-2</v>
      </c>
      <c r="D22" s="9">
        <v>0</v>
      </c>
      <c r="E22" s="10">
        <v>7.4000000953674303E-2</v>
      </c>
      <c r="F22" s="10">
        <v>7.5009940140117998E-2</v>
      </c>
      <c r="G22" s="11">
        <v>0.99774813093202497</v>
      </c>
      <c r="H22" s="9" t="s">
        <v>11</v>
      </c>
      <c r="I22" s="12" t="s">
        <v>71</v>
      </c>
      <c r="J22" s="12" t="s">
        <v>91</v>
      </c>
      <c r="K22" s="12" t="s">
        <v>90</v>
      </c>
      <c r="L22" s="9">
        <v>1</v>
      </c>
      <c r="M22" s="4">
        <f t="shared" si="4"/>
        <v>45215</v>
      </c>
      <c r="N22" s="13">
        <f t="shared" si="6"/>
        <v>1097</v>
      </c>
      <c r="O22" s="11">
        <f t="shared" si="5"/>
        <v>7.5009940140117993E-4</v>
      </c>
      <c r="P22" s="11">
        <f t="shared" si="7"/>
        <v>0.99774813093202497</v>
      </c>
      <c r="Q22" s="11">
        <f t="shared" si="0"/>
        <v>0</v>
      </c>
      <c r="R22" s="9">
        <f t="shared" si="1"/>
        <v>2023</v>
      </c>
      <c r="S22" s="9">
        <f t="shared" si="2"/>
        <v>10</v>
      </c>
      <c r="T22" s="9">
        <f t="shared" si="3"/>
        <v>16</v>
      </c>
    </row>
    <row r="23" spans="1:20" x14ac:dyDescent="0.2">
      <c r="A23" s="9" t="s">
        <v>29</v>
      </c>
      <c r="B23" s="9" t="s">
        <v>29</v>
      </c>
      <c r="C23" s="10">
        <v>0.12399999797344199</v>
      </c>
      <c r="D23" s="9">
        <v>0</v>
      </c>
      <c r="E23" s="10">
        <v>0.12399999797344199</v>
      </c>
      <c r="F23" s="10">
        <v>0.12575249077758299</v>
      </c>
      <c r="G23" s="11">
        <v>0.99497567418414001</v>
      </c>
      <c r="H23" s="9" t="s">
        <v>11</v>
      </c>
      <c r="I23" s="12" t="s">
        <v>72</v>
      </c>
      <c r="J23" s="12" t="s">
        <v>91</v>
      </c>
      <c r="K23" s="12" t="s">
        <v>90</v>
      </c>
      <c r="L23" s="9">
        <v>1</v>
      </c>
      <c r="M23" s="4">
        <f t="shared" si="4"/>
        <v>45580</v>
      </c>
      <c r="N23" s="13">
        <f t="shared" si="6"/>
        <v>1462</v>
      </c>
      <c r="O23" s="11">
        <f t="shared" si="5"/>
        <v>1.2575249077758299E-3</v>
      </c>
      <c r="P23" s="11">
        <f t="shared" si="7"/>
        <v>0.99497567418414035</v>
      </c>
      <c r="Q23" s="11">
        <f t="shared" si="0"/>
        <v>0</v>
      </c>
      <c r="R23" s="9">
        <f t="shared" si="1"/>
        <v>2024</v>
      </c>
      <c r="S23" s="9">
        <f t="shared" si="2"/>
        <v>10</v>
      </c>
      <c r="T23" s="9">
        <f t="shared" si="3"/>
        <v>15</v>
      </c>
    </row>
    <row r="24" spans="1:20" x14ac:dyDescent="0.2">
      <c r="A24" s="9" t="s">
        <v>30</v>
      </c>
      <c r="B24" s="9" t="s">
        <v>30</v>
      </c>
      <c r="C24" s="10">
        <v>0.19099999964237199</v>
      </c>
      <c r="D24" s="9">
        <v>0</v>
      </c>
      <c r="E24" s="10">
        <v>0.19099999964237199</v>
      </c>
      <c r="F24" s="10">
        <v>0.193865573028528</v>
      </c>
      <c r="G24" s="11">
        <v>0.99034828960946297</v>
      </c>
      <c r="H24" s="9" t="s">
        <v>11</v>
      </c>
      <c r="I24" s="12" t="s">
        <v>73</v>
      </c>
      <c r="J24" s="12" t="s">
        <v>91</v>
      </c>
      <c r="K24" s="12" t="s">
        <v>90</v>
      </c>
      <c r="L24" s="9">
        <v>1</v>
      </c>
      <c r="M24" s="4">
        <f t="shared" si="4"/>
        <v>45944</v>
      </c>
      <c r="N24" s="13">
        <f t="shared" si="6"/>
        <v>1826</v>
      </c>
      <c r="O24" s="11">
        <f t="shared" si="5"/>
        <v>1.93865573028528E-3</v>
      </c>
      <c r="P24" s="11">
        <f t="shared" si="7"/>
        <v>0.99034828960946297</v>
      </c>
      <c r="Q24" s="11">
        <f t="shared" si="0"/>
        <v>0</v>
      </c>
      <c r="R24" s="9">
        <f t="shared" si="1"/>
        <v>2025</v>
      </c>
      <c r="S24" s="9">
        <f t="shared" si="2"/>
        <v>10</v>
      </c>
      <c r="T24" s="9">
        <f t="shared" si="3"/>
        <v>14</v>
      </c>
    </row>
    <row r="25" spans="1:20" x14ac:dyDescent="0.2">
      <c r="A25" s="9" t="s">
        <v>31</v>
      </c>
      <c r="B25" s="9" t="s">
        <v>31</v>
      </c>
      <c r="C25" s="10">
        <v>0.27300000190734902</v>
      </c>
      <c r="D25" s="9">
        <v>0</v>
      </c>
      <c r="E25" s="10">
        <v>0.27300000190734902</v>
      </c>
      <c r="F25" s="10">
        <v>0.27746667854739598</v>
      </c>
      <c r="G25" s="11">
        <v>0.98348233513489303</v>
      </c>
      <c r="H25" s="9" t="s">
        <v>11</v>
      </c>
      <c r="I25" s="12" t="s">
        <v>74</v>
      </c>
      <c r="J25" s="12" t="s">
        <v>91</v>
      </c>
      <c r="K25" s="12" t="s">
        <v>90</v>
      </c>
      <c r="L25" s="9">
        <v>1</v>
      </c>
      <c r="M25" s="4">
        <f t="shared" si="4"/>
        <v>46309</v>
      </c>
      <c r="N25" s="13">
        <f t="shared" si="6"/>
        <v>2191</v>
      </c>
      <c r="O25" s="11">
        <f t="shared" si="5"/>
        <v>2.77466678547396E-3</v>
      </c>
      <c r="P25" s="11">
        <f t="shared" si="7"/>
        <v>0.98348233513489258</v>
      </c>
      <c r="Q25" s="11">
        <f t="shared" si="0"/>
        <v>0</v>
      </c>
      <c r="R25" s="9">
        <f t="shared" si="1"/>
        <v>2026</v>
      </c>
      <c r="S25" s="9">
        <f t="shared" si="2"/>
        <v>10</v>
      </c>
      <c r="T25" s="9">
        <f t="shared" si="3"/>
        <v>14</v>
      </c>
    </row>
    <row r="26" spans="1:20" x14ac:dyDescent="0.2">
      <c r="A26" s="9" t="s">
        <v>32</v>
      </c>
      <c r="B26" s="9" t="s">
        <v>32</v>
      </c>
      <c r="C26" s="10">
        <v>0.35400000214576699</v>
      </c>
      <c r="D26" s="9">
        <v>0</v>
      </c>
      <c r="E26" s="10">
        <v>0.35400000214576699</v>
      </c>
      <c r="F26" s="10">
        <v>0.36034928032297903</v>
      </c>
      <c r="G26" s="11">
        <v>0.97508140203210103</v>
      </c>
      <c r="H26" s="9" t="s">
        <v>11</v>
      </c>
      <c r="I26" s="12" t="s">
        <v>75</v>
      </c>
      <c r="J26" s="12" t="s">
        <v>91</v>
      </c>
      <c r="K26" s="12" t="s">
        <v>90</v>
      </c>
      <c r="L26" s="9">
        <v>1</v>
      </c>
      <c r="M26" s="4">
        <f t="shared" si="4"/>
        <v>46674</v>
      </c>
      <c r="N26" s="13">
        <f t="shared" si="6"/>
        <v>2556</v>
      </c>
      <c r="O26" s="11">
        <f t="shared" si="5"/>
        <v>3.6034928032297902E-3</v>
      </c>
      <c r="P26" s="11">
        <f t="shared" si="7"/>
        <v>0.97508140203210103</v>
      </c>
      <c r="Q26" s="11">
        <f t="shared" si="0"/>
        <v>0</v>
      </c>
      <c r="R26" s="9">
        <f t="shared" si="1"/>
        <v>2027</v>
      </c>
      <c r="S26" s="9">
        <f t="shared" si="2"/>
        <v>10</v>
      </c>
      <c r="T26" s="9">
        <f t="shared" si="3"/>
        <v>14</v>
      </c>
    </row>
    <row r="27" spans="1:20" x14ac:dyDescent="0.2">
      <c r="A27" s="9" t="s">
        <v>33</v>
      </c>
      <c r="B27" s="9" t="s">
        <v>33</v>
      </c>
      <c r="C27" s="10">
        <v>0.43000000715255698</v>
      </c>
      <c r="D27" s="9">
        <v>0</v>
      </c>
      <c r="E27" s="10">
        <v>0.43000000715255698</v>
      </c>
      <c r="F27" s="10">
        <v>0.43842243494394501</v>
      </c>
      <c r="G27" s="11">
        <v>0.96548777300841204</v>
      </c>
      <c r="H27" s="9" t="s">
        <v>11</v>
      </c>
      <c r="I27" s="12" t="s">
        <v>76</v>
      </c>
      <c r="J27" s="12" t="s">
        <v>91</v>
      </c>
      <c r="K27" s="12" t="s">
        <v>90</v>
      </c>
      <c r="L27" s="9">
        <v>1</v>
      </c>
      <c r="M27" s="4">
        <f t="shared" si="4"/>
        <v>47042</v>
      </c>
      <c r="N27" s="13">
        <f t="shared" si="6"/>
        <v>2924</v>
      </c>
      <c r="O27" s="11">
        <f t="shared" si="5"/>
        <v>4.3842243494394504E-3</v>
      </c>
      <c r="P27" s="11">
        <f t="shared" si="7"/>
        <v>0.96548777300841171</v>
      </c>
      <c r="Q27" s="11">
        <f t="shared" si="0"/>
        <v>0</v>
      </c>
      <c r="R27" s="9">
        <f t="shared" si="1"/>
        <v>2028</v>
      </c>
      <c r="S27" s="9">
        <f t="shared" si="2"/>
        <v>10</v>
      </c>
      <c r="T27" s="9">
        <f t="shared" si="3"/>
        <v>16</v>
      </c>
    </row>
    <row r="28" spans="1:20" x14ac:dyDescent="0.2">
      <c r="A28" s="9" t="s">
        <v>34</v>
      </c>
      <c r="B28" s="9" t="s">
        <v>34</v>
      </c>
      <c r="C28" s="10">
        <v>0.50099998712539695</v>
      </c>
      <c r="D28" s="9">
        <v>0</v>
      </c>
      <c r="E28" s="10">
        <v>0.50099998712539695</v>
      </c>
      <c r="F28" s="10">
        <v>0.51169366279568396</v>
      </c>
      <c r="G28" s="11">
        <v>0.95495172772382397</v>
      </c>
      <c r="H28" s="9" t="s">
        <v>11</v>
      </c>
      <c r="I28" s="12" t="s">
        <v>77</v>
      </c>
      <c r="J28" s="12" t="s">
        <v>91</v>
      </c>
      <c r="K28" s="12" t="s">
        <v>90</v>
      </c>
      <c r="L28" s="9">
        <v>1</v>
      </c>
      <c r="M28" s="4">
        <f t="shared" si="4"/>
        <v>47406</v>
      </c>
      <c r="N28" s="13">
        <f t="shared" si="6"/>
        <v>3288</v>
      </c>
      <c r="O28" s="11">
        <f t="shared" si="5"/>
        <v>5.1169366279568392E-3</v>
      </c>
      <c r="P28" s="11">
        <f t="shared" si="7"/>
        <v>0.95495172772382386</v>
      </c>
      <c r="Q28" s="11">
        <f t="shared" si="0"/>
        <v>0</v>
      </c>
      <c r="R28" s="9">
        <f t="shared" si="1"/>
        <v>2029</v>
      </c>
      <c r="S28" s="9">
        <f t="shared" si="2"/>
        <v>10</v>
      </c>
      <c r="T28" s="9">
        <f t="shared" si="3"/>
        <v>15</v>
      </c>
    </row>
    <row r="29" spans="1:20" x14ac:dyDescent="0.2">
      <c r="A29" s="9" t="s">
        <v>35</v>
      </c>
      <c r="B29" s="9" t="s">
        <v>35</v>
      </c>
      <c r="C29" s="10">
        <v>0.56800001859664895</v>
      </c>
      <c r="D29" s="9">
        <v>0</v>
      </c>
      <c r="E29" s="10">
        <v>0.56800001859664895</v>
      </c>
      <c r="F29" s="10">
        <v>0.58117764675786898</v>
      </c>
      <c r="G29" s="11">
        <v>0.943493755439482</v>
      </c>
      <c r="H29" s="9" t="s">
        <v>11</v>
      </c>
      <c r="I29" s="12" t="s">
        <v>78</v>
      </c>
      <c r="J29" s="12" t="s">
        <v>91</v>
      </c>
      <c r="K29" s="12" t="s">
        <v>90</v>
      </c>
      <c r="L29" s="9">
        <v>1</v>
      </c>
      <c r="M29" s="4">
        <f t="shared" si="4"/>
        <v>47771</v>
      </c>
      <c r="N29" s="13">
        <f t="shared" si="6"/>
        <v>3653</v>
      </c>
      <c r="O29" s="11">
        <f t="shared" si="5"/>
        <v>5.8117764675786896E-3</v>
      </c>
      <c r="P29" s="11">
        <f t="shared" si="7"/>
        <v>0.94349375543948211</v>
      </c>
      <c r="Q29" s="11">
        <f t="shared" si="0"/>
        <v>0</v>
      </c>
      <c r="R29" s="9">
        <f t="shared" si="1"/>
        <v>2030</v>
      </c>
      <c r="S29" s="9">
        <f t="shared" si="2"/>
        <v>10</v>
      </c>
      <c r="T29" s="9">
        <f t="shared" si="3"/>
        <v>15</v>
      </c>
    </row>
    <row r="30" spans="1:20" x14ac:dyDescent="0.2">
      <c r="A30" s="9" t="s">
        <v>36</v>
      </c>
      <c r="B30" s="9" t="s">
        <v>36</v>
      </c>
      <c r="C30" s="10">
        <v>0.674000024795532</v>
      </c>
      <c r="D30" s="9">
        <v>0</v>
      </c>
      <c r="E30" s="10">
        <v>0.674000024795532</v>
      </c>
      <c r="F30" s="10">
        <v>0.69176162459008095</v>
      </c>
      <c r="G30" s="11">
        <v>0.92028833349221995</v>
      </c>
      <c r="H30" s="9" t="s">
        <v>11</v>
      </c>
      <c r="I30" s="12" t="s">
        <v>79</v>
      </c>
      <c r="J30" s="12" t="s">
        <v>91</v>
      </c>
      <c r="K30" s="12" t="s">
        <v>90</v>
      </c>
      <c r="L30" s="9">
        <v>1</v>
      </c>
      <c r="M30" s="4">
        <f t="shared" si="4"/>
        <v>48501</v>
      </c>
      <c r="N30" s="13">
        <f t="shared" si="6"/>
        <v>4383</v>
      </c>
      <c r="O30" s="11">
        <f t="shared" si="5"/>
        <v>6.9176162459008098E-3</v>
      </c>
      <c r="P30" s="11">
        <f t="shared" si="7"/>
        <v>0.92028833349221983</v>
      </c>
      <c r="Q30" s="11">
        <f t="shared" si="0"/>
        <v>0</v>
      </c>
      <c r="R30" s="9">
        <f t="shared" si="1"/>
        <v>2032</v>
      </c>
      <c r="S30" s="9">
        <f t="shared" si="2"/>
        <v>10</v>
      </c>
      <c r="T30" s="9">
        <f t="shared" si="3"/>
        <v>14</v>
      </c>
    </row>
    <row r="31" spans="1:20" x14ac:dyDescent="0.2">
      <c r="A31" s="9" t="s">
        <v>37</v>
      </c>
      <c r="B31" s="9" t="s">
        <v>37</v>
      </c>
      <c r="C31" s="10">
        <v>0.78299999237060502</v>
      </c>
      <c r="D31" s="9">
        <v>0</v>
      </c>
      <c r="E31" s="10">
        <v>0.78299999237060502</v>
      </c>
      <c r="F31" s="10">
        <v>0.80635428059938197</v>
      </c>
      <c r="G31" s="11">
        <v>0.88599718136803596</v>
      </c>
      <c r="H31" s="9" t="s">
        <v>11</v>
      </c>
      <c r="I31" s="12" t="s">
        <v>80</v>
      </c>
      <c r="J31" s="12" t="s">
        <v>91</v>
      </c>
      <c r="K31" s="12" t="s">
        <v>90</v>
      </c>
      <c r="L31" s="9">
        <v>1</v>
      </c>
      <c r="M31" s="4">
        <f t="shared" si="4"/>
        <v>49597</v>
      </c>
      <c r="N31" s="13">
        <f t="shared" si="6"/>
        <v>5479</v>
      </c>
      <c r="O31" s="11">
        <f t="shared" si="5"/>
        <v>8.0635428059938202E-3</v>
      </c>
      <c r="P31" s="11">
        <f t="shared" si="7"/>
        <v>0.88599718136803585</v>
      </c>
      <c r="Q31" s="11">
        <f t="shared" si="0"/>
        <v>0</v>
      </c>
      <c r="R31" s="9">
        <f t="shared" si="1"/>
        <v>2035</v>
      </c>
      <c r="S31" s="9">
        <f t="shared" si="2"/>
        <v>10</v>
      </c>
      <c r="T31" s="9">
        <f t="shared" si="3"/>
        <v>15</v>
      </c>
    </row>
    <row r="32" spans="1:20" x14ac:dyDescent="0.2">
      <c r="A32" s="9" t="s">
        <v>38</v>
      </c>
      <c r="B32" s="9" t="s">
        <v>38</v>
      </c>
      <c r="C32" s="10">
        <v>0.894999980926514</v>
      </c>
      <c r="D32" s="9">
        <v>0</v>
      </c>
      <c r="E32" s="10">
        <v>0.894999980926514</v>
      </c>
      <c r="F32" s="10">
        <v>0.92528410994588794</v>
      </c>
      <c r="G32" s="11">
        <v>0.83093066478451105</v>
      </c>
      <c r="H32" s="9" t="s">
        <v>11</v>
      </c>
      <c r="I32" s="12" t="s">
        <v>81</v>
      </c>
      <c r="J32" s="12" t="s">
        <v>91</v>
      </c>
      <c r="K32" s="12" t="s">
        <v>90</v>
      </c>
      <c r="L32" s="9">
        <v>1</v>
      </c>
      <c r="M32" s="4">
        <f t="shared" si="4"/>
        <v>51424</v>
      </c>
      <c r="N32" s="13">
        <f t="shared" si="6"/>
        <v>7306</v>
      </c>
      <c r="O32" s="11">
        <f t="shared" si="5"/>
        <v>9.2528410994588799E-3</v>
      </c>
      <c r="P32" s="11">
        <f t="shared" si="7"/>
        <v>0.8309306647845115</v>
      </c>
      <c r="Q32" s="11">
        <f t="shared" si="0"/>
        <v>0</v>
      </c>
      <c r="R32" s="9">
        <f t="shared" si="1"/>
        <v>2040</v>
      </c>
      <c r="S32" s="9">
        <f t="shared" si="2"/>
        <v>10</v>
      </c>
      <c r="T32" s="9">
        <f t="shared" si="3"/>
        <v>15</v>
      </c>
    </row>
    <row r="33" spans="1:20" x14ac:dyDescent="0.2">
      <c r="A33" s="9" t="s">
        <v>39</v>
      </c>
      <c r="B33" s="9" t="s">
        <v>39</v>
      </c>
      <c r="C33" s="10">
        <v>0.93455001711845398</v>
      </c>
      <c r="D33" s="9">
        <v>0</v>
      </c>
      <c r="E33" s="10">
        <v>0.93455001711845398</v>
      </c>
      <c r="F33" s="10">
        <v>0.96566691804235405</v>
      </c>
      <c r="G33" s="11">
        <v>0.78534797235408205</v>
      </c>
      <c r="H33" s="9" t="s">
        <v>11</v>
      </c>
      <c r="I33" s="12" t="s">
        <v>82</v>
      </c>
      <c r="J33" s="12" t="s">
        <v>91</v>
      </c>
      <c r="K33" s="12" t="s">
        <v>90</v>
      </c>
      <c r="L33" s="9">
        <v>1</v>
      </c>
      <c r="M33" s="4">
        <f t="shared" si="4"/>
        <v>53251</v>
      </c>
      <c r="N33" s="13">
        <f t="shared" si="6"/>
        <v>9133</v>
      </c>
      <c r="O33" s="11">
        <f t="shared" si="5"/>
        <v>9.6566691804235404E-3</v>
      </c>
      <c r="P33" s="11">
        <f t="shared" si="7"/>
        <v>0.78534797235408238</v>
      </c>
      <c r="Q33" s="11">
        <f t="shared" si="0"/>
        <v>0</v>
      </c>
      <c r="R33" s="9">
        <f t="shared" si="1"/>
        <v>2045</v>
      </c>
      <c r="S33" s="9">
        <f t="shared" si="2"/>
        <v>10</v>
      </c>
      <c r="T33" s="9">
        <f t="shared" si="3"/>
        <v>16</v>
      </c>
    </row>
    <row r="34" spans="1:20" x14ac:dyDescent="0.2">
      <c r="A34" s="9" t="s">
        <v>40</v>
      </c>
      <c r="B34" s="9" t="s">
        <v>40</v>
      </c>
      <c r="C34" s="10">
        <v>0.95700001716613803</v>
      </c>
      <c r="D34" s="9">
        <v>0</v>
      </c>
      <c r="E34" s="10">
        <v>0.95700001716613803</v>
      </c>
      <c r="F34" s="10">
        <v>0.98804698012824999</v>
      </c>
      <c r="G34" s="11">
        <v>0.74333862640262305</v>
      </c>
      <c r="H34" s="9" t="s">
        <v>11</v>
      </c>
      <c r="I34" s="12" t="s">
        <v>83</v>
      </c>
      <c r="J34" s="12" t="s">
        <v>91</v>
      </c>
      <c r="K34" s="12" t="s">
        <v>90</v>
      </c>
      <c r="L34" s="9">
        <v>1</v>
      </c>
      <c r="M34" s="4">
        <f t="shared" si="4"/>
        <v>55075</v>
      </c>
      <c r="N34" s="13">
        <f t="shared" si="6"/>
        <v>10957</v>
      </c>
      <c r="O34" s="11">
        <f t="shared" si="5"/>
        <v>9.8804698012824998E-3</v>
      </c>
      <c r="P34" s="11">
        <f t="shared" si="7"/>
        <v>0.74333862640262272</v>
      </c>
      <c r="Q34" s="11">
        <f t="shared" si="0"/>
        <v>0</v>
      </c>
      <c r="R34" s="9">
        <f t="shared" si="1"/>
        <v>2050</v>
      </c>
      <c r="S34" s="9">
        <f t="shared" si="2"/>
        <v>10</v>
      </c>
      <c r="T34" s="9">
        <f t="shared" si="3"/>
        <v>14</v>
      </c>
    </row>
    <row r="35" spans="1:20" x14ac:dyDescent="0.2">
      <c r="A35" s="9" t="s">
        <v>41</v>
      </c>
      <c r="B35" s="9" t="s">
        <v>41</v>
      </c>
      <c r="C35" s="10">
        <v>0.92200002074241605</v>
      </c>
      <c r="D35" s="9">
        <v>0</v>
      </c>
      <c r="E35" s="10">
        <v>0.92200002074241605</v>
      </c>
      <c r="F35" s="10">
        <v>0.94082764217840098</v>
      </c>
      <c r="G35" s="11">
        <v>0.68619816832094205</v>
      </c>
      <c r="H35" s="9" t="s">
        <v>11</v>
      </c>
      <c r="I35" s="12" t="s">
        <v>84</v>
      </c>
      <c r="J35" s="12" t="s">
        <v>91</v>
      </c>
      <c r="K35" s="12" t="s">
        <v>90</v>
      </c>
      <c r="L35" s="9">
        <v>1</v>
      </c>
      <c r="M35" s="4">
        <f t="shared" si="4"/>
        <v>58728</v>
      </c>
      <c r="N35" s="13">
        <f t="shared" si="6"/>
        <v>14610</v>
      </c>
      <c r="O35" s="11">
        <f t="shared" si="5"/>
        <v>9.4082764217840106E-3</v>
      </c>
      <c r="P35" s="11">
        <f t="shared" si="7"/>
        <v>0.68619816832094149</v>
      </c>
      <c r="Q35" s="11">
        <f t="shared" si="0"/>
        <v>0</v>
      </c>
      <c r="R35" s="9">
        <f t="shared" si="1"/>
        <v>2060</v>
      </c>
      <c r="S35" s="9">
        <f t="shared" si="2"/>
        <v>10</v>
      </c>
      <c r="T35" s="9">
        <f t="shared" si="3"/>
        <v>14</v>
      </c>
    </row>
    <row r="36" spans="1:20" x14ac:dyDescent="0.2">
      <c r="A36" s="9" t="s">
        <v>42</v>
      </c>
      <c r="B36" s="9" t="s">
        <v>42</v>
      </c>
      <c r="C36" s="10">
        <v>0.84599998593330406</v>
      </c>
      <c r="D36" s="9">
        <v>0</v>
      </c>
      <c r="E36" s="10">
        <v>0.84599998593330406</v>
      </c>
      <c r="F36" s="10">
        <v>0.84649104542489795</v>
      </c>
      <c r="G36" s="11">
        <v>0.65473557893386503</v>
      </c>
      <c r="H36" s="9" t="s">
        <v>11</v>
      </c>
      <c r="I36" s="12" t="s">
        <v>85</v>
      </c>
      <c r="J36" s="12" t="s">
        <v>91</v>
      </c>
      <c r="K36" s="12" t="s">
        <v>90</v>
      </c>
      <c r="L36" s="9">
        <v>1</v>
      </c>
      <c r="M36" s="4">
        <f t="shared" si="4"/>
        <v>62380</v>
      </c>
      <c r="N36" s="13">
        <f t="shared" si="6"/>
        <v>18262</v>
      </c>
      <c r="O36" s="11">
        <f t="shared" si="5"/>
        <v>8.4649104542489795E-3</v>
      </c>
      <c r="P36" s="11">
        <f t="shared" si="7"/>
        <v>0.65473557893386525</v>
      </c>
      <c r="Q36" s="11">
        <f t="shared" si="0"/>
        <v>0</v>
      </c>
      <c r="R36" s="9">
        <f t="shared" si="1"/>
        <v>2070</v>
      </c>
      <c r="S36" s="9">
        <f t="shared" si="2"/>
        <v>10</v>
      </c>
      <c r="T36" s="9">
        <f t="shared" si="3"/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3FA23-9C8A-734F-93B3-99063AA7D76C}">
  <dimension ref="A1:F34"/>
  <sheetViews>
    <sheetView tabSelected="1" workbookViewId="0">
      <selection activeCell="C2" sqref="C2:C34"/>
    </sheetView>
  </sheetViews>
  <sheetFormatPr baseColWidth="10" defaultRowHeight="15" x14ac:dyDescent="0.2"/>
  <cols>
    <col min="1" max="1" width="14.5" style="14" customWidth="1"/>
  </cols>
  <sheetData>
    <row r="1" spans="1:6" x14ac:dyDescent="0.2">
      <c r="A1" s="14" t="s">
        <v>92</v>
      </c>
      <c r="B1" t="s">
        <v>97</v>
      </c>
      <c r="C1" t="s">
        <v>93</v>
      </c>
      <c r="D1" t="s">
        <v>94</v>
      </c>
      <c r="E1" t="s">
        <v>95</v>
      </c>
      <c r="F1" t="s">
        <v>96</v>
      </c>
    </row>
    <row r="2" spans="1:6" x14ac:dyDescent="0.2">
      <c r="A2" s="14">
        <f>+Worksheet!$B$1</f>
        <v>44118</v>
      </c>
      <c r="B2" t="s">
        <v>98</v>
      </c>
      <c r="C2" s="1">
        <f>+Worksheet!E4/100</f>
        <v>8.0000000000000004E-4</v>
      </c>
      <c r="D2" t="s">
        <v>131</v>
      </c>
      <c r="E2" t="s">
        <v>132</v>
      </c>
      <c r="F2" t="s">
        <v>133</v>
      </c>
    </row>
    <row r="3" spans="1:6" x14ac:dyDescent="0.2">
      <c r="A3" s="14">
        <f>+Worksheet!$B$1</f>
        <v>44118</v>
      </c>
      <c r="B3" t="s">
        <v>99</v>
      </c>
      <c r="C3" s="1">
        <f>+Worksheet!E5/100</f>
        <v>8.2899998873472199E-4</v>
      </c>
      <c r="D3" t="s">
        <v>131</v>
      </c>
      <c r="E3" t="s">
        <v>132</v>
      </c>
      <c r="F3" t="s">
        <v>133</v>
      </c>
    </row>
    <row r="4" spans="1:6" x14ac:dyDescent="0.2">
      <c r="A4" s="14">
        <f>+Worksheet!$B$1</f>
        <v>44118</v>
      </c>
      <c r="B4" t="s">
        <v>100</v>
      </c>
      <c r="C4" s="1">
        <f>+Worksheet!E6/100</f>
        <v>7.6899997889995602E-4</v>
      </c>
      <c r="D4" t="s">
        <v>131</v>
      </c>
      <c r="E4" t="s">
        <v>132</v>
      </c>
      <c r="F4" t="s">
        <v>133</v>
      </c>
    </row>
    <row r="5" spans="1:6" x14ac:dyDescent="0.2">
      <c r="A5" s="14">
        <f>+Worksheet!$B$1</f>
        <v>44118</v>
      </c>
      <c r="B5" t="s">
        <v>101</v>
      </c>
      <c r="C5" s="1">
        <f>+Worksheet!E7/100</f>
        <v>7.6300051063299206E-4</v>
      </c>
      <c r="D5" t="s">
        <v>131</v>
      </c>
      <c r="E5" t="s">
        <v>132</v>
      </c>
      <c r="F5" t="s">
        <v>133</v>
      </c>
    </row>
    <row r="6" spans="1:6" x14ac:dyDescent="0.2">
      <c r="A6" s="14">
        <f>+Worksheet!$B$1</f>
        <v>44118</v>
      </c>
      <c r="B6" t="s">
        <v>102</v>
      </c>
      <c r="C6" s="1">
        <f>+Worksheet!E8/100</f>
        <v>7.7000003308057795E-4</v>
      </c>
      <c r="D6" t="s">
        <v>131</v>
      </c>
      <c r="E6" t="s">
        <v>132</v>
      </c>
      <c r="F6" t="s">
        <v>133</v>
      </c>
    </row>
    <row r="7" spans="1:6" x14ac:dyDescent="0.2">
      <c r="A7" s="14">
        <f>+Worksheet!$B$1</f>
        <v>44118</v>
      </c>
      <c r="B7" t="s">
        <v>103</v>
      </c>
      <c r="C7" s="1">
        <f>+Worksheet!E9/100</f>
        <v>7.6999999582767504E-4</v>
      </c>
      <c r="D7" t="s">
        <v>131</v>
      </c>
      <c r="E7" t="s">
        <v>132</v>
      </c>
      <c r="F7" t="s">
        <v>133</v>
      </c>
    </row>
    <row r="8" spans="1:6" x14ac:dyDescent="0.2">
      <c r="A8" s="14">
        <f>+Worksheet!$B$1</f>
        <v>44118</v>
      </c>
      <c r="B8" t="s">
        <v>104</v>
      </c>
      <c r="C8" s="1">
        <f>+Worksheet!E10/100</f>
        <v>8.0000001937150997E-4</v>
      </c>
      <c r="D8" t="s">
        <v>131</v>
      </c>
      <c r="E8" t="s">
        <v>132</v>
      </c>
      <c r="F8" t="s">
        <v>133</v>
      </c>
    </row>
    <row r="9" spans="1:6" x14ac:dyDescent="0.2">
      <c r="A9" s="14">
        <f>+Worksheet!$B$1</f>
        <v>44118</v>
      </c>
      <c r="B9" t="s">
        <v>105</v>
      </c>
      <c r="C9" s="1">
        <f>+Worksheet!E11/100</f>
        <v>7.6999999582767504E-4</v>
      </c>
      <c r="D9" t="s">
        <v>131</v>
      </c>
      <c r="E9" t="s">
        <v>132</v>
      </c>
      <c r="F9" t="s">
        <v>133</v>
      </c>
    </row>
    <row r="10" spans="1:6" x14ac:dyDescent="0.2">
      <c r="A10" s="14">
        <f>+Worksheet!$B$1</f>
        <v>44118</v>
      </c>
      <c r="B10" t="s">
        <v>106</v>
      </c>
      <c r="C10" s="1">
        <f>+Worksheet!E12/100</f>
        <v>7.4999999254941896E-4</v>
      </c>
      <c r="D10" t="s">
        <v>131</v>
      </c>
      <c r="E10" t="s">
        <v>132</v>
      </c>
      <c r="F10" t="s">
        <v>133</v>
      </c>
    </row>
    <row r="11" spans="1:6" x14ac:dyDescent="0.2">
      <c r="A11" s="14">
        <f>+Worksheet!$B$1</f>
        <v>44118</v>
      </c>
      <c r="B11" t="s">
        <v>107</v>
      </c>
      <c r="C11" s="1">
        <f>+Worksheet!E13/100</f>
        <v>7.4000000953674302E-4</v>
      </c>
      <c r="D11" t="s">
        <v>131</v>
      </c>
      <c r="E11" t="s">
        <v>132</v>
      </c>
      <c r="F11" t="s">
        <v>133</v>
      </c>
    </row>
    <row r="12" spans="1:6" x14ac:dyDescent="0.2">
      <c r="A12" s="14">
        <f>+Worksheet!$B$1</f>
        <v>44118</v>
      </c>
      <c r="B12" t="s">
        <v>108</v>
      </c>
      <c r="C12" s="1">
        <f>+Worksheet!E14/100</f>
        <v>7.2599999606609306E-4</v>
      </c>
      <c r="D12" t="s">
        <v>131</v>
      </c>
      <c r="E12" t="s">
        <v>132</v>
      </c>
      <c r="F12" t="s">
        <v>133</v>
      </c>
    </row>
    <row r="13" spans="1:6" x14ac:dyDescent="0.2">
      <c r="A13" s="14">
        <f>+Worksheet!$B$1</f>
        <v>44118</v>
      </c>
      <c r="B13" t="s">
        <v>109</v>
      </c>
      <c r="C13" s="1">
        <f>+Worksheet!E15/100</f>
        <v>7.1499951183795897E-4</v>
      </c>
      <c r="D13" t="s">
        <v>131</v>
      </c>
      <c r="E13" t="s">
        <v>132</v>
      </c>
      <c r="F13" t="s">
        <v>133</v>
      </c>
    </row>
    <row r="14" spans="1:6" x14ac:dyDescent="0.2">
      <c r="A14" s="14">
        <f>+Worksheet!$B$1</f>
        <v>44118</v>
      </c>
      <c r="B14" t="s">
        <v>110</v>
      </c>
      <c r="C14" s="1">
        <f>+Worksheet!E16/100</f>
        <v>7.0999998599290809E-4</v>
      </c>
      <c r="D14" t="s">
        <v>131</v>
      </c>
      <c r="E14" t="s">
        <v>132</v>
      </c>
      <c r="F14" t="s">
        <v>133</v>
      </c>
    </row>
    <row r="15" spans="1:6" x14ac:dyDescent="0.2">
      <c r="A15" s="14">
        <f>+Worksheet!$B$1</f>
        <v>44118</v>
      </c>
      <c r="B15" t="s">
        <v>111</v>
      </c>
      <c r="C15" s="1">
        <f>+Worksheet!E17/100</f>
        <v>7.0399999618530305E-4</v>
      </c>
      <c r="D15" t="s">
        <v>131</v>
      </c>
      <c r="E15" t="s">
        <v>132</v>
      </c>
      <c r="F15" t="s">
        <v>133</v>
      </c>
    </row>
    <row r="16" spans="1:6" x14ac:dyDescent="0.2">
      <c r="A16" s="14">
        <f>+Worksheet!$B$1</f>
        <v>44118</v>
      </c>
      <c r="B16" t="s">
        <v>112</v>
      </c>
      <c r="C16" s="1">
        <f>+Worksheet!E18/100</f>
        <v>6.9900002330541594E-4</v>
      </c>
      <c r="D16" t="s">
        <v>131</v>
      </c>
      <c r="E16" t="s">
        <v>132</v>
      </c>
      <c r="F16" t="s">
        <v>133</v>
      </c>
    </row>
    <row r="17" spans="1:6" x14ac:dyDescent="0.2">
      <c r="A17" s="14">
        <f>+Worksheet!$B$1</f>
        <v>44118</v>
      </c>
      <c r="B17" t="s">
        <v>113</v>
      </c>
      <c r="C17" s="1">
        <f>+Worksheet!E19/100</f>
        <v>6.9299951195716896E-4</v>
      </c>
      <c r="D17" t="s">
        <v>131</v>
      </c>
      <c r="E17" t="s">
        <v>132</v>
      </c>
      <c r="F17" t="s">
        <v>133</v>
      </c>
    </row>
    <row r="18" spans="1:6" x14ac:dyDescent="0.2">
      <c r="A18" s="14">
        <f>+Worksheet!$B$1</f>
        <v>44118</v>
      </c>
      <c r="B18" t="s">
        <v>114</v>
      </c>
      <c r="C18" s="1">
        <f>+Worksheet!E20/100</f>
        <v>6.3300000503659212E-4</v>
      </c>
      <c r="D18" t="s">
        <v>131</v>
      </c>
      <c r="E18" t="s">
        <v>132</v>
      </c>
      <c r="F18" t="s">
        <v>133</v>
      </c>
    </row>
    <row r="19" spans="1:6" x14ac:dyDescent="0.2">
      <c r="A19" s="14">
        <f>+Worksheet!$B$1</f>
        <v>44118</v>
      </c>
      <c r="B19" t="s">
        <v>115</v>
      </c>
      <c r="C19" s="1">
        <f>+Worksheet!E21/100</f>
        <v>5.5999999865889597E-4</v>
      </c>
      <c r="D19" t="s">
        <v>131</v>
      </c>
      <c r="E19" t="s">
        <v>132</v>
      </c>
      <c r="F19" t="s">
        <v>133</v>
      </c>
    </row>
    <row r="20" spans="1:6" x14ac:dyDescent="0.2">
      <c r="A20" s="14">
        <f>+Worksheet!$B$1</f>
        <v>44118</v>
      </c>
      <c r="B20" t="s">
        <v>116</v>
      </c>
      <c r="C20" s="1">
        <f>+Worksheet!E22/100</f>
        <v>7.4000000953674302E-4</v>
      </c>
      <c r="D20" t="s">
        <v>131</v>
      </c>
      <c r="E20" t="s">
        <v>132</v>
      </c>
      <c r="F20" t="s">
        <v>133</v>
      </c>
    </row>
    <row r="21" spans="1:6" x14ac:dyDescent="0.2">
      <c r="A21" s="14">
        <f>+Worksheet!$B$1</f>
        <v>44118</v>
      </c>
      <c r="B21" t="s">
        <v>117</v>
      </c>
      <c r="C21" s="1">
        <f>+Worksheet!E23/100</f>
        <v>1.23999997973442E-3</v>
      </c>
      <c r="D21" t="s">
        <v>131</v>
      </c>
      <c r="E21" t="s">
        <v>132</v>
      </c>
      <c r="F21" t="s">
        <v>133</v>
      </c>
    </row>
    <row r="22" spans="1:6" x14ac:dyDescent="0.2">
      <c r="A22" s="14">
        <f>+Worksheet!$B$1</f>
        <v>44118</v>
      </c>
      <c r="B22" t="s">
        <v>118</v>
      </c>
      <c r="C22" s="1">
        <f>+Worksheet!E24/100</f>
        <v>1.9099999964237199E-3</v>
      </c>
      <c r="D22" t="s">
        <v>131</v>
      </c>
      <c r="E22" t="s">
        <v>132</v>
      </c>
      <c r="F22" t="s">
        <v>133</v>
      </c>
    </row>
    <row r="23" spans="1:6" x14ac:dyDescent="0.2">
      <c r="A23" s="14">
        <f>+Worksheet!$B$1</f>
        <v>44118</v>
      </c>
      <c r="B23" t="s">
        <v>119</v>
      </c>
      <c r="C23" s="1">
        <f>+Worksheet!E25/100</f>
        <v>2.7300000190734904E-3</v>
      </c>
      <c r="D23" t="s">
        <v>131</v>
      </c>
      <c r="E23" t="s">
        <v>132</v>
      </c>
      <c r="F23" t="s">
        <v>133</v>
      </c>
    </row>
    <row r="24" spans="1:6" x14ac:dyDescent="0.2">
      <c r="A24" s="14">
        <f>+Worksheet!$B$1</f>
        <v>44118</v>
      </c>
      <c r="B24" t="s">
        <v>120</v>
      </c>
      <c r="C24" s="1">
        <f>+Worksheet!E26/100</f>
        <v>3.54000002145767E-3</v>
      </c>
      <c r="D24" t="s">
        <v>131</v>
      </c>
      <c r="E24" t="s">
        <v>132</v>
      </c>
      <c r="F24" t="s">
        <v>133</v>
      </c>
    </row>
    <row r="25" spans="1:6" x14ac:dyDescent="0.2">
      <c r="A25" s="14">
        <f>+Worksheet!$B$1</f>
        <v>44118</v>
      </c>
      <c r="B25" t="s">
        <v>121</v>
      </c>
      <c r="C25" s="1">
        <f>+Worksheet!E27/100</f>
        <v>4.3000000715255702E-3</v>
      </c>
      <c r="D25" t="s">
        <v>131</v>
      </c>
      <c r="E25" t="s">
        <v>132</v>
      </c>
      <c r="F25" t="s">
        <v>133</v>
      </c>
    </row>
    <row r="26" spans="1:6" x14ac:dyDescent="0.2">
      <c r="A26" s="14">
        <f>+Worksheet!$B$1</f>
        <v>44118</v>
      </c>
      <c r="B26" t="s">
        <v>122</v>
      </c>
      <c r="C26" s="1">
        <f>+Worksheet!E28/100</f>
        <v>5.0099998712539694E-3</v>
      </c>
      <c r="D26" t="s">
        <v>131</v>
      </c>
      <c r="E26" t="s">
        <v>132</v>
      </c>
      <c r="F26" t="s">
        <v>133</v>
      </c>
    </row>
    <row r="27" spans="1:6" x14ac:dyDescent="0.2">
      <c r="A27" s="14">
        <f>+Worksheet!$B$1</f>
        <v>44118</v>
      </c>
      <c r="B27" t="s">
        <v>123</v>
      </c>
      <c r="C27" s="1">
        <f>+Worksheet!E29/100</f>
        <v>5.6800001859664898E-3</v>
      </c>
      <c r="D27" t="s">
        <v>131</v>
      </c>
      <c r="E27" t="s">
        <v>132</v>
      </c>
      <c r="F27" t="s">
        <v>133</v>
      </c>
    </row>
    <row r="28" spans="1:6" x14ac:dyDescent="0.2">
      <c r="A28" s="14">
        <f>+Worksheet!$B$1</f>
        <v>44118</v>
      </c>
      <c r="B28" t="s">
        <v>124</v>
      </c>
      <c r="C28" s="1">
        <f>+Worksheet!E30/100</f>
        <v>6.7400002479553198E-3</v>
      </c>
      <c r="D28" t="s">
        <v>131</v>
      </c>
      <c r="E28" t="s">
        <v>132</v>
      </c>
      <c r="F28" t="s">
        <v>133</v>
      </c>
    </row>
    <row r="29" spans="1:6" x14ac:dyDescent="0.2">
      <c r="A29" s="14">
        <f>+Worksheet!$B$1</f>
        <v>44118</v>
      </c>
      <c r="B29" t="s">
        <v>125</v>
      </c>
      <c r="C29" s="1">
        <f>+Worksheet!E31/100</f>
        <v>7.8299999237060498E-3</v>
      </c>
      <c r="D29" t="s">
        <v>131</v>
      </c>
      <c r="E29" t="s">
        <v>132</v>
      </c>
      <c r="F29" t="s">
        <v>133</v>
      </c>
    </row>
    <row r="30" spans="1:6" x14ac:dyDescent="0.2">
      <c r="A30" s="14">
        <f>+Worksheet!$B$1</f>
        <v>44118</v>
      </c>
      <c r="B30" t="s">
        <v>126</v>
      </c>
      <c r="C30" s="1">
        <f>+Worksheet!E32/100</f>
        <v>8.9499998092651394E-3</v>
      </c>
      <c r="D30" t="s">
        <v>131</v>
      </c>
      <c r="E30" t="s">
        <v>132</v>
      </c>
      <c r="F30" t="s">
        <v>133</v>
      </c>
    </row>
    <row r="31" spans="1:6" x14ac:dyDescent="0.2">
      <c r="A31" s="14">
        <f>+Worksheet!$B$1</f>
        <v>44118</v>
      </c>
      <c r="B31" t="s">
        <v>127</v>
      </c>
      <c r="C31" s="1">
        <f>+Worksheet!E33/100</f>
        <v>9.3455001711845401E-3</v>
      </c>
      <c r="D31" t="s">
        <v>131</v>
      </c>
      <c r="E31" t="s">
        <v>132</v>
      </c>
      <c r="F31" t="s">
        <v>133</v>
      </c>
    </row>
    <row r="32" spans="1:6" x14ac:dyDescent="0.2">
      <c r="A32" s="14">
        <f>+Worksheet!$B$1</f>
        <v>44118</v>
      </c>
      <c r="B32" t="s">
        <v>128</v>
      </c>
      <c r="C32" s="1">
        <f>+Worksheet!E34/100</f>
        <v>9.5700001716613799E-3</v>
      </c>
      <c r="D32" t="s">
        <v>131</v>
      </c>
      <c r="E32" t="s">
        <v>132</v>
      </c>
      <c r="F32" t="s">
        <v>133</v>
      </c>
    </row>
    <row r="33" spans="1:6" x14ac:dyDescent="0.2">
      <c r="A33" s="14">
        <f>+Worksheet!$B$1</f>
        <v>44118</v>
      </c>
      <c r="B33" t="s">
        <v>129</v>
      </c>
      <c r="C33" s="1">
        <f>+Worksheet!E35/100</f>
        <v>9.2200002074241602E-3</v>
      </c>
      <c r="D33" t="s">
        <v>131</v>
      </c>
      <c r="E33" t="s">
        <v>132</v>
      </c>
      <c r="F33" t="s">
        <v>133</v>
      </c>
    </row>
    <row r="34" spans="1:6" x14ac:dyDescent="0.2">
      <c r="A34" s="14">
        <f>+Worksheet!$B$1</f>
        <v>44118</v>
      </c>
      <c r="B34" t="s">
        <v>130</v>
      </c>
      <c r="C34" s="1">
        <f>+Worksheet!E36/100</f>
        <v>8.4599998593330398E-3</v>
      </c>
      <c r="D34" t="s">
        <v>131</v>
      </c>
      <c r="E34" t="s">
        <v>132</v>
      </c>
      <c r="F34" t="s">
        <v>133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Worksheet</vt:lpstr>
      <vt:lpstr>upload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Alvaro Diaz</cp:lastModifiedBy>
  <dcterms:created xsi:type="dcterms:W3CDTF">2013-04-03T15:49:21Z</dcterms:created>
  <dcterms:modified xsi:type="dcterms:W3CDTF">2020-10-12T20:33:02Z</dcterms:modified>
</cp:coreProperties>
</file>