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magistretti\Downloads\"/>
    </mc:Choice>
  </mc:AlternateContent>
  <bookViews>
    <workbookView xWindow="0" yWindow="0" windowWidth="20490" windowHeight="7155" activeTab="1"/>
  </bookViews>
  <sheets>
    <sheet name="Hoja1" sheetId="1" r:id="rId1"/>
    <sheet name="CostoM3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J5" i="1"/>
  <c r="F5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J6" i="1"/>
  <c r="J10" i="1"/>
  <c r="J9" i="1"/>
  <c r="J8" i="1"/>
  <c r="J7" i="1"/>
  <c r="F18" i="1"/>
  <c r="G18" i="1" s="1"/>
  <c r="F17" i="1"/>
  <c r="G17" i="1" s="1"/>
  <c r="F16" i="1"/>
  <c r="G16" i="1" s="1"/>
  <c r="F11" i="1"/>
  <c r="G11" i="1" s="1"/>
  <c r="F10" i="1"/>
  <c r="G10" i="1" s="1"/>
  <c r="F9" i="1"/>
  <c r="G9" i="1" s="1"/>
  <c r="F8" i="1"/>
  <c r="G8" i="1" s="1"/>
  <c r="J18" i="1"/>
  <c r="J17" i="1"/>
  <c r="J16" i="1"/>
  <c r="J15" i="1"/>
  <c r="J14" i="1"/>
  <c r="J13" i="1"/>
  <c r="J12" i="1"/>
  <c r="J11" i="1"/>
  <c r="N31" i="1" l="1"/>
  <c r="G15" i="1" s="1"/>
  <c r="N32" i="1"/>
  <c r="G12" i="1" s="1"/>
  <c r="N33" i="1"/>
  <c r="G6" i="1" s="1"/>
  <c r="N34" i="1"/>
  <c r="G13" i="1" s="1"/>
  <c r="N35" i="1"/>
  <c r="G7" i="1" s="1"/>
  <c r="N30" i="1"/>
  <c r="G14" i="1" s="1"/>
  <c r="D6" i="1" l="1"/>
  <c r="L6" i="1" s="1"/>
  <c r="B3" i="4" s="1"/>
  <c r="D7" i="1"/>
  <c r="L7" i="1" s="1"/>
  <c r="B4" i="4" s="1"/>
  <c r="D8" i="1"/>
  <c r="L8" i="1" s="1"/>
  <c r="B5" i="4" s="1"/>
  <c r="D9" i="1"/>
  <c r="L9" i="1" s="1"/>
  <c r="B6" i="4" s="1"/>
  <c r="D10" i="1"/>
  <c r="L10" i="1" s="1"/>
  <c r="B7" i="4" s="1"/>
  <c r="D11" i="1"/>
  <c r="L11" i="1" s="1"/>
  <c r="B8" i="4" s="1"/>
  <c r="D12" i="1"/>
  <c r="L12" i="1" s="1"/>
  <c r="B9" i="4" s="1"/>
  <c r="D13" i="1"/>
  <c r="L13" i="1" s="1"/>
  <c r="B10" i="4" s="1"/>
  <c r="D14" i="1"/>
  <c r="L14" i="1" s="1"/>
  <c r="B11" i="4" s="1"/>
  <c r="D15" i="1"/>
  <c r="L15" i="1" s="1"/>
  <c r="B12" i="4" s="1"/>
  <c r="D16" i="1"/>
  <c r="L16" i="1" s="1"/>
  <c r="B13" i="4" s="1"/>
  <c r="D17" i="1"/>
  <c r="L17" i="1" s="1"/>
  <c r="B14" i="4" s="1"/>
  <c r="D18" i="1"/>
  <c r="L18" i="1" s="1"/>
  <c r="D5" i="1"/>
  <c r="L5" i="1" s="1"/>
  <c r="B2" i="4" s="1"/>
  <c r="B15" i="4" l="1"/>
</calcChain>
</file>

<file path=xl/sharedStrings.xml><?xml version="1.0" encoding="utf-8"?>
<sst xmlns="http://schemas.openxmlformats.org/spreadsheetml/2006/main" count="101" uniqueCount="64">
  <si>
    <t xml:space="preserve">Costo Gas </t>
  </si>
  <si>
    <t>UEN</t>
  </si>
  <si>
    <t xml:space="preserve">ADOLFO CALLE        </t>
  </si>
  <si>
    <t xml:space="preserve">AZCUENAGA           </t>
  </si>
  <si>
    <t xml:space="preserve">LAMADRID            </t>
  </si>
  <si>
    <t xml:space="preserve">LAS HERAS           </t>
  </si>
  <si>
    <t xml:space="preserve">MERC GUAYMALLEN     </t>
  </si>
  <si>
    <t xml:space="preserve">MERCADO 2           </t>
  </si>
  <si>
    <t xml:space="preserve">MITRE               </t>
  </si>
  <si>
    <t xml:space="preserve">PERDRIEL2           </t>
  </si>
  <si>
    <t xml:space="preserve">PUENTE OLIVE        </t>
  </si>
  <si>
    <t xml:space="preserve">SAN JOSE            </t>
  </si>
  <si>
    <t xml:space="preserve">SARMIENTO           </t>
  </si>
  <si>
    <t xml:space="preserve">URQUIZA             </t>
  </si>
  <si>
    <t xml:space="preserve">VILLANUEVA          </t>
  </si>
  <si>
    <t xml:space="preserve">M3 </t>
  </si>
  <si>
    <t>Costo</t>
  </si>
  <si>
    <t xml:space="preserve">PERDRIEL            </t>
  </si>
  <si>
    <t>Costo M3</t>
  </si>
  <si>
    <t>M3</t>
  </si>
  <si>
    <t>Electricidad</t>
  </si>
  <si>
    <t>Distribucion</t>
  </si>
  <si>
    <t>Inyeccion</t>
  </si>
  <si>
    <t>Costo por m3 GNC</t>
  </si>
  <si>
    <t>PO</t>
  </si>
  <si>
    <t>SJ</t>
  </si>
  <si>
    <t>P1</t>
  </si>
  <si>
    <t>AZC</t>
  </si>
  <si>
    <t>P2</t>
  </si>
  <si>
    <t>LM</t>
  </si>
  <si>
    <t xml:space="preserve">    SELECT </t>
  </si>
  <si>
    <t xml:space="preserve">        UEN,[CODPRODUCTO]</t>
  </si>
  <si>
    <t xml:space="preserve">        ,sum(VTATOTIMP) AS 'VENTA TOTAL'</t>
  </si>
  <si>
    <t>,sum([VTATOTVOL]) as 'Total Volumen'</t>
  </si>
  <si>
    <t xml:space="preserve">    FROM [Rumaos].[dbo].[EmpVenta]</t>
  </si>
  <si>
    <t xml:space="preserve">    WHERE FECHASQL &gt;= '2022-01-12'</t>
  </si>
  <si>
    <t xml:space="preserve">        AND FECHASQL &lt; '2023-01-01'</t>
  </si>
  <si>
    <t xml:space="preserve">    AND VTATOTVOL &gt; '0'</t>
  </si>
  <si>
    <t>and (CODPRODUCTO = 'GNC')</t>
  </si>
  <si>
    <t>group by UEN,CODPRODUCTO</t>
  </si>
  <si>
    <t>order by UEN</t>
  </si>
  <si>
    <t>select a.UEN,sum(a.[Total Volumen]) as 'Total Volumen con descuento' from (</t>
  </si>
  <si>
    <t xml:space="preserve">        Emp.UEN,Emp.[CODPRODUCTO]</t>
  </si>
  <si>
    <t>,(Emp.VTATOTVOL) as 'Total Volumen'</t>
  </si>
  <si>
    <t xml:space="preserve">    FROM [Rumaos].[dbo].[EmpVenta] as Emp</t>
  </si>
  <si>
    <t xml:space="preserve">UNION </t>
  </si>
  <si>
    <t xml:space="preserve">     </t>
  </si>
  <si>
    <t>SELECT   EMP.UEN,EMP.[CODPRODUCTO]</t>
  </si>
  <si>
    <t xml:space="preserve">        ,(-EmP.[VOLUMEN]) as 'Total Volumen'</t>
  </si>
  <si>
    <t xml:space="preserve">    FROM [Rumaos].[dbo].[EmpPromo] AS EmP</t>
  </si>
  <si>
    <t xml:space="preserve">        INNER JOIN Promocio AS P </t>
  </si>
  <si>
    <t xml:space="preserve">            ON EmP.UEN = P.UEN </t>
  </si>
  <si>
    <t xml:space="preserve">            AND EmP.CODPROMO = P.CODPROMO</t>
  </si>
  <si>
    <t>and (emp.CODPRODUCTO = 'GNC')</t>
  </si>
  <si>
    <t xml:space="preserve">        AND (EmP.[CODPROMO] = '30'</t>
  </si>
  <si>
    <t xml:space="preserve">        OR P.[DESCRIPCION] like '%PRUEBA%')) as a</t>
  </si>
  <si>
    <t>group by a.UEN,a.CODPRODUCTO</t>
  </si>
  <si>
    <t>Cantidad</t>
  </si>
  <si>
    <t>Total Factura</t>
  </si>
  <si>
    <t>x</t>
  </si>
  <si>
    <t>consulta para m3 de todas las columnas</t>
  </si>
  <si>
    <t xml:space="preserve">    WHERE FECHASQL &gt;= '2023-01-03'</t>
  </si>
  <si>
    <t xml:space="preserve">        AND FECHASQL &lt;= '2023-31-03'</t>
  </si>
  <si>
    <t>NO USAR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</si>
</sst>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0000"/>
    <numFmt numFmtId="166" formatCode="0.000"/>
    <numFmt numFmtId="167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2" borderId="0" xfId="0" applyFill="1"/>
    <xf numFmtId="164" fontId="0" fillId="0" borderId="0" xfId="1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4"/>
  <sheetViews>
    <sheetView topLeftCell="A7" zoomScale="95" zoomScaleNormal="95" workbookViewId="0">
      <selection activeCell="L18" sqref="L17:L18"/>
    </sheetView>
  </sheetViews>
  <sheetFormatPr baseColWidth="10" defaultRowHeight="15" x14ac:dyDescent="0.25"/>
  <cols>
    <col min="1" max="1" width="20.7109375" bestFit="1" customWidth="1"/>
    <col min="2" max="2" width="15" bestFit="1" customWidth="1"/>
    <col min="3" max="3" width="17.42578125" customWidth="1"/>
    <col min="4" max="4" width="16.140625" customWidth="1"/>
    <col min="12" max="12" width="17" bestFit="1" customWidth="1"/>
  </cols>
  <sheetData>
    <row r="2" spans="1:12" x14ac:dyDescent="0.25">
      <c r="A2" t="s">
        <v>0</v>
      </c>
    </row>
    <row r="3" spans="1:12" x14ac:dyDescent="0.25">
      <c r="B3" s="7" t="s">
        <v>21</v>
      </c>
      <c r="C3" s="7"/>
      <c r="D3" s="7"/>
      <c r="E3" s="7" t="s">
        <v>22</v>
      </c>
      <c r="F3" s="7"/>
      <c r="G3" s="7"/>
      <c r="H3" s="7" t="s">
        <v>20</v>
      </c>
      <c r="I3" s="7"/>
      <c r="J3" s="7"/>
      <c r="L3" t="s">
        <v>23</v>
      </c>
    </row>
    <row r="4" spans="1:12" x14ac:dyDescent="0.25">
      <c r="A4" t="s">
        <v>1</v>
      </c>
      <c r="B4" t="s">
        <v>16</v>
      </c>
      <c r="C4" t="s">
        <v>15</v>
      </c>
      <c r="D4" t="s">
        <v>18</v>
      </c>
      <c r="E4" t="s">
        <v>16</v>
      </c>
      <c r="F4" t="s">
        <v>19</v>
      </c>
      <c r="G4" t="s">
        <v>18</v>
      </c>
      <c r="H4" t="s">
        <v>16</v>
      </c>
      <c r="I4" t="s">
        <v>19</v>
      </c>
      <c r="J4" t="s">
        <v>18</v>
      </c>
    </row>
    <row r="5" spans="1:12" x14ac:dyDescent="0.25">
      <c r="A5" t="s">
        <v>2</v>
      </c>
      <c r="B5">
        <v>242650.12</v>
      </c>
      <c r="C5">
        <v>59065.55</v>
      </c>
      <c r="D5" s="1">
        <f>B5/C5</f>
        <v>4.1081496743871844</v>
      </c>
      <c r="E5">
        <v>2160427.6800000002</v>
      </c>
      <c r="F5">
        <f>+C5</f>
        <v>59065.55</v>
      </c>
      <c r="G5" s="2">
        <f>E5/F5</f>
        <v>36.576780881579872</v>
      </c>
      <c r="H5">
        <v>904636</v>
      </c>
      <c r="I5">
        <f t="shared" ref="I5:I18" si="0">+C5</f>
        <v>59065.55</v>
      </c>
      <c r="J5" s="3">
        <f>H5/I5</f>
        <v>15.315797448766666</v>
      </c>
      <c r="L5" s="2">
        <f t="shared" ref="L5:L18" si="1">+D5+G5+J5</f>
        <v>56.000728004733723</v>
      </c>
    </row>
    <row r="6" spans="1:12" x14ac:dyDescent="0.25">
      <c r="A6" t="s">
        <v>3</v>
      </c>
      <c r="B6">
        <v>249445.89</v>
      </c>
      <c r="C6">
        <v>52715.23</v>
      </c>
      <c r="D6" s="1">
        <f t="shared" ref="D6:D18" si="2">B6/C6</f>
        <v>4.731951088897838</v>
      </c>
      <c r="E6" s="4" t="s">
        <v>59</v>
      </c>
      <c r="F6" s="4" t="s">
        <v>59</v>
      </c>
      <c r="G6" s="2">
        <f>N33</f>
        <v>31.673444154498917</v>
      </c>
      <c r="H6">
        <v>1010764</v>
      </c>
      <c r="I6">
        <f t="shared" si="0"/>
        <v>52715.23</v>
      </c>
      <c r="J6" s="3">
        <f t="shared" ref="J6:J18" si="3">H6/I6</f>
        <v>19.174041353893362</v>
      </c>
      <c r="L6" s="2">
        <f t="shared" si="1"/>
        <v>55.579436597290112</v>
      </c>
    </row>
    <row r="7" spans="1:12" x14ac:dyDescent="0.25">
      <c r="A7" t="s">
        <v>4</v>
      </c>
      <c r="B7">
        <v>342132.17</v>
      </c>
      <c r="C7">
        <v>79687.839999999997</v>
      </c>
      <c r="D7" s="1">
        <f t="shared" si="2"/>
        <v>4.2934049912759589</v>
      </c>
      <c r="E7" s="4" t="s">
        <v>59</v>
      </c>
      <c r="F7" s="4" t="s">
        <v>59</v>
      </c>
      <c r="G7" s="2">
        <f>N35</f>
        <v>31.673444018109638</v>
      </c>
      <c r="H7">
        <v>1267960</v>
      </c>
      <c r="I7">
        <f t="shared" si="0"/>
        <v>79687.839999999997</v>
      </c>
      <c r="J7" s="3">
        <f t="shared" si="3"/>
        <v>15.911587012522865</v>
      </c>
      <c r="L7" s="2">
        <f t="shared" si="1"/>
        <v>51.878436021908463</v>
      </c>
    </row>
    <row r="8" spans="1:12" x14ac:dyDescent="0.25">
      <c r="A8" t="s">
        <v>5</v>
      </c>
      <c r="B8">
        <v>508274.64</v>
      </c>
      <c r="C8">
        <v>117926.42</v>
      </c>
      <c r="D8" s="1">
        <f t="shared" si="2"/>
        <v>4.3100998063029472</v>
      </c>
      <c r="E8">
        <v>4355523.3499999996</v>
      </c>
      <c r="F8">
        <f>+C8</f>
        <v>117926.42</v>
      </c>
      <c r="G8" s="2">
        <f>E8/F8</f>
        <v>36.934245523607004</v>
      </c>
      <c r="H8">
        <v>1446348</v>
      </c>
      <c r="I8">
        <f t="shared" si="0"/>
        <v>117926.42</v>
      </c>
      <c r="J8" s="3">
        <f t="shared" si="3"/>
        <v>12.264834292434214</v>
      </c>
      <c r="L8" s="2">
        <f t="shared" si="1"/>
        <v>53.509179622344163</v>
      </c>
    </row>
    <row r="9" spans="1:12" x14ac:dyDescent="0.25">
      <c r="A9" t="s">
        <v>6</v>
      </c>
      <c r="B9">
        <v>394947.8</v>
      </c>
      <c r="C9">
        <v>92391.37</v>
      </c>
      <c r="D9" s="1">
        <f t="shared" si="2"/>
        <v>4.2747260918416945</v>
      </c>
      <c r="E9">
        <v>3332608.54</v>
      </c>
      <c r="F9">
        <f>+C9</f>
        <v>92391.37</v>
      </c>
      <c r="G9" s="2">
        <f>E9/F9</f>
        <v>36.070560919272005</v>
      </c>
      <c r="H9">
        <v>979668</v>
      </c>
      <c r="I9">
        <f t="shared" si="0"/>
        <v>92391.37</v>
      </c>
      <c r="J9" s="3">
        <f t="shared" si="3"/>
        <v>10.603457877072286</v>
      </c>
      <c r="L9" s="2">
        <f t="shared" si="1"/>
        <v>50.948744888185985</v>
      </c>
    </row>
    <row r="10" spans="1:12" x14ac:dyDescent="0.25">
      <c r="A10" t="s">
        <v>7</v>
      </c>
      <c r="B10">
        <v>284489.2</v>
      </c>
      <c r="C10">
        <v>61626.73</v>
      </c>
      <c r="D10" s="1">
        <f t="shared" si="2"/>
        <v>4.616328012211584</v>
      </c>
      <c r="E10">
        <v>2194526.1</v>
      </c>
      <c r="F10">
        <f>+C10</f>
        <v>61626.73</v>
      </c>
      <c r="G10" s="2">
        <f>E10/F10</f>
        <v>35.609971517229617</v>
      </c>
      <c r="H10">
        <v>1154075</v>
      </c>
      <c r="I10">
        <f t="shared" si="0"/>
        <v>61626.73</v>
      </c>
      <c r="J10" s="3">
        <f t="shared" si="3"/>
        <v>18.726857647647375</v>
      </c>
      <c r="L10" s="2">
        <f t="shared" si="1"/>
        <v>58.953157177088571</v>
      </c>
    </row>
    <row r="11" spans="1:12" x14ac:dyDescent="0.25">
      <c r="A11" t="s">
        <v>8</v>
      </c>
      <c r="B11">
        <v>386195.57</v>
      </c>
      <c r="C11">
        <v>84418.95</v>
      </c>
      <c r="D11" s="1">
        <f t="shared" si="2"/>
        <v>4.5747497451697754</v>
      </c>
      <c r="E11">
        <v>3241818.63</v>
      </c>
      <c r="F11">
        <f>+C11</f>
        <v>84418.95</v>
      </c>
      <c r="G11" s="2">
        <f>E11/F11</f>
        <v>38.401551192001321</v>
      </c>
      <c r="H11">
        <v>1019555</v>
      </c>
      <c r="I11">
        <f t="shared" si="0"/>
        <v>84418.95</v>
      </c>
      <c r="J11" s="3">
        <f t="shared" si="3"/>
        <v>12.077323871002898</v>
      </c>
      <c r="L11" s="2">
        <f t="shared" si="1"/>
        <v>55.053624808173993</v>
      </c>
    </row>
    <row r="12" spans="1:12" x14ac:dyDescent="0.25">
      <c r="A12" t="s">
        <v>17</v>
      </c>
      <c r="B12">
        <v>498855.07</v>
      </c>
      <c r="C12">
        <v>115931.07</v>
      </c>
      <c r="D12" s="1">
        <f t="shared" si="2"/>
        <v>4.3030317066857053</v>
      </c>
      <c r="E12" s="4" t="s">
        <v>59</v>
      </c>
      <c r="F12" s="4" t="s">
        <v>59</v>
      </c>
      <c r="G12" s="2">
        <f>N32</f>
        <v>31.67344393627797</v>
      </c>
      <c r="H12">
        <v>2174638</v>
      </c>
      <c r="I12">
        <f t="shared" si="0"/>
        <v>115931.07</v>
      </c>
      <c r="J12" s="3">
        <f t="shared" si="3"/>
        <v>18.758025782044449</v>
      </c>
      <c r="L12" s="2">
        <f t="shared" si="1"/>
        <v>54.734501425008126</v>
      </c>
    </row>
    <row r="13" spans="1:12" x14ac:dyDescent="0.25">
      <c r="A13" t="s">
        <v>9</v>
      </c>
      <c r="B13">
        <v>316590.40000000002</v>
      </c>
      <c r="C13">
        <v>67065.2</v>
      </c>
      <c r="D13" s="1">
        <f t="shared" si="2"/>
        <v>4.7206360377662344</v>
      </c>
      <c r="E13" s="4" t="s">
        <v>59</v>
      </c>
      <c r="F13" s="4" t="s">
        <v>59</v>
      </c>
      <c r="G13" s="2">
        <f>N34</f>
        <v>31.673443945559143</v>
      </c>
      <c r="H13">
        <v>1161466</v>
      </c>
      <c r="I13">
        <f t="shared" si="0"/>
        <v>67065.2</v>
      </c>
      <c r="J13" s="3">
        <f t="shared" si="3"/>
        <v>17.318460244657437</v>
      </c>
      <c r="L13" s="2">
        <f t="shared" si="1"/>
        <v>53.712540227982814</v>
      </c>
    </row>
    <row r="14" spans="1:12" x14ac:dyDescent="0.25">
      <c r="A14" t="s">
        <v>10</v>
      </c>
      <c r="B14">
        <v>307668.73</v>
      </c>
      <c r="C14">
        <v>72979.48</v>
      </c>
      <c r="D14" s="1">
        <f t="shared" si="2"/>
        <v>4.2158251881213733</v>
      </c>
      <c r="E14" s="4" t="s">
        <v>59</v>
      </c>
      <c r="F14" s="4" t="s">
        <v>59</v>
      </c>
      <c r="G14" s="2">
        <f>N30</f>
        <v>31.673443993346304</v>
      </c>
      <c r="H14">
        <v>1081454.6399999999</v>
      </c>
      <c r="I14">
        <f t="shared" si="0"/>
        <v>72979.48</v>
      </c>
      <c r="J14" s="3">
        <f t="shared" si="3"/>
        <v>14.818612574383922</v>
      </c>
      <c r="L14" s="2">
        <f t="shared" si="1"/>
        <v>50.707881755851595</v>
      </c>
    </row>
    <row r="15" spans="1:12" x14ac:dyDescent="0.25">
      <c r="A15" t="s">
        <v>11</v>
      </c>
      <c r="B15">
        <v>361667.09</v>
      </c>
      <c r="C15">
        <v>80373.13</v>
      </c>
      <c r="D15" s="1">
        <f t="shared" si="2"/>
        <v>4.4998507585806351</v>
      </c>
      <c r="E15" s="4" t="s">
        <v>59</v>
      </c>
      <c r="F15" s="4" t="s">
        <v>59</v>
      </c>
      <c r="G15" s="2">
        <f>N31</f>
        <v>31.673444096306071</v>
      </c>
      <c r="H15">
        <v>1144595</v>
      </c>
      <c r="I15">
        <f t="shared" si="0"/>
        <v>80373.13</v>
      </c>
      <c r="J15" s="3">
        <f t="shared" si="3"/>
        <v>14.241015623007341</v>
      </c>
      <c r="L15" s="2">
        <f t="shared" si="1"/>
        <v>50.414310477894048</v>
      </c>
    </row>
    <row r="16" spans="1:12" x14ac:dyDescent="0.25">
      <c r="A16" t="s">
        <v>12</v>
      </c>
      <c r="B16">
        <v>331405.05</v>
      </c>
      <c r="C16">
        <v>71989.899999999994</v>
      </c>
      <c r="D16" s="1">
        <f t="shared" si="2"/>
        <v>4.603493684530747</v>
      </c>
      <c r="E16">
        <v>2633400.9500000002</v>
      </c>
      <c r="F16">
        <f>+C16</f>
        <v>71989.899999999994</v>
      </c>
      <c r="G16" s="2">
        <f>E16/F16</f>
        <v>36.580144575836336</v>
      </c>
      <c r="H16">
        <v>1005626.6</v>
      </c>
      <c r="I16">
        <f t="shared" si="0"/>
        <v>71989.899999999994</v>
      </c>
      <c r="J16" s="3">
        <f t="shared" si="3"/>
        <v>13.96899565077879</v>
      </c>
      <c r="L16" s="2">
        <f t="shared" si="1"/>
        <v>55.15263391114587</v>
      </c>
    </row>
    <row r="17" spans="1:14" x14ac:dyDescent="0.25">
      <c r="A17" t="s">
        <v>13</v>
      </c>
      <c r="B17">
        <v>206116.21</v>
      </c>
      <c r="C17">
        <v>42368.62</v>
      </c>
      <c r="D17" s="1">
        <f t="shared" si="2"/>
        <v>4.8648318024047041</v>
      </c>
      <c r="E17">
        <v>1563059.7</v>
      </c>
      <c r="F17">
        <f>+C17</f>
        <v>42368.62</v>
      </c>
      <c r="G17" s="2">
        <f>E17/F17</f>
        <v>36.891919066516678</v>
      </c>
      <c r="H17">
        <v>1049928</v>
      </c>
      <c r="I17">
        <f t="shared" si="0"/>
        <v>42368.62</v>
      </c>
      <c r="J17" s="3">
        <f t="shared" si="3"/>
        <v>24.780792954785877</v>
      </c>
      <c r="L17" s="2">
        <f t="shared" si="1"/>
        <v>66.537543823707253</v>
      </c>
    </row>
    <row r="18" spans="1:14" x14ac:dyDescent="0.25">
      <c r="A18" t="s">
        <v>14</v>
      </c>
      <c r="B18">
        <v>227764.63</v>
      </c>
      <c r="C18">
        <v>57504.35</v>
      </c>
      <c r="D18" s="1">
        <f t="shared" si="2"/>
        <v>3.9608243550270545</v>
      </c>
      <c r="E18">
        <v>2030109.41</v>
      </c>
      <c r="F18">
        <f>+C18</f>
        <v>57504.35</v>
      </c>
      <c r="G18" s="2">
        <f>E18/F18</f>
        <v>35.303579816135645</v>
      </c>
      <c r="H18">
        <v>1240008</v>
      </c>
      <c r="I18">
        <f t="shared" si="0"/>
        <v>57504.35</v>
      </c>
      <c r="J18" s="3">
        <f t="shared" si="3"/>
        <v>21.563725179051673</v>
      </c>
      <c r="L18" s="2">
        <f t="shared" si="1"/>
        <v>60.828129350214375</v>
      </c>
    </row>
    <row r="20" spans="1:14" x14ac:dyDescent="0.25">
      <c r="D20" s="1"/>
      <c r="J20" s="2"/>
    </row>
    <row r="21" spans="1:14" x14ac:dyDescent="0.25">
      <c r="G21" s="7"/>
      <c r="H21" s="7"/>
    </row>
    <row r="23" spans="1:14" x14ac:dyDescent="0.25">
      <c r="D23" s="1"/>
    </row>
    <row r="25" spans="1:14" x14ac:dyDescent="0.25">
      <c r="A25" s="7" t="s">
        <v>60</v>
      </c>
      <c r="B25" s="7"/>
      <c r="C25" s="7"/>
      <c r="D25" s="7"/>
    </row>
    <row r="26" spans="1:14" x14ac:dyDescent="0.25">
      <c r="A26" t="s">
        <v>30</v>
      </c>
    </row>
    <row r="27" spans="1:14" x14ac:dyDescent="0.25">
      <c r="A27" t="s">
        <v>31</v>
      </c>
    </row>
    <row r="28" spans="1:14" x14ac:dyDescent="0.25">
      <c r="A28" t="s">
        <v>32</v>
      </c>
    </row>
    <row r="29" spans="1:14" x14ac:dyDescent="0.25">
      <c r="C29" t="s">
        <v>33</v>
      </c>
      <c r="L29" t="s">
        <v>58</v>
      </c>
      <c r="M29" t="s">
        <v>57</v>
      </c>
    </row>
    <row r="30" spans="1:14" x14ac:dyDescent="0.25">
      <c r="A30" t="s">
        <v>34</v>
      </c>
      <c r="J30">
        <v>2734</v>
      </c>
      <c r="K30" t="s">
        <v>24</v>
      </c>
      <c r="L30" s="5">
        <v>2246850.77</v>
      </c>
      <c r="M30">
        <v>70938</v>
      </c>
      <c r="N30">
        <f>+L30/M30</f>
        <v>31.673443993346304</v>
      </c>
    </row>
    <row r="31" spans="1:14" x14ac:dyDescent="0.25">
      <c r="A31" t="s">
        <v>61</v>
      </c>
      <c r="J31">
        <v>2800</v>
      </c>
      <c r="K31" t="s">
        <v>25</v>
      </c>
      <c r="L31" s="5">
        <v>2304813.1800000002</v>
      </c>
      <c r="M31">
        <v>72768</v>
      </c>
      <c r="N31">
        <f t="shared" ref="N31:N35" si="4">+L31/M31</f>
        <v>31.673444096306071</v>
      </c>
    </row>
    <row r="32" spans="1:14" x14ac:dyDescent="0.25">
      <c r="A32" t="s">
        <v>62</v>
      </c>
      <c r="J32">
        <v>2922</v>
      </c>
      <c r="K32" t="s">
        <v>26</v>
      </c>
      <c r="L32" s="5">
        <v>2063778.26</v>
      </c>
      <c r="M32">
        <v>65158</v>
      </c>
      <c r="N32">
        <f t="shared" si="4"/>
        <v>31.67344393627797</v>
      </c>
    </row>
    <row r="33" spans="1:14" x14ac:dyDescent="0.25">
      <c r="B33" t="s">
        <v>37</v>
      </c>
      <c r="J33">
        <v>30955</v>
      </c>
      <c r="K33" t="s">
        <v>27</v>
      </c>
      <c r="L33" s="5">
        <v>1590038.57</v>
      </c>
      <c r="M33">
        <v>50201</v>
      </c>
      <c r="N33">
        <f t="shared" si="4"/>
        <v>31.673444154498917</v>
      </c>
    </row>
    <row r="34" spans="1:14" x14ac:dyDescent="0.25">
      <c r="C34" t="s">
        <v>38</v>
      </c>
      <c r="J34">
        <v>31010</v>
      </c>
      <c r="K34" t="s">
        <v>28</v>
      </c>
      <c r="L34" s="5">
        <v>3611786.16</v>
      </c>
      <c r="M34">
        <v>114032</v>
      </c>
      <c r="N34">
        <f t="shared" si="4"/>
        <v>31.673443945559143</v>
      </c>
    </row>
    <row r="35" spans="1:14" x14ac:dyDescent="0.25">
      <c r="C35" t="s">
        <v>39</v>
      </c>
      <c r="J35">
        <v>31011</v>
      </c>
      <c r="K35" t="s">
        <v>29</v>
      </c>
      <c r="L35" s="5">
        <v>2385612.13</v>
      </c>
      <c r="M35">
        <v>75319</v>
      </c>
      <c r="N35">
        <f t="shared" si="4"/>
        <v>31.673444018109638</v>
      </c>
    </row>
    <row r="36" spans="1:14" x14ac:dyDescent="0.25">
      <c r="C36" t="s">
        <v>40</v>
      </c>
    </row>
    <row r="39" spans="1:14" x14ac:dyDescent="0.25">
      <c r="A39" s="6" t="s">
        <v>63</v>
      </c>
      <c r="B39" s="6"/>
      <c r="C39" s="6"/>
      <c r="D39" s="6"/>
    </row>
    <row r="40" spans="1:14" x14ac:dyDescent="0.25">
      <c r="A40" s="4"/>
      <c r="B40" s="4"/>
      <c r="C40" s="4"/>
      <c r="D40" s="4"/>
    </row>
    <row r="41" spans="1:14" x14ac:dyDescent="0.25">
      <c r="A41" s="4" t="s">
        <v>41</v>
      </c>
      <c r="B41" s="4"/>
      <c r="C41" s="4"/>
      <c r="D41" s="4"/>
    </row>
    <row r="42" spans="1:14" x14ac:dyDescent="0.25">
      <c r="A42" s="4" t="s">
        <v>30</v>
      </c>
      <c r="B42" s="4"/>
      <c r="C42" s="4"/>
      <c r="D42" s="4"/>
    </row>
    <row r="43" spans="1:14" x14ac:dyDescent="0.25">
      <c r="A43" s="4" t="s">
        <v>42</v>
      </c>
      <c r="B43" s="4"/>
      <c r="C43" s="4"/>
      <c r="D43" s="4"/>
    </row>
    <row r="44" spans="1:14" x14ac:dyDescent="0.25">
      <c r="A44" s="4"/>
      <c r="B44" s="4"/>
      <c r="C44" s="4" t="s">
        <v>43</v>
      </c>
      <c r="D44" s="4"/>
    </row>
    <row r="45" spans="1:14" x14ac:dyDescent="0.25">
      <c r="A45" s="4" t="s">
        <v>44</v>
      </c>
      <c r="B45" s="4"/>
      <c r="C45" s="4"/>
      <c r="D45" s="4"/>
    </row>
    <row r="46" spans="1:14" x14ac:dyDescent="0.25">
      <c r="A46" s="4" t="s">
        <v>35</v>
      </c>
      <c r="B46" s="4"/>
      <c r="C46" s="4"/>
      <c r="D46" s="4"/>
    </row>
    <row r="47" spans="1:14" x14ac:dyDescent="0.25">
      <c r="A47" s="4" t="s">
        <v>36</v>
      </c>
      <c r="B47" s="4"/>
      <c r="C47" s="4"/>
      <c r="D47" s="4"/>
    </row>
    <row r="48" spans="1:14" x14ac:dyDescent="0.25">
      <c r="A48" s="4"/>
      <c r="B48" s="4" t="s">
        <v>37</v>
      </c>
      <c r="C48" s="4"/>
      <c r="D48" s="4"/>
    </row>
    <row r="49" spans="1:4" x14ac:dyDescent="0.25">
      <c r="A49" s="4"/>
      <c r="B49" s="4"/>
      <c r="C49" s="4" t="s">
        <v>38</v>
      </c>
      <c r="D49" s="4"/>
    </row>
    <row r="50" spans="1:4" x14ac:dyDescent="0.25">
      <c r="A50" s="4"/>
      <c r="B50" s="4"/>
      <c r="C50" s="4"/>
      <c r="D50" s="4"/>
    </row>
    <row r="51" spans="1:4" x14ac:dyDescent="0.25">
      <c r="A51" s="4" t="s">
        <v>45</v>
      </c>
      <c r="B51" s="4"/>
      <c r="C51" s="4"/>
      <c r="D51" s="4"/>
    </row>
    <row r="52" spans="1:4" x14ac:dyDescent="0.25">
      <c r="A52" s="4" t="s">
        <v>46</v>
      </c>
      <c r="B52" s="4"/>
      <c r="C52" s="4"/>
      <c r="D52" s="4"/>
    </row>
    <row r="53" spans="1:4" x14ac:dyDescent="0.25">
      <c r="A53" s="4"/>
      <c r="B53" s="4" t="s">
        <v>47</v>
      </c>
      <c r="C53" s="4"/>
      <c r="D53" s="4"/>
    </row>
    <row r="54" spans="1:4" x14ac:dyDescent="0.25">
      <c r="A54" s="4" t="s">
        <v>48</v>
      </c>
      <c r="B54" s="4"/>
      <c r="C54" s="4"/>
      <c r="D54" s="4"/>
    </row>
    <row r="55" spans="1:4" x14ac:dyDescent="0.25">
      <c r="A55" s="4" t="s">
        <v>49</v>
      </c>
      <c r="B55" s="4"/>
      <c r="C55" s="4"/>
      <c r="D55" s="4"/>
    </row>
    <row r="56" spans="1:4" x14ac:dyDescent="0.25">
      <c r="A56" s="4" t="s">
        <v>50</v>
      </c>
      <c r="B56" s="4"/>
      <c r="C56" s="4"/>
      <c r="D56" s="4"/>
    </row>
    <row r="57" spans="1:4" x14ac:dyDescent="0.25">
      <c r="A57" s="4" t="s">
        <v>51</v>
      </c>
      <c r="B57" s="4"/>
      <c r="C57" s="4"/>
      <c r="D57" s="4"/>
    </row>
    <row r="58" spans="1:4" x14ac:dyDescent="0.25">
      <c r="A58" s="4" t="s">
        <v>52</v>
      </c>
      <c r="B58" s="4"/>
      <c r="C58" s="4"/>
      <c r="D58" s="4"/>
    </row>
    <row r="59" spans="1:4" x14ac:dyDescent="0.25">
      <c r="A59" s="4" t="s">
        <v>35</v>
      </c>
      <c r="B59" s="4"/>
      <c r="C59" s="4"/>
      <c r="D59" s="4"/>
    </row>
    <row r="60" spans="1:4" x14ac:dyDescent="0.25">
      <c r="A60" s="4" t="s">
        <v>36</v>
      </c>
      <c r="B60" s="4"/>
      <c r="C60" s="4"/>
      <c r="D60" s="4"/>
    </row>
    <row r="61" spans="1:4" x14ac:dyDescent="0.25">
      <c r="A61" s="4"/>
      <c r="B61" s="4"/>
      <c r="C61" s="4" t="s">
        <v>53</v>
      </c>
      <c r="D61" s="4"/>
    </row>
    <row r="62" spans="1:4" x14ac:dyDescent="0.25">
      <c r="A62" s="4" t="s">
        <v>54</v>
      </c>
      <c r="B62" s="4"/>
      <c r="C62" s="4"/>
      <c r="D62" s="4"/>
    </row>
    <row r="63" spans="1:4" x14ac:dyDescent="0.25">
      <c r="A63" s="4" t="s">
        <v>55</v>
      </c>
      <c r="B63" s="4"/>
      <c r="C63" s="4"/>
      <c r="D63" s="4"/>
    </row>
    <row r="64" spans="1:4" x14ac:dyDescent="0.25">
      <c r="A64" s="4"/>
      <c r="B64" s="4"/>
      <c r="C64" s="4" t="s">
        <v>56</v>
      </c>
      <c r="D64" s="4"/>
    </row>
  </sheetData>
  <mergeCells count="6">
    <mergeCell ref="A39:D39"/>
    <mergeCell ref="B3:D3"/>
    <mergeCell ref="E3:G3"/>
    <mergeCell ref="H3:J3"/>
    <mergeCell ref="G21:H21"/>
    <mergeCell ref="A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D6" sqref="D6"/>
    </sheetView>
  </sheetViews>
  <sheetFormatPr baseColWidth="10" defaultRowHeight="15" x14ac:dyDescent="0.25"/>
  <cols>
    <col min="1" max="1" width="20.7109375" bestFit="1" customWidth="1"/>
    <col min="2" max="2" width="17" bestFit="1" customWidth="1"/>
    <col min="3" max="3" width="18.85546875" customWidth="1"/>
    <col min="4" max="4" width="19.140625" customWidth="1"/>
  </cols>
  <sheetData>
    <row r="1" spans="1:2" x14ac:dyDescent="0.25">
      <c r="A1" t="s">
        <v>1</v>
      </c>
      <c r="B1" t="s">
        <v>18</v>
      </c>
    </row>
    <row r="2" spans="1:2" x14ac:dyDescent="0.25">
      <c r="A2" t="s">
        <v>2</v>
      </c>
      <c r="B2" s="3">
        <f>Hoja1!L5</f>
        <v>56.000728004733723</v>
      </c>
    </row>
    <row r="3" spans="1:2" x14ac:dyDescent="0.25">
      <c r="A3" t="s">
        <v>3</v>
      </c>
      <c r="B3" s="3">
        <f>Hoja1!L6</f>
        <v>55.579436597290112</v>
      </c>
    </row>
    <row r="4" spans="1:2" x14ac:dyDescent="0.25">
      <c r="A4" t="s">
        <v>4</v>
      </c>
      <c r="B4" s="3">
        <f>Hoja1!L7</f>
        <v>51.878436021908463</v>
      </c>
    </row>
    <row r="5" spans="1:2" x14ac:dyDescent="0.25">
      <c r="A5" t="s">
        <v>5</v>
      </c>
      <c r="B5" s="3">
        <f>Hoja1!L8</f>
        <v>53.509179622344163</v>
      </c>
    </row>
    <row r="6" spans="1:2" x14ac:dyDescent="0.25">
      <c r="A6" t="s">
        <v>6</v>
      </c>
      <c r="B6" s="3">
        <f>Hoja1!L9</f>
        <v>50.948744888185985</v>
      </c>
    </row>
    <row r="7" spans="1:2" x14ac:dyDescent="0.25">
      <c r="A7" t="s">
        <v>7</v>
      </c>
      <c r="B7" s="3">
        <f>Hoja1!L10</f>
        <v>58.953157177088571</v>
      </c>
    </row>
    <row r="8" spans="1:2" x14ac:dyDescent="0.25">
      <c r="A8" t="s">
        <v>8</v>
      </c>
      <c r="B8" s="3">
        <f>Hoja1!L11</f>
        <v>55.053624808173993</v>
      </c>
    </row>
    <row r="9" spans="1:2" x14ac:dyDescent="0.25">
      <c r="A9" t="s">
        <v>17</v>
      </c>
      <c r="B9" s="3">
        <f>Hoja1!L12</f>
        <v>54.734501425008126</v>
      </c>
    </row>
    <row r="10" spans="1:2" x14ac:dyDescent="0.25">
      <c r="A10" t="s">
        <v>9</v>
      </c>
      <c r="B10" s="3">
        <f>Hoja1!L13</f>
        <v>53.712540227982814</v>
      </c>
    </row>
    <row r="11" spans="1:2" x14ac:dyDescent="0.25">
      <c r="A11" t="s">
        <v>10</v>
      </c>
      <c r="B11" s="3">
        <f>Hoja1!L14</f>
        <v>50.707881755851595</v>
      </c>
    </row>
    <row r="12" spans="1:2" x14ac:dyDescent="0.25">
      <c r="A12" t="s">
        <v>11</v>
      </c>
      <c r="B12" s="3">
        <f>Hoja1!L15</f>
        <v>50.414310477894048</v>
      </c>
    </row>
    <row r="13" spans="1:2" x14ac:dyDescent="0.25">
      <c r="A13" t="s">
        <v>12</v>
      </c>
      <c r="B13" s="3">
        <f>Hoja1!L16</f>
        <v>55.15263391114587</v>
      </c>
    </row>
    <row r="14" spans="1:2" x14ac:dyDescent="0.25">
      <c r="A14" t="s">
        <v>13</v>
      </c>
      <c r="B14" s="3">
        <f>Hoja1!L17</f>
        <v>66.537543823707253</v>
      </c>
    </row>
    <row r="15" spans="1:2" x14ac:dyDescent="0.25">
      <c r="A15" t="s">
        <v>14</v>
      </c>
      <c r="B15" s="3">
        <f>Hoja1!L18</f>
        <v>60.828129350214375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CostoM3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Magistretti</dc:creator>
  <cp:lastModifiedBy>Matias Magistretti</cp:lastModifiedBy>
  <dcterms:created xsi:type="dcterms:W3CDTF">2022-12-27T16:31:03Z</dcterms:created>
  <dcterms:modified xsi:type="dcterms:W3CDTF">2023-06-23T11:02:49Z</dcterms:modified>
</cp:coreProperties>
</file>