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Studia\sem6\WTUM\"/>
    </mc:Choice>
  </mc:AlternateContent>
  <xr:revisionPtr revIDLastSave="0" documentId="13_ncr:1_{F171E872-87DC-4B7C-9289-BC3735B23968}" xr6:coauthVersionLast="47" xr6:coauthVersionMax="47" xr10:uidLastSave="{00000000-0000-0000-0000-000000000000}"/>
  <bookViews>
    <workbookView xWindow="-108" yWindow="-108" windowWidth="23256" windowHeight="12456" activeTab="2" xr2:uid="{A242FAFD-C9D3-4056-B80B-3536059E4503}"/>
  </bookViews>
  <sheets>
    <sheet name="Naive betting (model only)" sheetId="1" r:id="rId1"/>
    <sheet name="Odds comparison for winners" sheetId="3" r:id="rId2"/>
    <sheet name="Odds comprarison for al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4" l="1"/>
  <c r="M14" i="1"/>
  <c r="M12" i="4"/>
  <c r="M13" i="4"/>
  <c r="M10" i="4"/>
  <c r="M8" i="4"/>
  <c r="M5" i="4"/>
  <c r="G14" i="4"/>
  <c r="H14" i="4" s="1"/>
  <c r="G13" i="4"/>
  <c r="H13" i="4" s="1"/>
  <c r="G12" i="4"/>
  <c r="H12" i="4" s="1"/>
  <c r="M11" i="4"/>
  <c r="G11" i="4"/>
  <c r="H11" i="4" s="1"/>
  <c r="G10" i="4"/>
  <c r="H10" i="4" s="1"/>
  <c r="M9" i="4"/>
  <c r="H9" i="4"/>
  <c r="G9" i="4"/>
  <c r="B9" i="4"/>
  <c r="G8" i="4"/>
  <c r="H8" i="4" s="1"/>
  <c r="M7" i="4"/>
  <c r="G7" i="4"/>
  <c r="H7" i="4" s="1"/>
  <c r="M6" i="4"/>
  <c r="G6" i="4"/>
  <c r="H6" i="4" s="1"/>
  <c r="G5" i="4"/>
  <c r="H5" i="4" s="1"/>
  <c r="M9" i="3"/>
  <c r="G14" i="3"/>
  <c r="H14" i="3" s="1"/>
  <c r="M13" i="3"/>
  <c r="G13" i="3"/>
  <c r="H13" i="3" s="1"/>
  <c r="M12" i="3"/>
  <c r="G12" i="3"/>
  <c r="H12" i="3" s="1"/>
  <c r="M11" i="3"/>
  <c r="G11" i="3"/>
  <c r="H11" i="3" s="1"/>
  <c r="M10" i="3"/>
  <c r="G10" i="3"/>
  <c r="H10" i="3" s="1"/>
  <c r="G9" i="3"/>
  <c r="H9" i="3" s="1"/>
  <c r="B9" i="3"/>
  <c r="M8" i="3"/>
  <c r="G8" i="3"/>
  <c r="H8" i="3" s="1"/>
  <c r="M7" i="3"/>
  <c r="G7" i="3"/>
  <c r="H7" i="3" s="1"/>
  <c r="M6" i="3"/>
  <c r="G6" i="3"/>
  <c r="H6" i="3" s="1"/>
  <c r="M5" i="3"/>
  <c r="G5" i="3"/>
  <c r="H5" i="3" s="1"/>
  <c r="M6" i="1"/>
  <c r="L15" i="1" s="1"/>
  <c r="H6" i="1"/>
  <c r="G6" i="1"/>
  <c r="M5" i="1"/>
  <c r="M7" i="1"/>
  <c r="G5" i="1"/>
  <c r="H5" i="1" s="1"/>
  <c r="G7" i="1"/>
  <c r="H7" i="1" s="1"/>
  <c r="M13" i="1"/>
  <c r="M12" i="1"/>
  <c r="M11" i="1"/>
  <c r="M10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8" i="1"/>
  <c r="H8" i="1" s="1"/>
  <c r="M9" i="1"/>
  <c r="B9" i="1"/>
  <c r="M8" i="1"/>
  <c r="L15" i="4" l="1"/>
  <c r="L15" i="3"/>
</calcChain>
</file>

<file path=xl/sharedStrings.xml><?xml version="1.0" encoding="utf-8"?>
<sst xmlns="http://schemas.openxmlformats.org/spreadsheetml/2006/main" count="140" uniqueCount="36">
  <si>
    <t>Home</t>
  </si>
  <si>
    <t>Date</t>
  </si>
  <si>
    <t>Away</t>
  </si>
  <si>
    <t>Odds home</t>
  </si>
  <si>
    <t>Odds away</t>
  </si>
  <si>
    <t>Betting sites</t>
  </si>
  <si>
    <t>Our model</t>
  </si>
  <si>
    <t>26.05.2023</t>
  </si>
  <si>
    <t>BOS</t>
  </si>
  <si>
    <t>MIA</t>
  </si>
  <si>
    <t>Home chance</t>
  </si>
  <si>
    <t>Away chance</t>
  </si>
  <si>
    <t>Result</t>
  </si>
  <si>
    <t>Bet</t>
  </si>
  <si>
    <t>Profit</t>
  </si>
  <si>
    <t>13.05.2023</t>
  </si>
  <si>
    <t>NYK</t>
  </si>
  <si>
    <t>LAL</t>
  </si>
  <si>
    <t>Odds range</t>
  </si>
  <si>
    <t>GSW</t>
  </si>
  <si>
    <t>14.05.2023</t>
  </si>
  <si>
    <t>PHI</t>
  </si>
  <si>
    <t>TOTAL</t>
  </si>
  <si>
    <t>17.05.2023</t>
  </si>
  <si>
    <t>DEN</t>
  </si>
  <si>
    <t>18.05.2023</t>
  </si>
  <si>
    <t>21.05.2023</t>
  </si>
  <si>
    <t>???</t>
  </si>
  <si>
    <t>08.05.2023</t>
  </si>
  <si>
    <t>PHO</t>
  </si>
  <si>
    <t>29.04.2023</t>
  </si>
  <si>
    <t>ATL</t>
  </si>
  <si>
    <t>30.04.2023</t>
  </si>
  <si>
    <t>SAC</t>
  </si>
  <si>
    <t>BETTING STRATEGY</t>
  </si>
  <si>
    <t>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</si>
</sst>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7" xfId="0" applyNumberFormat="1" applyFont="1" applyFill="1" applyBorder="1" applyAlignment="1">
      <alignment horizontal="center" vertical="center"/>
    </xf>
    <xf numFmtId="4" fontId="1" fillId="5" borderId="9" xfId="0" applyNumberFormat="1" applyFont="1" applyFill="1" applyBorder="1" applyAlignment="1">
      <alignment horizontal="center" vertical="center"/>
    </xf>
    <xf numFmtId="4" fontId="1" fillId="5" borderId="7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4" fontId="0" fillId="9" borderId="13" xfId="0" applyNumberFormat="1" applyFill="1" applyBorder="1" applyAlignment="1">
      <alignment horizontal="center" vertical="center"/>
    </xf>
    <xf numFmtId="4" fontId="0" fillId="9" borderId="6" xfId="0" applyNumberFormat="1" applyFill="1" applyBorder="1" applyAlignment="1">
      <alignment horizontal="center" vertical="center"/>
    </xf>
    <xf numFmtId="4" fontId="0" fillId="9" borderId="11" xfId="0" applyNumberFormat="1" applyFill="1" applyBorder="1" applyAlignment="1">
      <alignment horizontal="center" vertical="center"/>
    </xf>
    <xf numFmtId="4" fontId="0" fillId="9" borderId="10" xfId="0" applyNumberFormat="1" applyFill="1" applyBorder="1" applyAlignment="1">
      <alignment horizontal="center" vertical="center"/>
    </xf>
    <xf numFmtId="4" fontId="0" fillId="9" borderId="12" xfId="0" applyNumberFormat="1" applyFill="1" applyBorder="1" applyAlignment="1">
      <alignment horizontal="center" vertical="center"/>
    </xf>
    <xf numFmtId="4" fontId="0" fillId="9" borderId="15" xfId="0" applyNumberFormat="1" applyFill="1" applyBorder="1" applyAlignment="1">
      <alignment horizontal="center" vertical="center"/>
    </xf>
    <xf numFmtId="4" fontId="0" fillId="10" borderId="4" xfId="0" applyNumberForma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0" fillId="11" borderId="4" xfId="0" applyNumberFormat="1" applyFill="1" applyBorder="1" applyAlignment="1">
      <alignment horizontal="center" vertical="center"/>
    </xf>
    <xf numFmtId="4" fontId="0" fillId="11" borderId="5" xfId="0" applyNumberFormat="1" applyFill="1" applyBorder="1" applyAlignment="1">
      <alignment horizontal="center" vertical="center"/>
    </xf>
    <xf numFmtId="4" fontId="0" fillId="11" borderId="7" xfId="0" applyNumberFormat="1" applyFill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2" borderId="6" xfId="0" applyNumberFormat="1" applyFont="1" applyFill="1" applyBorder="1" applyAlignment="1">
      <alignment horizontal="center" vertical="center"/>
    </xf>
    <xf numFmtId="4" fontId="1" fillId="2" borderId="3" xfId="0" applyNumberFormat="1" applyFont="1" applyFill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/>
    </xf>
    <xf numFmtId="4" fontId="2" fillId="7" borderId="0" xfId="0" applyNumberFormat="1" applyFont="1" applyFill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4" fontId="1" fillId="7" borderId="19" xfId="0" applyNumberFormat="1" applyFont="1" applyFill="1" applyBorder="1" applyAlignment="1">
      <alignment horizontal="center" vertical="center"/>
    </xf>
    <xf numFmtId="4" fontId="1" fillId="7" borderId="14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FA4D-B4C5-44B4-894A-DCD1E634EB6A}">
  <sheetPr>
    <tabColor theme="9" tint="0.39997558519241921"/>
  </sheetPr>
  <dimension ref="B2:Q16"/>
  <sheetViews>
    <sheetView showGridLines="0" workbookViewId="0"/>
  </sheetViews>
  <sheetFormatPr defaultRowHeight="14.4" x14ac:dyDescent="0.3"/>
  <cols>
    <col min="1" max="1" width="8.88671875" style="1"/>
    <col min="2" max="4" width="13.21875" style="1" customWidth="1"/>
    <col min="5" max="10" width="13.109375" style="9" customWidth="1"/>
    <col min="11" max="11" width="10.109375" style="9" customWidth="1"/>
    <col min="12" max="12" width="10.109375" style="1" customWidth="1"/>
    <col min="13" max="13" width="10.109375" style="9" customWidth="1"/>
    <col min="14" max="16384" width="8.88671875" style="1"/>
  </cols>
  <sheetData>
    <row r="2" spans="2:17" ht="13.8" customHeight="1" thickBot="1" x14ac:dyDescent="0.35"/>
    <row r="3" spans="2:17" ht="15" thickBot="1" x14ac:dyDescent="0.35">
      <c r="B3" s="48" t="s">
        <v>1</v>
      </c>
      <c r="C3" s="50" t="s">
        <v>0</v>
      </c>
      <c r="D3" s="52" t="s">
        <v>2</v>
      </c>
      <c r="E3" s="54" t="s">
        <v>5</v>
      </c>
      <c r="F3" s="54"/>
      <c r="G3" s="56" t="s">
        <v>5</v>
      </c>
      <c r="H3" s="56"/>
      <c r="I3" s="55" t="s">
        <v>6</v>
      </c>
      <c r="J3" s="55"/>
      <c r="K3" s="57" t="s">
        <v>13</v>
      </c>
      <c r="L3" s="50" t="s">
        <v>12</v>
      </c>
      <c r="M3" s="59" t="s">
        <v>14</v>
      </c>
      <c r="O3" s="45" t="s">
        <v>34</v>
      </c>
      <c r="P3" s="46"/>
      <c r="Q3" s="47"/>
    </row>
    <row r="4" spans="2:17" ht="15" thickBot="1" x14ac:dyDescent="0.35">
      <c r="B4" s="49"/>
      <c r="C4" s="51"/>
      <c r="D4" s="53"/>
      <c r="E4" s="18" t="s">
        <v>3</v>
      </c>
      <c r="F4" s="19" t="s">
        <v>4</v>
      </c>
      <c r="G4" s="14" t="s">
        <v>10</v>
      </c>
      <c r="H4" s="15" t="s">
        <v>11</v>
      </c>
      <c r="I4" s="16" t="s">
        <v>10</v>
      </c>
      <c r="J4" s="17" t="s">
        <v>11</v>
      </c>
      <c r="K4" s="58"/>
      <c r="L4" s="51"/>
      <c r="M4" s="60"/>
      <c r="O4" s="43" t="s">
        <v>18</v>
      </c>
      <c r="P4" s="44"/>
      <c r="Q4" s="22" t="s">
        <v>13</v>
      </c>
    </row>
    <row r="5" spans="2:17" x14ac:dyDescent="0.3">
      <c r="B5" s="7" t="s">
        <v>30</v>
      </c>
      <c r="C5" s="8" t="s">
        <v>31</v>
      </c>
      <c r="D5" s="33" t="s">
        <v>8</v>
      </c>
      <c r="E5" s="20">
        <v>3</v>
      </c>
      <c r="F5" s="21">
        <v>1.4</v>
      </c>
      <c r="G5" s="10">
        <f t="shared" ref="G5:G7" si="0">F5/(E5+F5)</f>
        <v>0.31818181818181812</v>
      </c>
      <c r="H5" s="39">
        <f t="shared" ref="H5:H7" si="1">1-G5</f>
        <v>0.68181818181818188</v>
      </c>
      <c r="I5" s="10">
        <v>0.42</v>
      </c>
      <c r="J5" s="40">
        <v>0.57999999999999996</v>
      </c>
      <c r="K5" s="20">
        <v>50</v>
      </c>
      <c r="L5" s="8">
        <v>1</v>
      </c>
      <c r="M5" s="21">
        <f>0.88*K5*F5-K5</f>
        <v>11.599999999999994</v>
      </c>
      <c r="O5" s="26">
        <v>0.51</v>
      </c>
      <c r="P5" s="27">
        <v>0.6</v>
      </c>
      <c r="Q5" s="23">
        <v>50</v>
      </c>
    </row>
    <row r="6" spans="2:17" x14ac:dyDescent="0.3">
      <c r="B6" s="4" t="s">
        <v>32</v>
      </c>
      <c r="C6" s="1" t="s">
        <v>33</v>
      </c>
      <c r="D6" s="34" t="s">
        <v>19</v>
      </c>
      <c r="E6" s="10">
        <v>1.99</v>
      </c>
      <c r="F6" s="12">
        <v>1.83</v>
      </c>
      <c r="G6" s="10">
        <f t="shared" si="0"/>
        <v>0.47905759162303663</v>
      </c>
      <c r="H6" s="12">
        <f t="shared" si="1"/>
        <v>0.52094240837696337</v>
      </c>
      <c r="I6" s="10">
        <v>0.55000000000000004</v>
      </c>
      <c r="J6" s="12">
        <v>0.45</v>
      </c>
      <c r="K6" s="10">
        <v>50</v>
      </c>
      <c r="L6" s="1">
        <v>0</v>
      </c>
      <c r="M6" s="12">
        <f>-K6</f>
        <v>-50</v>
      </c>
      <c r="O6" s="28">
        <v>0.61</v>
      </c>
      <c r="P6" s="29">
        <v>0.7</v>
      </c>
      <c r="Q6" s="24">
        <v>100</v>
      </c>
    </row>
    <row r="7" spans="2:17" ht="15" thickBot="1" x14ac:dyDescent="0.35">
      <c r="B7" s="4" t="s">
        <v>28</v>
      </c>
      <c r="C7" s="35" t="s">
        <v>29</v>
      </c>
      <c r="D7" s="5" t="s">
        <v>24</v>
      </c>
      <c r="E7" s="10">
        <v>1.63</v>
      </c>
      <c r="F7" s="12">
        <v>2.29</v>
      </c>
      <c r="G7" s="41">
        <f t="shared" si="0"/>
        <v>0.58418367346938782</v>
      </c>
      <c r="H7" s="12">
        <f t="shared" si="1"/>
        <v>0.41581632653061218</v>
      </c>
      <c r="I7" s="41">
        <v>0.61</v>
      </c>
      <c r="J7" s="12">
        <v>0.39</v>
      </c>
      <c r="K7" s="10">
        <v>100</v>
      </c>
      <c r="L7" s="1">
        <v>1</v>
      </c>
      <c r="M7" s="12">
        <f>0.88*K7*E7-K7</f>
        <v>43.44</v>
      </c>
      <c r="O7" s="30">
        <v>0.71</v>
      </c>
      <c r="P7" s="31">
        <v>1</v>
      </c>
      <c r="Q7" s="25">
        <v>200</v>
      </c>
    </row>
    <row r="8" spans="2:17" x14ac:dyDescent="0.3">
      <c r="B8" s="4" t="s">
        <v>15</v>
      </c>
      <c r="C8" s="35" t="s">
        <v>9</v>
      </c>
      <c r="D8" s="5" t="s">
        <v>16</v>
      </c>
      <c r="E8" s="10">
        <v>1.5</v>
      </c>
      <c r="F8" s="12">
        <v>2.4700000000000002</v>
      </c>
      <c r="G8" s="41">
        <f t="shared" ref="G8:G14" si="2">F8/(E8+F8)</f>
        <v>0.62216624685138544</v>
      </c>
      <c r="H8" s="12">
        <f t="shared" ref="H8:H14" si="3">1-G8</f>
        <v>0.37783375314861456</v>
      </c>
      <c r="I8" s="41">
        <v>0.55000000000000004</v>
      </c>
      <c r="J8" s="12">
        <v>0.45</v>
      </c>
      <c r="K8" s="10">
        <v>50</v>
      </c>
      <c r="L8" s="1">
        <v>1</v>
      </c>
      <c r="M8" s="12">
        <f>0.88*E8*K8-K8</f>
        <v>16</v>
      </c>
    </row>
    <row r="9" spans="2:17" x14ac:dyDescent="0.3">
      <c r="B9" s="4" t="str">
        <f>B8</f>
        <v>13.05.2023</v>
      </c>
      <c r="C9" s="35" t="s">
        <v>17</v>
      </c>
      <c r="D9" s="5" t="s">
        <v>19</v>
      </c>
      <c r="E9" s="10">
        <v>1.8</v>
      </c>
      <c r="F9" s="12">
        <v>2.0299999999999998</v>
      </c>
      <c r="G9" s="41">
        <f t="shared" si="2"/>
        <v>0.5300261096605744</v>
      </c>
      <c r="H9" s="12">
        <f t="shared" si="3"/>
        <v>0.4699738903394256</v>
      </c>
      <c r="I9" s="41">
        <v>0.62</v>
      </c>
      <c r="J9" s="12">
        <v>0.38</v>
      </c>
      <c r="K9" s="10">
        <v>100</v>
      </c>
      <c r="L9" s="1">
        <v>1</v>
      </c>
      <c r="M9" s="12">
        <f>K9*E9*0.88-K9</f>
        <v>58.400000000000006</v>
      </c>
    </row>
    <row r="10" spans="2:17" x14ac:dyDescent="0.3">
      <c r="B10" s="4" t="s">
        <v>20</v>
      </c>
      <c r="C10" s="35" t="s">
        <v>8</v>
      </c>
      <c r="D10" s="5" t="s">
        <v>21</v>
      </c>
      <c r="E10" s="10">
        <v>1.32</v>
      </c>
      <c r="F10" s="12">
        <v>3.4</v>
      </c>
      <c r="G10" s="41">
        <f t="shared" si="2"/>
        <v>0.72033898305084743</v>
      </c>
      <c r="H10" s="12">
        <f t="shared" si="3"/>
        <v>0.27966101694915257</v>
      </c>
      <c r="I10" s="41">
        <v>0.6</v>
      </c>
      <c r="J10" s="12">
        <v>0.4</v>
      </c>
      <c r="K10" s="10">
        <v>50</v>
      </c>
      <c r="L10" s="1">
        <v>1</v>
      </c>
      <c r="M10" s="12">
        <f>0.88*K10*E10-K10</f>
        <v>8.0800000000000054</v>
      </c>
    </row>
    <row r="11" spans="2:17" x14ac:dyDescent="0.3">
      <c r="B11" s="4" t="s">
        <v>23</v>
      </c>
      <c r="C11" s="35" t="s">
        <v>24</v>
      </c>
      <c r="D11" s="5" t="s">
        <v>17</v>
      </c>
      <c r="E11" s="10">
        <v>1.51</v>
      </c>
      <c r="F11" s="12">
        <v>2.6</v>
      </c>
      <c r="G11" s="10">
        <f t="shared" si="2"/>
        <v>0.63260340632603407</v>
      </c>
      <c r="H11" s="12">
        <f t="shared" si="3"/>
        <v>0.36739659367396593</v>
      </c>
      <c r="I11" s="10">
        <v>0.44</v>
      </c>
      <c r="J11" s="12">
        <v>0.56000000000000005</v>
      </c>
      <c r="K11" s="10">
        <v>50</v>
      </c>
      <c r="L11" s="1">
        <v>0</v>
      </c>
      <c r="M11" s="12">
        <f>-K11</f>
        <v>-50</v>
      </c>
    </row>
    <row r="12" spans="2:17" x14ac:dyDescent="0.3">
      <c r="B12" s="4" t="s">
        <v>25</v>
      </c>
      <c r="C12" s="1" t="s">
        <v>8</v>
      </c>
      <c r="D12" s="34" t="s">
        <v>9</v>
      </c>
      <c r="E12" s="10">
        <v>1.29</v>
      </c>
      <c r="F12" s="12">
        <v>3.65</v>
      </c>
      <c r="G12" s="41">
        <f t="shared" si="2"/>
        <v>0.73886639676113364</v>
      </c>
      <c r="H12" s="12">
        <f t="shared" si="3"/>
        <v>0.26113360323886636</v>
      </c>
      <c r="I12" s="41">
        <v>0.63</v>
      </c>
      <c r="J12" s="12">
        <v>0.37</v>
      </c>
      <c r="K12" s="10">
        <v>100</v>
      </c>
      <c r="L12" s="1">
        <v>0</v>
      </c>
      <c r="M12" s="12">
        <f>-K12</f>
        <v>-100</v>
      </c>
    </row>
    <row r="13" spans="2:17" x14ac:dyDescent="0.3">
      <c r="B13" s="4" t="s">
        <v>26</v>
      </c>
      <c r="C13" s="1" t="s">
        <v>17</v>
      </c>
      <c r="D13" s="34" t="s">
        <v>24</v>
      </c>
      <c r="E13" s="10">
        <v>1.54</v>
      </c>
      <c r="F13" s="12">
        <v>2.5</v>
      </c>
      <c r="G13" s="10">
        <f t="shared" si="2"/>
        <v>0.61881188118811881</v>
      </c>
      <c r="H13" s="12">
        <f t="shared" si="3"/>
        <v>0.38118811881188119</v>
      </c>
      <c r="I13" s="10">
        <v>0.49</v>
      </c>
      <c r="J13" s="12">
        <v>0.51</v>
      </c>
      <c r="K13" s="10">
        <v>50</v>
      </c>
      <c r="L13" s="1">
        <v>1</v>
      </c>
      <c r="M13" s="12">
        <f>0.88*K13*F13-K13</f>
        <v>60</v>
      </c>
    </row>
    <row r="14" spans="2:17" x14ac:dyDescent="0.3">
      <c r="B14" s="2" t="s">
        <v>7</v>
      </c>
      <c r="C14" s="67" t="s">
        <v>8</v>
      </c>
      <c r="D14" s="3" t="s">
        <v>9</v>
      </c>
      <c r="E14" s="11">
        <v>1.3</v>
      </c>
      <c r="F14" s="13">
        <v>3.55</v>
      </c>
      <c r="G14" s="42">
        <f t="shared" si="2"/>
        <v>0.731958762886598</v>
      </c>
      <c r="H14" s="13">
        <f t="shared" si="3"/>
        <v>0.268041237113402</v>
      </c>
      <c r="I14" s="42">
        <v>0.69</v>
      </c>
      <c r="J14" s="13">
        <v>0.31</v>
      </c>
      <c r="K14" s="11">
        <v>100</v>
      </c>
      <c r="L14" s="6">
        <v>1</v>
      </c>
      <c r="M14" s="13">
        <f>0.88*K14*E14-K14</f>
        <v>14.400000000000006</v>
      </c>
    </row>
    <row r="15" spans="2:17" x14ac:dyDescent="0.3">
      <c r="K15" s="65" t="s">
        <v>22</v>
      </c>
      <c r="L15" s="61">
        <f>SUM(M5:M14)</f>
        <v>11.920000000000016</v>
      </c>
      <c r="M15" s="62"/>
    </row>
    <row r="16" spans="2:17" x14ac:dyDescent="0.3">
      <c r="K16" s="66"/>
      <c r="L16" s="63"/>
      <c r="M16" s="64"/>
    </row>
  </sheetData>
  <mergeCells count="13">
    <mergeCell ref="L15:M16"/>
    <mergeCell ref="K15:K16"/>
    <mergeCell ref="O4:P4"/>
    <mergeCell ref="O3:Q3"/>
    <mergeCell ref="B3:B4"/>
    <mergeCell ref="C3:C4"/>
    <mergeCell ref="D3:D4"/>
    <mergeCell ref="E3:F3"/>
    <mergeCell ref="I3:J3"/>
    <mergeCell ref="G3:H3"/>
    <mergeCell ref="K3:K4"/>
    <mergeCell ref="L3:L4"/>
    <mergeCell ref="M3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1D1-1A47-4BFB-9EBE-5DEDB8943F58}">
  <sheetPr>
    <tabColor theme="7" tint="-0.249977111117893"/>
  </sheetPr>
  <dimension ref="B3:M16"/>
  <sheetViews>
    <sheetView showGridLines="0" workbookViewId="0">
      <selection activeCell="L14" sqref="L14"/>
    </sheetView>
  </sheetViews>
  <sheetFormatPr defaultRowHeight="14.4" x14ac:dyDescent="0.3"/>
  <cols>
    <col min="1" max="1" width="8.88671875" style="1"/>
    <col min="2" max="4" width="13.21875" style="1" customWidth="1"/>
    <col min="5" max="10" width="13.109375" style="9" customWidth="1"/>
    <col min="11" max="11" width="10.109375" style="9" customWidth="1"/>
    <col min="12" max="12" width="10.109375" style="1" customWidth="1"/>
    <col min="13" max="13" width="10.109375" style="9" customWidth="1"/>
    <col min="14" max="16384" width="8.88671875" style="1"/>
  </cols>
  <sheetData>
    <row r="3" spans="2:13" x14ac:dyDescent="0.3">
      <c r="B3" s="48" t="s">
        <v>1</v>
      </c>
      <c r="C3" s="50" t="s">
        <v>0</v>
      </c>
      <c r="D3" s="52" t="s">
        <v>2</v>
      </c>
      <c r="E3" s="54" t="s">
        <v>5</v>
      </c>
      <c r="F3" s="54"/>
      <c r="G3" s="56" t="s">
        <v>5</v>
      </c>
      <c r="H3" s="56"/>
      <c r="I3" s="55" t="s">
        <v>6</v>
      </c>
      <c r="J3" s="55"/>
      <c r="K3" s="57" t="s">
        <v>13</v>
      </c>
      <c r="L3" s="50" t="s">
        <v>12</v>
      </c>
      <c r="M3" s="59" t="s">
        <v>14</v>
      </c>
    </row>
    <row r="4" spans="2:13" x14ac:dyDescent="0.3">
      <c r="B4" s="49"/>
      <c r="C4" s="51"/>
      <c r="D4" s="53"/>
      <c r="E4" s="18" t="s">
        <v>3</v>
      </c>
      <c r="F4" s="19" t="s">
        <v>4</v>
      </c>
      <c r="G4" s="14" t="s">
        <v>10</v>
      </c>
      <c r="H4" s="15" t="s">
        <v>11</v>
      </c>
      <c r="I4" s="16" t="s">
        <v>10</v>
      </c>
      <c r="J4" s="17" t="s">
        <v>11</v>
      </c>
      <c r="K4" s="58"/>
      <c r="L4" s="51"/>
      <c r="M4" s="60"/>
    </row>
    <row r="5" spans="2:13" x14ac:dyDescent="0.3">
      <c r="B5" s="7" t="s">
        <v>30</v>
      </c>
      <c r="C5" s="8" t="s">
        <v>31</v>
      </c>
      <c r="D5" s="33" t="s">
        <v>8</v>
      </c>
      <c r="E5" s="20">
        <v>3</v>
      </c>
      <c r="F5" s="21">
        <v>1.4</v>
      </c>
      <c r="G5" s="10">
        <f t="shared" ref="G5:G14" si="0">F5/(E5+F5)</f>
        <v>0.31818181818181812</v>
      </c>
      <c r="H5" s="12">
        <f t="shared" ref="H5:H14" si="1">1-G5</f>
        <v>0.68181818181818188</v>
      </c>
      <c r="I5" s="10">
        <v>0.42</v>
      </c>
      <c r="J5" s="21">
        <v>0.57999999999999996</v>
      </c>
      <c r="K5" s="20">
        <v>0</v>
      </c>
      <c r="L5" s="8">
        <v>1</v>
      </c>
      <c r="M5" s="21">
        <f>0.88*K5*F5-K5</f>
        <v>0</v>
      </c>
    </row>
    <row r="6" spans="2:13" x14ac:dyDescent="0.3">
      <c r="B6" s="4" t="s">
        <v>32</v>
      </c>
      <c r="C6" s="1" t="s">
        <v>33</v>
      </c>
      <c r="D6" s="34" t="s">
        <v>19</v>
      </c>
      <c r="E6" s="10">
        <v>1.99</v>
      </c>
      <c r="F6" s="12">
        <v>1.83</v>
      </c>
      <c r="G6" s="32">
        <f t="shared" si="0"/>
        <v>0.47905759162303663</v>
      </c>
      <c r="H6" s="12">
        <f t="shared" si="1"/>
        <v>0.52094240837696337</v>
      </c>
      <c r="I6" s="32">
        <v>0.55000000000000004</v>
      </c>
      <c r="J6" s="12">
        <v>0.45</v>
      </c>
      <c r="K6" s="10">
        <v>100</v>
      </c>
      <c r="L6" s="1">
        <v>0</v>
      </c>
      <c r="M6" s="12">
        <f>-K6</f>
        <v>-100</v>
      </c>
    </row>
    <row r="7" spans="2:13" x14ac:dyDescent="0.3">
      <c r="B7" s="4" t="s">
        <v>28</v>
      </c>
      <c r="C7" s="35" t="s">
        <v>29</v>
      </c>
      <c r="D7" s="5" t="s">
        <v>24</v>
      </c>
      <c r="E7" s="10">
        <v>1.63</v>
      </c>
      <c r="F7" s="12">
        <v>2.29</v>
      </c>
      <c r="G7" s="32">
        <f t="shared" si="0"/>
        <v>0.58418367346938782</v>
      </c>
      <c r="H7" s="12">
        <f t="shared" si="1"/>
        <v>0.41581632653061218</v>
      </c>
      <c r="I7" s="32">
        <v>0.61</v>
      </c>
      <c r="J7" s="12">
        <v>0.39</v>
      </c>
      <c r="K7" s="10">
        <v>100</v>
      </c>
      <c r="L7" s="1">
        <v>1</v>
      </c>
      <c r="M7" s="12">
        <f>0.88*K7*E7-K7</f>
        <v>43.44</v>
      </c>
    </row>
    <row r="8" spans="2:13" x14ac:dyDescent="0.3">
      <c r="B8" s="4" t="s">
        <v>15</v>
      </c>
      <c r="C8" s="35" t="s">
        <v>9</v>
      </c>
      <c r="D8" s="5" t="s">
        <v>16</v>
      </c>
      <c r="E8" s="10">
        <v>1.5</v>
      </c>
      <c r="F8" s="12">
        <v>2.4700000000000002</v>
      </c>
      <c r="G8" s="10">
        <f t="shared" si="0"/>
        <v>0.62216624685138544</v>
      </c>
      <c r="H8" s="12">
        <f t="shared" si="1"/>
        <v>0.37783375314861456</v>
      </c>
      <c r="I8" s="10">
        <v>0.55000000000000004</v>
      </c>
      <c r="J8" s="12">
        <v>0.45</v>
      </c>
      <c r="K8" s="10">
        <v>0</v>
      </c>
      <c r="L8" s="1">
        <v>1</v>
      </c>
      <c r="M8" s="12">
        <f>0.88*E8*K8-K8</f>
        <v>0</v>
      </c>
    </row>
    <row r="9" spans="2:13" x14ac:dyDescent="0.3">
      <c r="B9" s="4" t="str">
        <f>B8</f>
        <v>13.05.2023</v>
      </c>
      <c r="C9" s="35" t="s">
        <v>17</v>
      </c>
      <c r="D9" s="5" t="s">
        <v>19</v>
      </c>
      <c r="E9" s="10">
        <v>1.8</v>
      </c>
      <c r="F9" s="12">
        <v>2.0299999999999998</v>
      </c>
      <c r="G9" s="32">
        <f t="shared" si="0"/>
        <v>0.5300261096605744</v>
      </c>
      <c r="H9" s="12">
        <f t="shared" si="1"/>
        <v>0.4699738903394256</v>
      </c>
      <c r="I9" s="32">
        <v>0.62</v>
      </c>
      <c r="J9" s="12">
        <v>0.38</v>
      </c>
      <c r="K9" s="10">
        <v>100</v>
      </c>
      <c r="L9" s="1">
        <v>1</v>
      </c>
      <c r="M9" s="12">
        <f>K9*E9*0.88-K9</f>
        <v>58.400000000000006</v>
      </c>
    </row>
    <row r="10" spans="2:13" x14ac:dyDescent="0.3">
      <c r="B10" s="4" t="s">
        <v>20</v>
      </c>
      <c r="C10" s="35" t="s">
        <v>8</v>
      </c>
      <c r="D10" s="5" t="s">
        <v>21</v>
      </c>
      <c r="E10" s="10">
        <v>1.32</v>
      </c>
      <c r="F10" s="12">
        <v>3.4</v>
      </c>
      <c r="G10" s="10">
        <f t="shared" si="0"/>
        <v>0.72033898305084743</v>
      </c>
      <c r="H10" s="12">
        <f t="shared" si="1"/>
        <v>0.27966101694915257</v>
      </c>
      <c r="I10" s="10">
        <v>0.6</v>
      </c>
      <c r="J10" s="12">
        <v>0.4</v>
      </c>
      <c r="K10" s="10">
        <v>0</v>
      </c>
      <c r="L10" s="1">
        <v>1</v>
      </c>
      <c r="M10" s="12">
        <f>0.88*K10*E10-K10</f>
        <v>0</v>
      </c>
    </row>
    <row r="11" spans="2:13" x14ac:dyDescent="0.3">
      <c r="B11" s="4" t="s">
        <v>23</v>
      </c>
      <c r="C11" s="35" t="s">
        <v>24</v>
      </c>
      <c r="D11" s="5" t="s">
        <v>17</v>
      </c>
      <c r="E11" s="10">
        <v>1.51</v>
      </c>
      <c r="F11" s="12">
        <v>2.6</v>
      </c>
      <c r="G11" s="10">
        <f t="shared" si="0"/>
        <v>0.63260340632603407</v>
      </c>
      <c r="H11" s="12">
        <f t="shared" si="1"/>
        <v>0.36739659367396593</v>
      </c>
      <c r="I11" s="10">
        <v>0.44</v>
      </c>
      <c r="J11" s="12">
        <v>0.56000000000000005</v>
      </c>
      <c r="K11" s="10">
        <v>0</v>
      </c>
      <c r="L11" s="1">
        <v>0</v>
      </c>
      <c r="M11" s="12">
        <f>-K11</f>
        <v>0</v>
      </c>
    </row>
    <row r="12" spans="2:13" x14ac:dyDescent="0.3">
      <c r="B12" s="4" t="s">
        <v>25</v>
      </c>
      <c r="C12" s="1" t="s">
        <v>8</v>
      </c>
      <c r="D12" s="34" t="s">
        <v>9</v>
      </c>
      <c r="E12" s="10">
        <v>1.29</v>
      </c>
      <c r="F12" s="12">
        <v>3.65</v>
      </c>
      <c r="G12" s="10">
        <f t="shared" si="0"/>
        <v>0.73886639676113364</v>
      </c>
      <c r="H12" s="12">
        <f t="shared" si="1"/>
        <v>0.26113360323886636</v>
      </c>
      <c r="I12" s="10">
        <v>0.63</v>
      </c>
      <c r="J12" s="12">
        <v>0.37</v>
      </c>
      <c r="K12" s="10">
        <v>0</v>
      </c>
      <c r="L12" s="1">
        <v>0</v>
      </c>
      <c r="M12" s="12">
        <f>-K12</f>
        <v>0</v>
      </c>
    </row>
    <row r="13" spans="2:13" x14ac:dyDescent="0.3">
      <c r="B13" s="4" t="s">
        <v>26</v>
      </c>
      <c r="C13" s="1" t="s">
        <v>17</v>
      </c>
      <c r="D13" s="34" t="s">
        <v>24</v>
      </c>
      <c r="E13" s="10">
        <v>1.54</v>
      </c>
      <c r="F13" s="12">
        <v>2.5</v>
      </c>
      <c r="G13" s="10">
        <f t="shared" si="0"/>
        <v>0.61881188118811881</v>
      </c>
      <c r="H13" s="12">
        <f t="shared" si="1"/>
        <v>0.38118811881188119</v>
      </c>
      <c r="I13" s="10">
        <v>0.49</v>
      </c>
      <c r="J13" s="12">
        <v>0.51</v>
      </c>
      <c r="K13" s="10">
        <v>0</v>
      </c>
      <c r="L13" s="1">
        <v>1</v>
      </c>
      <c r="M13" s="12">
        <f>0.88*K13*F13-K13</f>
        <v>0</v>
      </c>
    </row>
    <row r="14" spans="2:13" x14ac:dyDescent="0.3">
      <c r="B14" s="2" t="s">
        <v>7</v>
      </c>
      <c r="C14" s="6" t="s">
        <v>8</v>
      </c>
      <c r="D14" s="3" t="s">
        <v>9</v>
      </c>
      <c r="E14" s="11">
        <v>1.3</v>
      </c>
      <c r="F14" s="13">
        <v>3.55</v>
      </c>
      <c r="G14" s="11">
        <f t="shared" si="0"/>
        <v>0.731958762886598</v>
      </c>
      <c r="H14" s="13">
        <f t="shared" si="1"/>
        <v>0.268041237113402</v>
      </c>
      <c r="I14" s="11">
        <v>0.69</v>
      </c>
      <c r="J14" s="13">
        <v>0.31</v>
      </c>
      <c r="K14" s="11">
        <v>0</v>
      </c>
      <c r="L14" s="6" t="s">
        <v>27</v>
      </c>
      <c r="M14" s="13" t="s">
        <v>27</v>
      </c>
    </row>
    <row r="15" spans="2:13" x14ac:dyDescent="0.3">
      <c r="K15" s="65" t="s">
        <v>22</v>
      </c>
      <c r="L15" s="61">
        <f>SUM(M5:M14)</f>
        <v>1.8400000000000034</v>
      </c>
      <c r="M15" s="62"/>
    </row>
    <row r="16" spans="2:13" x14ac:dyDescent="0.3">
      <c r="K16" s="66"/>
      <c r="L16" s="63"/>
      <c r="M16" s="64"/>
    </row>
  </sheetData>
  <mergeCells count="11">
    <mergeCell ref="I3:J3"/>
    <mergeCell ref="B3:B4"/>
    <mergeCell ref="C3:C4"/>
    <mergeCell ref="D3:D4"/>
    <mergeCell ref="E3:F3"/>
    <mergeCell ref="G3:H3"/>
    <mergeCell ref="K3:K4"/>
    <mergeCell ref="L3:L4"/>
    <mergeCell ref="M3:M4"/>
    <mergeCell ref="K15:K16"/>
    <mergeCell ref="L15:M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2B6D-5F07-438A-B5C9-BB56865EBE12}">
  <sheetPr>
    <tabColor theme="5" tint="0.39997558519241921"/>
  </sheetPr>
  <dimension ref="B3:M16"/>
  <sheetViews>
    <sheetView showGridLines="0" tabSelected="1" workbookViewId="0"/>
  </sheetViews>
  <sheetFormatPr defaultRowHeight="14.4" x14ac:dyDescent="0.3"/>
  <cols>
    <col min="1" max="1" width="8.88671875" style="1"/>
    <col min="2" max="4" width="13.21875" style="1" customWidth="1"/>
    <col min="5" max="10" width="13.109375" style="9" customWidth="1"/>
    <col min="11" max="11" width="10.109375" style="9" customWidth="1"/>
    <col min="12" max="12" width="10.109375" style="1" customWidth="1"/>
    <col min="13" max="13" width="10.109375" style="9" customWidth="1"/>
    <col min="14" max="16384" width="8.88671875" style="1"/>
  </cols>
  <sheetData>
    <row r="3" spans="2:13" x14ac:dyDescent="0.3">
      <c r="B3" s="48" t="s">
        <v>1</v>
      </c>
      <c r="C3" s="50" t="s">
        <v>0</v>
      </c>
      <c r="D3" s="52" t="s">
        <v>2</v>
      </c>
      <c r="E3" s="54" t="s">
        <v>5</v>
      </c>
      <c r="F3" s="54"/>
      <c r="G3" s="56" t="s">
        <v>5</v>
      </c>
      <c r="H3" s="56"/>
      <c r="I3" s="55" t="s">
        <v>6</v>
      </c>
      <c r="J3" s="55"/>
      <c r="K3" s="57" t="s">
        <v>13</v>
      </c>
      <c r="L3" s="50" t="s">
        <v>12</v>
      </c>
      <c r="M3" s="59" t="s">
        <v>14</v>
      </c>
    </row>
    <row r="4" spans="2:13" x14ac:dyDescent="0.3">
      <c r="B4" s="49"/>
      <c r="C4" s="51"/>
      <c r="D4" s="53"/>
      <c r="E4" s="18" t="s">
        <v>3</v>
      </c>
      <c r="F4" s="19" t="s">
        <v>4</v>
      </c>
      <c r="G4" s="14" t="s">
        <v>10</v>
      </c>
      <c r="H4" s="15" t="s">
        <v>11</v>
      </c>
      <c r="I4" s="16" t="s">
        <v>10</v>
      </c>
      <c r="J4" s="17" t="s">
        <v>11</v>
      </c>
      <c r="K4" s="58"/>
      <c r="L4" s="51"/>
      <c r="M4" s="60"/>
    </row>
    <row r="5" spans="2:13" x14ac:dyDescent="0.3">
      <c r="B5" s="7" t="s">
        <v>35</v>
      </c>
      <c r="C5" s="8" t="s">
        <v>31</v>
      </c>
      <c r="D5" s="33" t="s">
        <v>8</v>
      </c>
      <c r="E5" s="20">
        <v>3</v>
      </c>
      <c r="F5" s="21">
        <v>1.4</v>
      </c>
      <c r="G5" s="36">
        <f t="shared" ref="G5:G14" si="0">F5/(E5+F5)</f>
        <v>0.31818181818181812</v>
      </c>
      <c r="H5" s="12">
        <f t="shared" ref="H5:H14" si="1">1-G5</f>
        <v>0.68181818181818188</v>
      </c>
      <c r="I5" s="36">
        <v>0.42</v>
      </c>
      <c r="J5" s="21">
        <v>0.57999999999999996</v>
      </c>
      <c r="K5" s="20">
        <v>100</v>
      </c>
      <c r="L5" s="8">
        <v>0</v>
      </c>
      <c r="M5" s="21">
        <f>-K5</f>
        <v>-100</v>
      </c>
    </row>
    <row r="6" spans="2:13" x14ac:dyDescent="0.3">
      <c r="B6" s="4" t="s">
        <v>32</v>
      </c>
      <c r="C6" s="1" t="s">
        <v>33</v>
      </c>
      <c r="D6" s="34" t="s">
        <v>19</v>
      </c>
      <c r="E6" s="10">
        <v>1.99</v>
      </c>
      <c r="F6" s="12">
        <v>1.83</v>
      </c>
      <c r="G6" s="32">
        <f t="shared" si="0"/>
        <v>0.47905759162303663</v>
      </c>
      <c r="H6" s="12">
        <f t="shared" si="1"/>
        <v>0.52094240837696337</v>
      </c>
      <c r="I6" s="32">
        <v>0.55000000000000004</v>
      </c>
      <c r="J6" s="12">
        <v>0.45</v>
      </c>
      <c r="K6" s="10">
        <v>100</v>
      </c>
      <c r="L6" s="1">
        <v>0</v>
      </c>
      <c r="M6" s="12">
        <f>-K6</f>
        <v>-100</v>
      </c>
    </row>
    <row r="7" spans="2:13" x14ac:dyDescent="0.3">
      <c r="B7" s="4" t="s">
        <v>28</v>
      </c>
      <c r="C7" s="35" t="s">
        <v>29</v>
      </c>
      <c r="D7" s="5" t="s">
        <v>24</v>
      </c>
      <c r="E7" s="10">
        <v>1.63</v>
      </c>
      <c r="F7" s="12">
        <v>2.29</v>
      </c>
      <c r="G7" s="32">
        <f t="shared" si="0"/>
        <v>0.58418367346938782</v>
      </c>
      <c r="H7" s="12">
        <f t="shared" si="1"/>
        <v>0.41581632653061218</v>
      </c>
      <c r="I7" s="32">
        <v>0.61</v>
      </c>
      <c r="J7" s="12">
        <v>0.39</v>
      </c>
      <c r="K7" s="10">
        <v>100</v>
      </c>
      <c r="L7" s="1">
        <v>1</v>
      </c>
      <c r="M7" s="12">
        <f>0.88*K7*E7-K7</f>
        <v>43.44</v>
      </c>
    </row>
    <row r="8" spans="2:13" x14ac:dyDescent="0.3">
      <c r="B8" s="4" t="s">
        <v>15</v>
      </c>
      <c r="C8" s="35" t="s">
        <v>9</v>
      </c>
      <c r="D8" s="5" t="s">
        <v>16</v>
      </c>
      <c r="E8" s="10">
        <v>1.5</v>
      </c>
      <c r="F8" s="12">
        <v>2.4700000000000002</v>
      </c>
      <c r="G8" s="10">
        <f t="shared" si="0"/>
        <v>0.62216624685138544</v>
      </c>
      <c r="H8" s="37">
        <f t="shared" si="1"/>
        <v>0.37783375314861456</v>
      </c>
      <c r="I8" s="10">
        <v>0.55000000000000004</v>
      </c>
      <c r="J8" s="37">
        <v>0.45</v>
      </c>
      <c r="K8" s="10">
        <v>100</v>
      </c>
      <c r="L8" s="1">
        <v>0</v>
      </c>
      <c r="M8" s="12">
        <f>-K8</f>
        <v>-100</v>
      </c>
    </row>
    <row r="9" spans="2:13" x14ac:dyDescent="0.3">
      <c r="B9" s="4" t="str">
        <f>B8</f>
        <v>13.05.2023</v>
      </c>
      <c r="C9" s="35" t="s">
        <v>17</v>
      </c>
      <c r="D9" s="5" t="s">
        <v>19</v>
      </c>
      <c r="E9" s="10">
        <v>1.8</v>
      </c>
      <c r="F9" s="12">
        <v>2.0299999999999998</v>
      </c>
      <c r="G9" s="32">
        <f t="shared" si="0"/>
        <v>0.5300261096605744</v>
      </c>
      <c r="H9" s="12">
        <f t="shared" si="1"/>
        <v>0.4699738903394256</v>
      </c>
      <c r="I9" s="32">
        <v>0.62</v>
      </c>
      <c r="J9" s="12">
        <v>0.38</v>
      </c>
      <c r="K9" s="10">
        <v>100</v>
      </c>
      <c r="L9" s="1">
        <v>1</v>
      </c>
      <c r="M9" s="12">
        <f>K9*E9*0.88-K9</f>
        <v>58.400000000000006</v>
      </c>
    </row>
    <row r="10" spans="2:13" x14ac:dyDescent="0.3">
      <c r="B10" s="4" t="s">
        <v>20</v>
      </c>
      <c r="C10" s="35" t="s">
        <v>8</v>
      </c>
      <c r="D10" s="5" t="s">
        <v>21</v>
      </c>
      <c r="E10" s="10">
        <v>1.32</v>
      </c>
      <c r="F10" s="12">
        <v>3.4</v>
      </c>
      <c r="G10" s="10">
        <f t="shared" si="0"/>
        <v>0.72033898305084743</v>
      </c>
      <c r="H10" s="37">
        <f t="shared" si="1"/>
        <v>0.27966101694915257</v>
      </c>
      <c r="I10" s="10">
        <v>0.6</v>
      </c>
      <c r="J10" s="37">
        <v>0.4</v>
      </c>
      <c r="K10" s="10">
        <v>100</v>
      </c>
      <c r="L10" s="1">
        <v>0</v>
      </c>
      <c r="M10" s="12">
        <f>-K10</f>
        <v>-100</v>
      </c>
    </row>
    <row r="11" spans="2:13" x14ac:dyDescent="0.3">
      <c r="B11" s="4" t="s">
        <v>23</v>
      </c>
      <c r="C11" s="35" t="s">
        <v>24</v>
      </c>
      <c r="D11" s="5" t="s">
        <v>17</v>
      </c>
      <c r="E11" s="10">
        <v>1.51</v>
      </c>
      <c r="F11" s="12">
        <v>2.6</v>
      </c>
      <c r="G11" s="10">
        <f t="shared" si="0"/>
        <v>0.63260340632603407</v>
      </c>
      <c r="H11" s="37">
        <f t="shared" si="1"/>
        <v>0.36739659367396593</v>
      </c>
      <c r="I11" s="10">
        <v>0.44</v>
      </c>
      <c r="J11" s="37">
        <v>0.56000000000000005</v>
      </c>
      <c r="K11" s="10">
        <v>100</v>
      </c>
      <c r="L11" s="1">
        <v>0</v>
      </c>
      <c r="M11" s="12">
        <f>-K11</f>
        <v>-100</v>
      </c>
    </row>
    <row r="12" spans="2:13" x14ac:dyDescent="0.3">
      <c r="B12" s="4" t="s">
        <v>25</v>
      </c>
      <c r="C12" s="1" t="s">
        <v>8</v>
      </c>
      <c r="D12" s="34" t="s">
        <v>9</v>
      </c>
      <c r="E12" s="10">
        <v>1.29</v>
      </c>
      <c r="F12" s="12">
        <v>3.65</v>
      </c>
      <c r="G12" s="10">
        <f t="shared" si="0"/>
        <v>0.73886639676113364</v>
      </c>
      <c r="H12" s="37">
        <f t="shared" si="1"/>
        <v>0.26113360323886636</v>
      </c>
      <c r="I12" s="10">
        <v>0.63</v>
      </c>
      <c r="J12" s="37">
        <v>0.37</v>
      </c>
      <c r="K12" s="10">
        <v>100</v>
      </c>
      <c r="L12" s="1">
        <v>1</v>
      </c>
      <c r="M12" s="12">
        <f>K12*0.88*F12-K12</f>
        <v>221.2</v>
      </c>
    </row>
    <row r="13" spans="2:13" x14ac:dyDescent="0.3">
      <c r="B13" s="4" t="s">
        <v>26</v>
      </c>
      <c r="C13" s="1" t="s">
        <v>17</v>
      </c>
      <c r="D13" s="34" t="s">
        <v>24</v>
      </c>
      <c r="E13" s="10">
        <v>1.54</v>
      </c>
      <c r="F13" s="12">
        <v>2.5</v>
      </c>
      <c r="G13" s="10">
        <f t="shared" si="0"/>
        <v>0.61881188118811881</v>
      </c>
      <c r="H13" s="37">
        <f t="shared" si="1"/>
        <v>0.38118811881188119</v>
      </c>
      <c r="I13" s="10">
        <v>0.49</v>
      </c>
      <c r="J13" s="37">
        <v>0.51</v>
      </c>
      <c r="K13" s="10">
        <v>100</v>
      </c>
      <c r="L13" s="1">
        <v>1</v>
      </c>
      <c r="M13" s="12">
        <f>0.88*K13*F13-K13</f>
        <v>120</v>
      </c>
    </row>
    <row r="14" spans="2:13" x14ac:dyDescent="0.3">
      <c r="B14" s="2" t="s">
        <v>7</v>
      </c>
      <c r="C14" s="67" t="s">
        <v>8</v>
      </c>
      <c r="D14" s="3" t="s">
        <v>9</v>
      </c>
      <c r="E14" s="11">
        <v>1.3</v>
      </c>
      <c r="F14" s="13">
        <v>3.55</v>
      </c>
      <c r="G14" s="11">
        <f t="shared" si="0"/>
        <v>0.731958762886598</v>
      </c>
      <c r="H14" s="38">
        <f t="shared" si="1"/>
        <v>0.268041237113402</v>
      </c>
      <c r="I14" s="11">
        <v>0.69</v>
      </c>
      <c r="J14" s="38">
        <v>0.31</v>
      </c>
      <c r="K14" s="11">
        <v>100</v>
      </c>
      <c r="L14" s="6">
        <v>0</v>
      </c>
      <c r="M14" s="13">
        <f>-K14</f>
        <v>-100</v>
      </c>
    </row>
    <row r="15" spans="2:13" x14ac:dyDescent="0.3">
      <c r="K15" s="65" t="s">
        <v>22</v>
      </c>
      <c r="L15" s="61">
        <f>SUM(M5:M14)</f>
        <v>-156.95999999999998</v>
      </c>
      <c r="M15" s="62"/>
    </row>
    <row r="16" spans="2:13" x14ac:dyDescent="0.3">
      <c r="K16" s="66"/>
      <c r="L16" s="63"/>
      <c r="M16" s="64"/>
    </row>
  </sheetData>
  <mergeCells count="11">
    <mergeCell ref="I3:J3"/>
    <mergeCell ref="B3:B4"/>
    <mergeCell ref="C3:C4"/>
    <mergeCell ref="D3:D4"/>
    <mergeCell ref="E3:F3"/>
    <mergeCell ref="G3:H3"/>
    <mergeCell ref="K3:K4"/>
    <mergeCell ref="L3:L4"/>
    <mergeCell ref="M3:M4"/>
    <mergeCell ref="K15:K16"/>
    <mergeCell ref="L15:M16"/>
  </mergeCells>
  <pageMargins left="0.7" right="0.7" top="0.75" bottom="0.75" header="0.3" footer="0.3"/>
  <pageSetup paperSize="9" orientation="portrait" r:id="rId1"/>
  <ignoredErrors>
    <ignoredError sqref="M7 M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Naive betting (model only)</vt:lpstr>
      <vt:lpstr>Odds comparison for winners</vt:lpstr>
      <vt:lpstr>Odds comprarison for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Górka</dc:creator>
  <cp:lastModifiedBy>Jakub Górka</cp:lastModifiedBy>
  <dcterms:created xsi:type="dcterms:W3CDTF">2023-05-24T17:00:16Z</dcterms:created>
  <dcterms:modified xsi:type="dcterms:W3CDTF">2023-05-31T19:09:02Z</dcterms:modified>
</cp:coreProperties>
</file>