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grad\Downloads\"/>
    </mc:Choice>
  </mc:AlternateContent>
  <xr:revisionPtr revIDLastSave="0" documentId="8_{75D37596-2C84-45E1-8CB4-DC0702BD006E}" xr6:coauthVersionLast="47" xr6:coauthVersionMax="47" xr10:uidLastSave="{00000000-0000-0000-0000-000000000000}"/>
  <bookViews>
    <workbookView xWindow="-120" yWindow="-120" windowWidth="24240" windowHeight="13020" firstSheet="1" activeTab="1" xr2:uid="{4B6CE501-94B3-401A-A932-A1CE4A40A009}"/>
  </bookViews>
  <sheets>
    <sheet name="ROTEIRO" sheetId="7" r:id="rId1"/>
    <sheet name="1_ATINGIR META" sheetId="9" r:id="rId2"/>
    <sheet name="2_LINHA DE TENDÊNCIA" sheetId="11" r:id="rId3"/>
    <sheet name="3_SOLVER" sheetId="14" r:id="rId4"/>
    <sheet name="4_TABDINS" sheetId="21" r:id="rId5"/>
    <sheet name="4_DADOS" sheetId="17" r:id="rId6"/>
    <sheet name="4_DASH" sheetId="20" r:id="rId7"/>
  </sheets>
  <definedNames>
    <definedName name="SegmentaçãodeDados_MÊS">#N/A</definedName>
    <definedName name="solver_adj" localSheetId="3" hidden="1">'3_SOLVER'!$B$2:$B$5</definedName>
    <definedName name="solver_cvg" localSheetId="3" hidden="1">0.0001</definedName>
    <definedName name="solver_drv" localSheetId="3" hidden="1">1</definedName>
    <definedName name="solver_eng" localSheetId="2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'3_SOLVER'!$B$2</definedName>
    <definedName name="solver_lhs2" localSheetId="3" hidden="1">'3_SOLVER'!$B$2</definedName>
    <definedName name="solver_lhs3" localSheetId="3" hidden="1">'3_SOLVER'!$B$3</definedName>
    <definedName name="solver_lhs4" localSheetId="3" hidden="1">'3_SOLVER'!$B$3</definedName>
    <definedName name="solver_lhs5" localSheetId="3" hidden="1">'3_SOLVER'!$B$4</definedName>
    <definedName name="solver_lhs6" localSheetId="3" hidden="1">'3_SOLVER'!$B$4</definedName>
    <definedName name="solver_lhs7" localSheetId="3" hidden="1">'3_SOLVER'!$B$5</definedName>
    <definedName name="solver_lhs8" localSheetId="3" hidden="1">'3_SOLVER'!$B$5</definedName>
    <definedName name="solver_lhs9" localSheetId="3" hidden="1">'3_SOLVER'!$B$6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3" hidden="1">2147483647</definedName>
    <definedName name="solver_num" localSheetId="2" hidden="1">0</definedName>
    <definedName name="solver_num" localSheetId="3" hidden="1">9</definedName>
    <definedName name="solver_nwt" localSheetId="3" hidden="1">1</definedName>
    <definedName name="solver_opt" localSheetId="2" hidden="1">'2_LINHA DE TENDÊNCIA'!#REF!</definedName>
    <definedName name="solver_opt" localSheetId="3" hidden="1">'3_SOLVER'!$F$6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el5" localSheetId="3" hidden="1">1</definedName>
    <definedName name="solver_rel6" localSheetId="3" hidden="1">3</definedName>
    <definedName name="solver_rel7" localSheetId="3" hidden="1">1</definedName>
    <definedName name="solver_rel8" localSheetId="3" hidden="1">3</definedName>
    <definedName name="solver_rel9" localSheetId="3" hidden="1">2</definedName>
    <definedName name="solver_rhs1" localSheetId="3" hidden="1">40</definedName>
    <definedName name="solver_rhs2" localSheetId="3" hidden="1">20</definedName>
    <definedName name="solver_rhs3" localSheetId="3" hidden="1">30</definedName>
    <definedName name="solver_rhs4" localSheetId="3" hidden="1">'3_SOLVER'!$D$3</definedName>
    <definedName name="solver_rhs5" localSheetId="3" hidden="1">25</definedName>
    <definedName name="solver_rhs6" localSheetId="3" hidden="1">'3_SOLVER'!$D$4</definedName>
    <definedName name="solver_rhs7" localSheetId="3" hidden="1">30</definedName>
    <definedName name="solver_rhs8" localSheetId="3" hidden="1">'3_SOLVER'!$D$5</definedName>
    <definedName name="solver_rhs9" localSheetId="3" hidden="1">100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2" hidden="1">1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pivotCaches>
    <pivotCache cacheId="8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0" i="9" l="1"/>
  <c r="B6" i="14" l="1"/>
  <c r="F3" i="14"/>
  <c r="F4" i="14"/>
  <c r="F5" i="14"/>
  <c r="F2" i="14"/>
  <c r="F6" i="14" l="1"/>
  <c r="E3" i="11"/>
  <c r="E4" i="11"/>
  <c r="E5" i="11"/>
  <c r="E6" i="11"/>
  <c r="E7" i="11"/>
  <c r="E8" i="11"/>
  <c r="E2" i="11"/>
  <c r="B14" i="9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</calcChain>
</file>

<file path=xl/sharedStrings.xml><?xml version="1.0" encoding="utf-8"?>
<sst xmlns="http://schemas.openxmlformats.org/spreadsheetml/2006/main" count="187" uniqueCount="83">
  <si>
    <t>DIA</t>
  </si>
  <si>
    <t>VISITANTES</t>
  </si>
  <si>
    <t>VALOR</t>
  </si>
  <si>
    <t>VALOR DA VENDA</t>
  </si>
  <si>
    <t>DESCONTO</t>
  </si>
  <si>
    <t>VALOR A SER PAGO</t>
  </si>
  <si>
    <t>(a)</t>
  </si>
  <si>
    <t>(b)</t>
  </si>
  <si>
    <t>(d)</t>
  </si>
  <si>
    <t>(e)</t>
  </si>
  <si>
    <t>(c)</t>
  </si>
  <si>
    <t>CALCULE AQUI</t>
  </si>
  <si>
    <t>DIGITE AQUI</t>
  </si>
  <si>
    <t>POLINOMIAL</t>
  </si>
  <si>
    <t>Grão-de-bico</t>
  </si>
  <si>
    <t>Lentilha</t>
  </si>
  <si>
    <t>Cenoura</t>
  </si>
  <si>
    <t>Aveia</t>
  </si>
  <si>
    <t>INGREDIENTE</t>
  </si>
  <si>
    <t>PREÇO POR KG (R$)</t>
  </si>
  <si>
    <t>QUANTIDADE (KG)</t>
  </si>
  <si>
    <t>MÍN (kg)</t>
  </si>
  <si>
    <t>MÁX (kg)</t>
  </si>
  <si>
    <t>CUSTO (R$)</t>
  </si>
  <si>
    <t>← CUSTO TOTAL</t>
  </si>
  <si>
    <t>QTD TOTAL →</t>
  </si>
  <si>
    <t>ID DA VENDA</t>
  </si>
  <si>
    <t>REGIÃO</t>
  </si>
  <si>
    <t>VENDEDOR</t>
  </si>
  <si>
    <t>V0001</t>
  </si>
  <si>
    <t>V0002</t>
  </si>
  <si>
    <t>V0003</t>
  </si>
  <si>
    <t>V0004</t>
  </si>
  <si>
    <t>V0005</t>
  </si>
  <si>
    <t>V0006</t>
  </si>
  <si>
    <t>V0007</t>
  </si>
  <si>
    <t>V0008</t>
  </si>
  <si>
    <t>V0009</t>
  </si>
  <si>
    <t>V0010</t>
  </si>
  <si>
    <t>V0011</t>
  </si>
  <si>
    <t>V0012</t>
  </si>
  <si>
    <t>V0013</t>
  </si>
  <si>
    <t>V0014</t>
  </si>
  <si>
    <t>V0015</t>
  </si>
  <si>
    <t>V0016</t>
  </si>
  <si>
    <t>V0017</t>
  </si>
  <si>
    <t>V0018</t>
  </si>
  <si>
    <t>V0019</t>
  </si>
  <si>
    <t>V0020</t>
  </si>
  <si>
    <t>V0021</t>
  </si>
  <si>
    <t>V0022</t>
  </si>
  <si>
    <t>V0023</t>
  </si>
  <si>
    <t>V0024</t>
  </si>
  <si>
    <t>V0025</t>
  </si>
  <si>
    <t>V0026</t>
  </si>
  <si>
    <t>V0027</t>
  </si>
  <si>
    <t>V0028</t>
  </si>
  <si>
    <t>V0029</t>
  </si>
  <si>
    <t>V0030</t>
  </si>
  <si>
    <t>Ada</t>
  </si>
  <si>
    <t>Tim</t>
  </si>
  <si>
    <t>Alan</t>
  </si>
  <si>
    <t>John</t>
  </si>
  <si>
    <t>Ray</t>
  </si>
  <si>
    <t>COMISSÃO</t>
  </si>
  <si>
    <t>MÊS</t>
  </si>
  <si>
    <t>Norte</t>
  </si>
  <si>
    <t>Sul</t>
  </si>
  <si>
    <t>Sudeste</t>
  </si>
  <si>
    <t>Nordeste</t>
  </si>
  <si>
    <t>Centro-oeste</t>
  </si>
  <si>
    <t>JAN</t>
  </si>
  <si>
    <t>FEV</t>
  </si>
  <si>
    <t>MAR</t>
  </si>
  <si>
    <t>ABR</t>
  </si>
  <si>
    <t>MAI</t>
  </si>
  <si>
    <t>JUN</t>
  </si>
  <si>
    <t xml:space="preserve">Dado o valor total de uma venda, qual deve ser o desconto de modo que o valor a ser pago seja previamente especificado? </t>
  </si>
  <si>
    <t>Usando o Atingir Meta e as células B10, B12 e B14, determine qual deve ser o desconto para os casos dos itens (a), (b), (c), (d) e (e). Ao obter cada desconto, digite-o nas células apropriados do intervalo D9:H9.</t>
  </si>
  <si>
    <t>Por exemplo, no item (a), qual deve ser o desconto aplicado na venda de 400 reais de modo que o valor a ser pago pelo cliente seja de 100 reais?</t>
  </si>
  <si>
    <t>Total Geral</t>
  </si>
  <si>
    <t>Soma de VALOR</t>
  </si>
  <si>
    <t>Soma de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</si>
</sst>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8" formatCode="&quot;R$&quot;\ #,##0.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Arial"/>
      <family val="2"/>
    </font>
    <font>
      <sz val="16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D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4" fillId="3" borderId="0" applyNumberFormat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2" xfId="0" applyFont="1" applyBorder="1"/>
    <xf numFmtId="44" fontId="2" fillId="0" borderId="2" xfId="1" applyFont="1" applyBorder="1"/>
    <xf numFmtId="0" fontId="6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5" borderId="9" xfId="0" applyFont="1" applyFill="1" applyBorder="1" applyAlignment="1">
      <alignment horizontal="right"/>
    </xf>
    <xf numFmtId="44" fontId="6" fillId="0" borderId="11" xfId="1" applyFont="1" applyBorder="1"/>
    <xf numFmtId="44" fontId="6" fillId="0" borderId="9" xfId="1" applyFont="1" applyBorder="1"/>
    <xf numFmtId="44" fontId="6" fillId="0" borderId="10" xfId="1" applyFont="1" applyBorder="1"/>
    <xf numFmtId="9" fontId="6" fillId="6" borderId="9" xfId="2" applyFont="1" applyFill="1" applyBorder="1" applyAlignment="1">
      <alignment horizontal="center"/>
    </xf>
    <xf numFmtId="9" fontId="6" fillId="6" borderId="10" xfId="2" applyFont="1" applyFill="1" applyBorder="1" applyAlignment="1">
      <alignment horizontal="center"/>
    </xf>
    <xf numFmtId="9" fontId="6" fillId="6" borderId="11" xfId="2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5" borderId="1" xfId="0" applyFont="1" applyFill="1" applyBorder="1" applyAlignment="1">
      <alignment horizontal="center" vertical="center" wrapText="1"/>
    </xf>
    <xf numFmtId="0" fontId="12" fillId="0" borderId="2" xfId="0" applyFont="1" applyBorder="1"/>
    <xf numFmtId="0" fontId="7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44" fontId="12" fillId="0" borderId="2" xfId="1" applyFont="1" applyBorder="1"/>
    <xf numFmtId="44" fontId="12" fillId="0" borderId="2" xfId="1" applyFont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44" fontId="13" fillId="4" borderId="2" xfId="1" applyFont="1" applyFill="1" applyBorder="1"/>
    <xf numFmtId="0" fontId="13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9" fontId="6" fillId="4" borderId="11" xfId="2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/>
    <xf numFmtId="44" fontId="2" fillId="0" borderId="21" xfId="1" applyFont="1" applyBorder="1"/>
    <xf numFmtId="0" fontId="2" fillId="0" borderId="22" xfId="0" applyFont="1" applyBorder="1" applyAlignment="1">
      <alignment horizontal="center"/>
    </xf>
    <xf numFmtId="14" fontId="3" fillId="8" borderId="0" xfId="0" applyNumberFormat="1" applyFont="1" applyFill="1"/>
    <xf numFmtId="0" fontId="3" fillId="8" borderId="0" xfId="0" applyFont="1" applyFill="1"/>
    <xf numFmtId="0" fontId="1" fillId="0" borderId="0" xfId="0" applyFont="1"/>
    <xf numFmtId="0" fontId="11" fillId="0" borderId="0" xfId="0" applyFont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7" fillId="2" borderId="24" xfId="0" applyFont="1" applyFill="1" applyBorder="1" applyAlignment="1">
      <alignment horizontal="left" vertical="center" wrapText="1"/>
    </xf>
    <xf numFmtId="0" fontId="7" fillId="2" borderId="25" xfId="0" applyFont="1" applyFill="1" applyBorder="1" applyAlignment="1">
      <alignment horizontal="left" vertical="center" wrapText="1"/>
    </xf>
    <xf numFmtId="0" fontId="7" fillId="2" borderId="26" xfId="0" applyFont="1" applyFill="1" applyBorder="1" applyAlignment="1">
      <alignment horizontal="left" vertical="center" wrapText="1"/>
    </xf>
    <xf numFmtId="0" fontId="7" fillId="2" borderId="27" xfId="0" applyFont="1" applyFill="1" applyBorder="1" applyAlignment="1">
      <alignment horizontal="left" vertical="center" wrapText="1"/>
    </xf>
    <xf numFmtId="0" fontId="7" fillId="2" borderId="28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wrapText="1"/>
    </xf>
    <xf numFmtId="0" fontId="1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8" borderId="0" xfId="0" applyFill="1"/>
    <xf numFmtId="9" fontId="6" fillId="6" borderId="10" xfId="2" applyNumberFormat="1" applyFont="1" applyFill="1" applyBorder="1" applyAlignment="1">
      <alignment horizontal="center"/>
    </xf>
  </cellXfs>
  <cellStyles count="4">
    <cellStyle name="60% - Accent1 2" xfId="3" xr:uid="{67FD0A44-0F26-4F23-8A3A-4CEBEAFB7854}"/>
    <cellStyle name="Moeda" xfId="1" builtinId="4"/>
    <cellStyle name="Normal" xfId="0" builtinId="0"/>
    <cellStyle name="Porcentagem" xfId="2" builtinId="5"/>
  </cellStyles>
  <dxfs count="364"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fill>
        <patternFill patternType="solid">
          <fgColor auto="1"/>
          <bgColor theme="4" tint="-0.24994659260841701"/>
        </patternFill>
      </fill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0"/>
      </font>
      <fill>
        <patternFill>
          <bgColor theme="4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2" defaultTableStyle="TableStyleMedium2" defaultPivotStyle="PivotStyleLight16">
    <tableStyle name="Estilo de Segmentação de Dados 1" pivot="0" table="0" count="2" xr9:uid="{A99B185E-BA9F-48D6-B965-696E9975B31D}">
      <tableStyleElement type="wholeTable" dxfId="363"/>
    </tableStyle>
    <tableStyle name="Estilo de Segmentação de Dados 2" pivot="0" table="0" count="1" xr9:uid="{12FD4B5C-C62A-4BA9-ACE4-D8D8C04AC636}">
      <tableStyleElement type="wholeTable" dxfId="344"/>
    </tableStyle>
  </tableStyles>
  <colors>
    <mruColors>
      <color rgb="FFDCC5ED"/>
      <color rgb="FFF0F4FA"/>
      <color rgb="FFF4EDF9"/>
      <color rgb="FFEDE2F6"/>
      <color rgb="FFF6F0FA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4" tint="0.3999450666829432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  <x14:slicerStyle name="Estilo de Segmentação de Dad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4856481481481484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'2_LINHA DE TENDÊNCIA'!$B$1</c:f>
              <c:strCache>
                <c:ptCount val="1"/>
                <c:pt idx="0">
                  <c:v>VISITANTES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dash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38495188101486E-2"/>
                  <c:y val="0.34314486730825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rgbClr val="002060"/>
                        </a:solidFill>
                      </a:rPr>
                      <a:t>y = -1,3889x</a:t>
                    </a:r>
                    <a:r>
                      <a:rPr lang="en-US" sz="1600" baseline="30000">
                        <a:solidFill>
                          <a:srgbClr val="002060"/>
                        </a:solidFill>
                      </a:rPr>
                      <a:t>3</a:t>
                    </a:r>
                    <a:r>
                      <a:rPr lang="en-US" sz="1600" baseline="0">
                        <a:solidFill>
                          <a:srgbClr val="002060"/>
                        </a:solidFill>
                      </a:rPr>
                      <a:t> + 9,4444x</a:t>
                    </a:r>
                    <a:r>
                      <a:rPr lang="en-US" sz="1600" baseline="30000">
                        <a:solidFill>
                          <a:srgbClr val="002060"/>
                        </a:solidFill>
                      </a:rPr>
                      <a:t>2</a:t>
                    </a:r>
                    <a:r>
                      <a:rPr lang="en-US" sz="1600" baseline="0">
                        <a:solidFill>
                          <a:srgbClr val="002060"/>
                        </a:solidFill>
                      </a:rPr>
                      <a:t> + 10,278x + 231,67</a:t>
                    </a:r>
                    <a:br>
                      <a:rPr lang="en-US" sz="1600" baseline="0">
                        <a:solidFill>
                          <a:srgbClr val="002060"/>
                        </a:solidFill>
                      </a:rPr>
                    </a:br>
                    <a:r>
                      <a:rPr lang="en-US" sz="1600" baseline="0">
                        <a:solidFill>
                          <a:srgbClr val="002060"/>
                        </a:solidFill>
                      </a:rPr>
                      <a:t>R² = 1</a:t>
                    </a:r>
                    <a:endParaRPr lang="en-US" sz="1600">
                      <a:solidFill>
                        <a:srgbClr val="00206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'2_LINHA DE TENDÊNCIA'!$A$2:$A$5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</c:numCache>
            </c:numRef>
          </c:xVal>
          <c:yVal>
            <c:numRef>
              <c:f>'2_LINHA DE TENDÊNCIA'!$B$2:$B$5</c:f>
              <c:numCache>
                <c:formatCode>General</c:formatCode>
                <c:ptCount val="4"/>
                <c:pt idx="0">
                  <c:v>250</c:v>
                </c:pt>
                <c:pt idx="1">
                  <c:v>310</c:v>
                </c:pt>
                <c:pt idx="2">
                  <c:v>335</c:v>
                </c:pt>
                <c:pt idx="3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5-48AE-8551-47245439C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23615"/>
        <c:axId val="1305634431"/>
      </c:scatterChart>
      <c:valAx>
        <c:axId val="130562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634431"/>
        <c:crosses val="autoZero"/>
        <c:crossBetween val="midCat"/>
      </c:valAx>
      <c:valAx>
        <c:axId val="13056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62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08 Manuela Garcia.xlsx]4_TABDINS!Tabela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COMISSÃO</a:t>
            </a:r>
            <a:r>
              <a:rPr lang="pt-BR" baseline="0"/>
              <a:t> POR VENDEDOR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'4_TABDINS'!$E$3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'4_TABDINS'!$D$4:$D$9</c:f>
              <c:strCache>
                <c:ptCount val="5"/>
                <c:pt idx="0">
                  <c:v>Ada</c:v>
                </c:pt>
                <c:pt idx="1">
                  <c:v>Alan</c:v>
                </c:pt>
                <c:pt idx="2">
                  <c:v>John</c:v>
                </c:pt>
                <c:pt idx="3">
                  <c:v>Ray</c:v>
                </c:pt>
                <c:pt idx="4">
                  <c:v>Tim</c:v>
                </c:pt>
              </c:strCache>
            </c:strRef>
          </c:cat>
          <c:val>
            <c:numRef>
              <c:f>'4_TABDINS'!$E$4:$E$9</c:f>
              <c:numCache>
                <c:formatCode>"R$"\ #,##0.00</c:formatCode>
                <c:ptCount val="5"/>
                <c:pt idx="0">
                  <c:v>377.95000000000005</c:v>
                </c:pt>
                <c:pt idx="1">
                  <c:v>404.35</c:v>
                </c:pt>
                <c:pt idx="2">
                  <c:v>215.95000000000002</c:v>
                </c:pt>
                <c:pt idx="3">
                  <c:v>306.15000000000003</c:v>
                </c:pt>
                <c:pt idx="4">
                  <c:v>205.85000000000002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F-4608-830C-FE8770D384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7562655"/>
        <c:axId val="1297573887"/>
      </c:barChart>
      <c:catAx>
        <c:axId val="12975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7573887"/>
        <c:crosses val="autoZero"/>
        <c:auto val="1"/>
        <c:lblAlgn val="ctr"/>
        <c:lblOffset val="100"/>
        <c:noMultiLvlLbl val="0"/>
      </c:catAx>
      <c:valAx>
        <c:axId val="12975738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9756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08 Manuela Garcia.xlsx]4_TABDINS!Tabela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</a:t>
            </a:r>
            <a:r>
              <a:rPr lang="pt-BR" baseline="0"/>
              <a:t> POR VENDEDOR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'4_TABDINS'!$B$3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'4_TABDINS'!$A$4:$A$9</c:f>
              <c:strCache>
                <c:ptCount val="5"/>
                <c:pt idx="0">
                  <c:v>Ada</c:v>
                </c:pt>
                <c:pt idx="1">
                  <c:v>Alan</c:v>
                </c:pt>
                <c:pt idx="2">
                  <c:v>John</c:v>
                </c:pt>
                <c:pt idx="3">
                  <c:v>Ray</c:v>
                </c:pt>
                <c:pt idx="4">
                  <c:v>Tim</c:v>
                </c:pt>
              </c:strCache>
            </c:strRef>
          </c:cat>
          <c:val>
            <c:numRef>
              <c:f>'4_TABDINS'!$B$4:$B$9</c:f>
              <c:numCache>
                <c:formatCode>"R$"\ #,##0.00</c:formatCode>
                <c:ptCount val="5"/>
                <c:pt idx="0">
                  <c:v>7559</c:v>
                </c:pt>
                <c:pt idx="1">
                  <c:v>8087</c:v>
                </c:pt>
                <c:pt idx="2">
                  <c:v>4319</c:v>
                </c:pt>
                <c:pt idx="3">
                  <c:v>6123</c:v>
                </c:pt>
                <c:pt idx="4">
                  <c:v>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8-4942-957B-AAE7906F7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08 Manuela Garcia.xlsx]4_TABDINS!Tabela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</a:t>
            </a:r>
            <a:r>
              <a:rPr lang="en-US" baseline="0"/>
              <a:t> POR REGIÃO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'4_TABDINS'!$H$3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'4_TABDINS'!$G$4:$G$9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'4_TABDINS'!$H$4:$H$9</c:f>
              <c:numCache>
                <c:formatCode>"R$"\ #,##0.00</c:formatCode>
                <c:ptCount val="5"/>
                <c:pt idx="0">
                  <c:v>4319</c:v>
                </c:pt>
                <c:pt idx="1">
                  <c:v>8087</c:v>
                </c:pt>
                <c:pt idx="2">
                  <c:v>7559</c:v>
                </c:pt>
                <c:pt idx="3">
                  <c:v>6123</c:v>
                </c:pt>
                <c:pt idx="4">
                  <c:v>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5-49F2-BA83-E0D07E3B9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4581455"/>
        <c:axId val="1584579791"/>
      </c:barChart>
      <c:catAx>
        <c:axId val="158458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579791"/>
        <c:crosses val="autoZero"/>
        <c:auto val="1"/>
        <c:lblAlgn val="ctr"/>
        <c:lblOffset val="100"/>
        <c:noMultiLvlLbl val="0"/>
      </c:catAx>
      <c:valAx>
        <c:axId val="158457979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8458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08 Manuela Garcia.xlsx]4_TABDINS!Tabela dinâmica8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COMISSÃO</a:t>
            </a:r>
            <a:r>
              <a:rPr lang="en-US" baseline="0"/>
              <a:t> POR REGIÃO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265091863517061"/>
          <c:y val="0.22161818314377368"/>
          <c:w val="0.65346019247594056"/>
          <c:h val="0.685789224263633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'4_TABDINS'!$K$3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'4_TABDINS'!$J$4:$J$9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'4_TABDINS'!$K$4:$K$9</c:f>
              <c:numCache>
                <c:formatCode>"R$"\ #,##0.00</c:formatCode>
                <c:ptCount val="5"/>
                <c:pt idx="0">
                  <c:v>215.95000000000002</c:v>
                </c:pt>
                <c:pt idx="1">
                  <c:v>404.35</c:v>
                </c:pt>
                <c:pt idx="2">
                  <c:v>377.95000000000005</c:v>
                </c:pt>
                <c:pt idx="3">
                  <c:v>306.15000000000003</c:v>
                </c:pt>
                <c:pt idx="4">
                  <c:v>205.85000000000002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D-4872-B276-26CCF4566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84557743"/>
        <c:axId val="1584549839"/>
      </c:barChart>
      <c:catAx>
        <c:axId val="15845577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549839"/>
        <c:crosses val="autoZero"/>
        <c:auto val="1"/>
        <c:lblAlgn val="ctr"/>
        <c:lblOffset val="100"/>
        <c:noMultiLvlLbl val="0"/>
      </c:catAx>
      <c:valAx>
        <c:axId val="1584549839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158455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08 Manuela Garcia.xlsx]4_TABDINS!Tabela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bg1"/>
                </a:solidFill>
              </a:rPr>
              <a:t>COMISSÃO</a:t>
            </a:r>
            <a:r>
              <a:rPr lang="pt-BR" b="1" baseline="0">
                <a:solidFill>
                  <a:schemeClr val="bg1"/>
                </a:solidFill>
              </a:rPr>
              <a:t> POR VENDEDOR</a:t>
            </a:r>
            <a:endParaRPr lang="pt-BR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750770781877499E-2"/>
          <c:y val="0.19940860215053766"/>
          <c:w val="0.93949811586652165"/>
          <c:h val="0.675869528405723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'4_TABDINS'!$E$3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'4_TABDINS'!$D$4:$D$9</c:f>
              <c:strCache>
                <c:ptCount val="5"/>
                <c:pt idx="0">
                  <c:v>Ada</c:v>
                </c:pt>
                <c:pt idx="1">
                  <c:v>Alan</c:v>
                </c:pt>
                <c:pt idx="2">
                  <c:v>John</c:v>
                </c:pt>
                <c:pt idx="3">
                  <c:v>Ray</c:v>
                </c:pt>
                <c:pt idx="4">
                  <c:v>Tim</c:v>
                </c:pt>
              </c:strCache>
            </c:strRef>
          </c:cat>
          <c:val>
            <c:numRef>
              <c:f>'4_TABDINS'!$E$4:$E$9</c:f>
              <c:numCache>
                <c:formatCode>"R$"\ #,##0.00</c:formatCode>
                <c:ptCount val="5"/>
                <c:pt idx="0">
                  <c:v>377.95000000000005</c:v>
                </c:pt>
                <c:pt idx="1">
                  <c:v>404.35</c:v>
                </c:pt>
                <c:pt idx="2">
                  <c:v>215.95000000000002</c:v>
                </c:pt>
                <c:pt idx="3">
                  <c:v>306.15000000000003</c:v>
                </c:pt>
                <c:pt idx="4">
                  <c:v>205.85000000000002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1-447F-BF7F-2AC44F4483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7562655"/>
        <c:axId val="1297573887"/>
      </c:barChart>
      <c:catAx>
        <c:axId val="12975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7573887"/>
        <c:crosses val="autoZero"/>
        <c:auto val="1"/>
        <c:lblAlgn val="ctr"/>
        <c:lblOffset val="100"/>
        <c:noMultiLvlLbl val="0"/>
      </c:catAx>
      <c:valAx>
        <c:axId val="12975738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9756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08 Manuela Garcia.xlsx]4_TABDINS!Tabela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bg1"/>
                </a:solidFill>
              </a:rPr>
              <a:t>FATURAMENTO</a:t>
            </a:r>
            <a:r>
              <a:rPr lang="pt-BR" b="1" baseline="0">
                <a:solidFill>
                  <a:schemeClr val="bg1"/>
                </a:solidFill>
              </a:rPr>
              <a:t> POR VENDEDOR</a:t>
            </a:r>
            <a:endParaRPr lang="pt-BR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lumMod val="75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'4_TABDINS'!$B$3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7C-475E-9460-22A765385F18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7C-475E-9460-22A765385F18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7C-475E-9460-22A765385F18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7C-475E-9460-22A765385F18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7C-475E-9460-22A765385F18}"/>
              </c:ext>
            </c:extLst>
          </c:dPt>
          <c:dLbls>
            <c:spPr>
              <a:solidFill>
                <a:srgbClr val="4472C4">
                  <a:lumMod val="75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'4_TABDINS'!$A$4:$A$9</c:f>
              <c:strCache>
                <c:ptCount val="5"/>
                <c:pt idx="0">
                  <c:v>Ada</c:v>
                </c:pt>
                <c:pt idx="1">
                  <c:v>Alan</c:v>
                </c:pt>
                <c:pt idx="2">
                  <c:v>John</c:v>
                </c:pt>
                <c:pt idx="3">
                  <c:v>Ray</c:v>
                </c:pt>
                <c:pt idx="4">
                  <c:v>Tim</c:v>
                </c:pt>
              </c:strCache>
            </c:strRef>
          </c:cat>
          <c:val>
            <c:numRef>
              <c:f>'4_TABDINS'!$B$4:$B$9</c:f>
              <c:numCache>
                <c:formatCode>"R$"\ #,##0.00</c:formatCode>
                <c:ptCount val="5"/>
                <c:pt idx="0">
                  <c:v>7559</c:v>
                </c:pt>
                <c:pt idx="1">
                  <c:v>8087</c:v>
                </c:pt>
                <c:pt idx="2">
                  <c:v>4319</c:v>
                </c:pt>
                <c:pt idx="3">
                  <c:v>6123</c:v>
                </c:pt>
                <c:pt idx="4">
                  <c:v>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7C-475E-9460-22A76538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08 Manuela Garcia.xlsx]4_TABDINS!Tabela dinâmica5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FATURAMENTO</a:t>
            </a:r>
            <a:r>
              <a:rPr lang="en-US" b="1" baseline="0">
                <a:solidFill>
                  <a:schemeClr val="bg1"/>
                </a:solidFill>
              </a:rPr>
              <a:t> POR REGIÃO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91629297458894E-2"/>
          <c:y val="0.17171296296296298"/>
          <c:w val="0.9342301943198804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'4_TABDINS'!$H$3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'4_TABDINS'!$G$4:$G$9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'4_TABDINS'!$H$4:$H$9</c:f>
              <c:numCache>
                <c:formatCode>"R$"\ #,##0.00</c:formatCode>
                <c:ptCount val="5"/>
                <c:pt idx="0">
                  <c:v>4319</c:v>
                </c:pt>
                <c:pt idx="1">
                  <c:v>8087</c:v>
                </c:pt>
                <c:pt idx="2">
                  <c:v>7559</c:v>
                </c:pt>
                <c:pt idx="3">
                  <c:v>6123</c:v>
                </c:pt>
                <c:pt idx="4">
                  <c:v>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D-43F6-976E-65DB798333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4581455"/>
        <c:axId val="1584579791"/>
      </c:barChart>
      <c:catAx>
        <c:axId val="158458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579791"/>
        <c:crosses val="autoZero"/>
        <c:auto val="1"/>
        <c:lblAlgn val="ctr"/>
        <c:lblOffset val="100"/>
        <c:noMultiLvlLbl val="0"/>
      </c:catAx>
      <c:valAx>
        <c:axId val="158457979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8458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08 Manuela Garcia.xlsx]4_TABDINS!Tabela dinâmica8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COMISSÃO</a:t>
            </a:r>
            <a:r>
              <a:rPr lang="en-US" b="1" baseline="0">
                <a:solidFill>
                  <a:schemeClr val="bg1"/>
                </a:solidFill>
              </a:rPr>
              <a:t> POR REGIÃO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265091863517061"/>
          <c:y val="0.22161818314377368"/>
          <c:w val="0.65346019247594056"/>
          <c:h val="0.685789224263633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'4_TABDINS'!$K$3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'4_TABDINS'!$J$4:$J$9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'4_TABDINS'!$K$4:$K$9</c:f>
              <c:numCache>
                <c:formatCode>"R$"\ #,##0.00</c:formatCode>
                <c:ptCount val="5"/>
                <c:pt idx="0">
                  <c:v>215.95000000000002</c:v>
                </c:pt>
                <c:pt idx="1">
                  <c:v>404.35</c:v>
                </c:pt>
                <c:pt idx="2">
                  <c:v>377.95000000000005</c:v>
                </c:pt>
                <c:pt idx="3">
                  <c:v>306.15000000000003</c:v>
                </c:pt>
                <c:pt idx="4">
                  <c:v>205.85000000000002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5-499F-BF24-4EBE4CDEB2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84557743"/>
        <c:axId val="1584549839"/>
      </c:barChart>
      <c:catAx>
        <c:axId val="15845577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549839"/>
        <c:crosses val="autoZero"/>
        <c:auto val="1"/>
        <c:lblAlgn val="ctr"/>
        <c:lblOffset val="100"/>
        <c:noMultiLvlLbl val="0"/>
      </c:catAx>
      <c:valAx>
        <c:axId val="1584549839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158455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3_SOLVER'!A1"/><Relationship Id="rId2" Type="http://schemas.openxmlformats.org/officeDocument/2006/relationships/hyperlink" Target="#'2_LINHA DE TEND&#202;NCIA'!A1"/><Relationship Id="rId1" Type="http://schemas.openxmlformats.org/officeDocument/2006/relationships/hyperlink" Target="#'1_ATINGIR META'!A1"/><Relationship Id="rId4" Type="http://schemas.openxmlformats.org/officeDocument/2006/relationships/hyperlink" Target="#'4_DADOS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506729</xdr:colOff>
      <xdr:row>7</xdr:row>
      <xdr:rowOff>123825</xdr:rowOff>
    </xdr:from>
    <xdr:to>
      <xdr:col>8</xdr:col>
      <xdr:colOff>579120</xdr:colOff>
      <xdr:row>9</xdr:row>
      <xdr:rowOff>68580</xdr:rowOff>
    </xdr:to>
    <xdr:sp macro="" textlink="">
      <xdr:nvSpPr>
        <xdr:cNvPr id="2" name="CaixaDe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6014DB-2878-464A-B35A-704176869514}"/>
            </a:ext>
          </a:extLst>
        </xdr:cNvPr>
        <xdr:cNvSpPr txBox="1"/>
      </xdr:nvSpPr>
      <xdr:spPr>
        <a:xfrm>
          <a:off x="1116329" y="1390650"/>
          <a:ext cx="4339591" cy="30670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0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ATINGIR META</a:t>
          </a:r>
        </a:p>
      </xdr:txBody>
    </xdr:sp>
    <xdr:clientData/>
  </xdr:twoCellAnchor>
  <xdr:twoCellAnchor>
    <xdr:from>
      <xdr:col>1</xdr:col>
      <xdr:colOff>533400</xdr:colOff>
      <xdr:row>13</xdr:row>
      <xdr:rowOff>100965</xdr:rowOff>
    </xdr:from>
    <xdr:to>
      <xdr:col>8</xdr:col>
      <xdr:colOff>5715</xdr:colOff>
      <xdr:row>15</xdr:row>
      <xdr:rowOff>62865</xdr:rowOff>
    </xdr:to>
    <xdr:sp macro="" textlink="">
      <xdr:nvSpPr>
        <xdr:cNvPr id="3" name="CaixaDe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5723C0-E6D3-4FF3-94D0-3DE182B3334D}"/>
            </a:ext>
          </a:extLst>
        </xdr:cNvPr>
        <xdr:cNvSpPr txBox="1"/>
      </xdr:nvSpPr>
      <xdr:spPr>
        <a:xfrm>
          <a:off x="1143000" y="2453640"/>
          <a:ext cx="3739515" cy="32385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0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 LINHA DE TENDÊNCIA</a:t>
          </a:r>
        </a:p>
      </xdr:txBody>
    </xdr:sp>
    <xdr:clientData/>
  </xdr:twoCellAnchor>
  <xdr:twoCellAnchor>
    <xdr:from>
      <xdr:col>1</xdr:col>
      <xdr:colOff>514350</xdr:colOff>
      <xdr:row>19</xdr:row>
      <xdr:rowOff>131445</xdr:rowOff>
    </xdr:from>
    <xdr:to>
      <xdr:col>8</xdr:col>
      <xdr:colOff>234315</xdr:colOff>
      <xdr:row>21</xdr:row>
      <xdr:rowOff>78105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22C3DC-0F8B-420F-9A1A-9E03DA69F448}"/>
            </a:ext>
          </a:extLst>
        </xdr:cNvPr>
        <xdr:cNvSpPr txBox="1"/>
      </xdr:nvSpPr>
      <xdr:spPr>
        <a:xfrm>
          <a:off x="1123950" y="3569970"/>
          <a:ext cx="3987165" cy="30861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0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+mn-lt"/>
              <a:ea typeface="+mn-ea"/>
              <a:cs typeface="+mn-cs"/>
            </a:rPr>
            <a:t>3 SOLVER</a:t>
          </a:r>
        </a:p>
      </xdr:txBody>
    </xdr:sp>
    <xdr:clientData/>
  </xdr:twoCellAnchor>
  <xdr:twoCellAnchor>
    <xdr:from>
      <xdr:col>1</xdr:col>
      <xdr:colOff>539115</xdr:colOff>
      <xdr:row>25</xdr:row>
      <xdr:rowOff>133350</xdr:rowOff>
    </xdr:from>
    <xdr:to>
      <xdr:col>9</xdr:col>
      <xdr:colOff>116206</xdr:colOff>
      <xdr:row>27</xdr:row>
      <xdr:rowOff>81915</xdr:rowOff>
    </xdr:to>
    <xdr:sp macro="" textlink="">
      <xdr:nvSpPr>
        <xdr:cNvPr id="5" name="CaixaDeText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AF313AD-AB29-4F11-A831-2A9A88064279}"/>
            </a:ext>
          </a:extLst>
        </xdr:cNvPr>
        <xdr:cNvSpPr txBox="1"/>
      </xdr:nvSpPr>
      <xdr:spPr>
        <a:xfrm>
          <a:off x="1148715" y="4657725"/>
          <a:ext cx="4453891" cy="31051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0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 CRIAÇÃO DE DASHBOARD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69812</xdr:rowOff>
    </xdr:from>
    <xdr:to>
      <xdr:col>17</xdr:col>
      <xdr:colOff>446331</xdr:colOff>
      <xdr:row>10</xdr:row>
      <xdr:rowOff>161925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6D9D258-87D8-4FFC-B255-BF1C7995D661}"/>
            </a:ext>
          </a:extLst>
        </xdr:cNvPr>
        <xdr:cNvSpPr txBox="1"/>
      </xdr:nvSpPr>
      <xdr:spPr>
        <a:xfrm>
          <a:off x="4410075" y="69812"/>
          <a:ext cx="7609131" cy="2559088"/>
        </a:xfrm>
        <a:prstGeom prst="roundRect">
          <a:avLst/>
        </a:prstGeom>
        <a:solidFill>
          <a:schemeClr val="lt1"/>
        </a:solidFill>
        <a:ln w="38100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>
            <a:spcAft>
              <a:spcPts val="600"/>
            </a:spcAft>
          </a:pPr>
          <a:r>
            <a:rPr lang="pt-BR" sz="1600"/>
            <a:t>Um analista de marketing está acompanhando o número de visitantes diários em um site. Ele possui os dados para algu</a:t>
          </a:r>
          <a:r>
            <a:rPr lang="pt-BR" sz="1600" baseline="0"/>
            <a:t>ns dias de uma semana e gostaria de estimar o número de visitantes nos outros dia da semana.</a:t>
          </a:r>
          <a:r>
            <a:rPr lang="pt-BR" sz="1600"/>
            <a:t> </a:t>
          </a:r>
        </a:p>
        <a:p>
          <a:pPr algn="just">
            <a:spcAft>
              <a:spcPts val="600"/>
            </a:spcAft>
          </a:pPr>
          <a:r>
            <a:rPr lang="pt-BR" sz="1600"/>
            <a:t>Decidiu</a:t>
          </a:r>
          <a:r>
            <a:rPr lang="pt-BR" sz="1600" baseline="0"/>
            <a:t> usar um gráfico de </a:t>
          </a:r>
          <a:r>
            <a:rPr lang="pt-BR" sz="1600" b="1" baseline="0"/>
            <a:t>Dispersão Com Linhas Suaves</a:t>
          </a:r>
          <a:r>
            <a:rPr lang="pt-BR" sz="1600" baseline="0"/>
            <a:t> e</a:t>
          </a:r>
          <a:r>
            <a:rPr lang="pt-BR" sz="1600"/>
            <a:t> uma </a:t>
          </a:r>
          <a:r>
            <a:rPr lang="pt-BR" sz="1600" b="1"/>
            <a:t>Linha de Tendência Polinomial</a:t>
          </a:r>
          <a:r>
            <a:rPr lang="pt-BR" sz="1600"/>
            <a:t> adequada</a:t>
          </a:r>
          <a:r>
            <a:rPr lang="pt-BR" sz="1600" baseline="0"/>
            <a:t> para</a:t>
          </a:r>
          <a:r>
            <a:rPr lang="pt-BR" sz="1600"/>
            <a:t> estimar o número</a:t>
          </a:r>
          <a:r>
            <a:rPr lang="pt-BR" sz="1600" baseline="0"/>
            <a:t> de visitantes nos outros dias da semana. </a:t>
          </a:r>
        </a:p>
        <a:p>
          <a:pPr algn="just">
            <a:spcAft>
              <a:spcPts val="600"/>
            </a:spcAft>
          </a:pPr>
          <a:r>
            <a:rPr lang="pt-BR" sz="1600" baseline="0"/>
            <a:t>Qual foi o resultado obtido? </a:t>
          </a:r>
        </a:p>
        <a:p>
          <a:pPr algn="just">
            <a:spcAft>
              <a:spcPts val="600"/>
            </a:spcAft>
          </a:pPr>
          <a:r>
            <a:rPr lang="pt-BR" sz="1600" baseline="0"/>
            <a:t>Formate o gráfico e a linha de tendênica de modo que ambos fiquem visíveis e distinguíveis, e exiba a função obtida e o R</a:t>
          </a:r>
          <a:r>
            <a:rPr lang="pt-BR" sz="1600" baseline="30000"/>
            <a:t>2</a:t>
          </a:r>
          <a:r>
            <a:rPr lang="pt-BR" sz="1600" baseline="0"/>
            <a:t>.</a:t>
          </a:r>
          <a:endParaRPr lang="pt-BR" sz="1600"/>
        </a:p>
      </xdr:txBody>
    </xdr:sp>
    <xdr:clientData/>
  </xdr:twoCellAnchor>
  <xdr:twoCellAnchor>
    <xdr:from>
      <xdr:col>0</xdr:col>
      <xdr:colOff>238125</xdr:colOff>
      <xdr:row>9</xdr:row>
      <xdr:rowOff>204787</xdr:rowOff>
    </xdr:from>
    <xdr:to>
      <xdr:col>6</xdr:col>
      <xdr:colOff>76200</xdr:colOff>
      <xdr:row>21</xdr:row>
      <xdr:rowOff>204787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ECC494-A2D5-46F6-B328-DEE6F6C72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152400</xdr:rowOff>
    </xdr:from>
    <xdr:to>
      <xdr:col>6</xdr:col>
      <xdr:colOff>30480</xdr:colOff>
      <xdr:row>10</xdr:row>
      <xdr:rowOff>175260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534A3B9-5B06-4D68-8D98-854BC4A90519}"/>
            </a:ext>
          </a:extLst>
        </xdr:cNvPr>
        <xdr:cNvSpPr txBox="1"/>
      </xdr:nvSpPr>
      <xdr:spPr>
        <a:xfrm>
          <a:off x="114300" y="1783080"/>
          <a:ext cx="8877300" cy="1028700"/>
        </a:xfrm>
        <a:prstGeom prst="roundRect">
          <a:avLst/>
        </a:prstGeom>
        <a:solidFill>
          <a:srgbClr val="F0F4FA"/>
        </a:solidFill>
        <a:ln w="28575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>
            <a:spcAft>
              <a:spcPts val="600"/>
            </a:spcAft>
          </a:pPr>
          <a:r>
            <a:rPr lang="pt-BR" sz="1400"/>
            <a:t>Uma lanchonete quer produzir 100 kg de uma nova receita de hambúrguer vegetariano. </a:t>
          </a:r>
        </a:p>
        <a:p>
          <a:pPr algn="just">
            <a:spcAft>
              <a:spcPts val="600"/>
            </a:spcAft>
          </a:pPr>
          <a:r>
            <a:rPr lang="pt-BR" sz="1400"/>
            <a:t>Use o Solver</a:t>
          </a:r>
          <a:r>
            <a:rPr lang="pt-BR" sz="1400" baseline="0"/>
            <a:t> para</a:t>
          </a:r>
          <a:r>
            <a:rPr lang="pt-BR" sz="1400"/>
            <a:t> encontrar a quantidade ideal de cada ingrediente</a:t>
          </a:r>
          <a:r>
            <a:rPr lang="pt-BR" sz="1400" baseline="0"/>
            <a:t> que vai gerar</a:t>
          </a:r>
          <a:r>
            <a:rPr lang="pt-BR" sz="1400"/>
            <a:t> o </a:t>
          </a:r>
          <a:r>
            <a:rPr lang="pt-BR" sz="1400" b="1"/>
            <a:t>menor custo total</a:t>
          </a:r>
          <a:r>
            <a:rPr lang="pt-BR" sz="1400"/>
            <a:t>, garantindo a quantidade final de 100 kg e respeitando as restrições de cada ingrediente para a receita.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</xdr:colOff>
      <xdr:row>10</xdr:row>
      <xdr:rowOff>66675</xdr:rowOff>
    </xdr:from>
    <xdr:to>
      <xdr:col>10</xdr:col>
      <xdr:colOff>685800</xdr:colOff>
      <xdr:row>12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873C98C9-1213-404B-B8D4-446F61EEC6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799" y="1971675"/>
              <a:ext cx="3990976" cy="466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33337</xdr:colOff>
      <xdr:row>28</xdr:row>
      <xdr:rowOff>47625</xdr:rowOff>
    </xdr:from>
    <xdr:to>
      <xdr:col>12</xdr:col>
      <xdr:colOff>9525</xdr:colOff>
      <xdr:row>40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5F7AC7-E12E-47E7-896C-A93932CF0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14288</xdr:colOff>
      <xdr:row>13</xdr:row>
      <xdr:rowOff>42862</xdr:rowOff>
    </xdr:from>
    <xdr:to>
      <xdr:col>10</xdr:col>
      <xdr:colOff>942976</xdr:colOff>
      <xdr:row>27</xdr:row>
      <xdr:rowOff>119062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10F72AE-762A-42D6-AEC3-8D3DB08F0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1171575</xdr:colOff>
      <xdr:row>9</xdr:row>
      <xdr:rowOff>114299</xdr:rowOff>
    </xdr:from>
    <xdr:ext cx="4143375" cy="790576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6B6A0200-337B-4A17-AFD5-089988CAE049}"/>
            </a:ext>
          </a:extLst>
        </xdr:cNvPr>
        <xdr:cNvSpPr txBox="1"/>
      </xdr:nvSpPr>
      <xdr:spPr>
        <a:xfrm>
          <a:off x="1171575" y="1828799"/>
          <a:ext cx="4143375" cy="79057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1600" b="1"/>
            <a:t>ANÁ</a:t>
          </a:r>
          <a:r>
            <a:rPr lang="pt-BR" sz="1600" b="1" baseline="0"/>
            <a:t>LISE DE VENDAS  PRIMER SEMESTRE DE 2025</a:t>
          </a:r>
          <a:endParaRPr lang="pt-BR" sz="1600" b="1"/>
        </a:p>
      </xdr:txBody>
    </xdr:sp>
    <xdr:clientData/>
  </xdr:oneCellAnchor>
  <xdr:twoCellAnchor>
    <xdr:from>
      <xdr:col>1</xdr:col>
      <xdr:colOff>66675</xdr:colOff>
      <xdr:row>13</xdr:row>
      <xdr:rowOff>176212</xdr:rowOff>
    </xdr:from>
    <xdr:to>
      <xdr:col>5</xdr:col>
      <xdr:colOff>552450</xdr:colOff>
      <xdr:row>28</xdr:row>
      <xdr:rowOff>61912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2AF805F-DCB9-493A-A77E-D8F90BD2A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28</xdr:row>
      <xdr:rowOff>176212</xdr:rowOff>
    </xdr:from>
    <xdr:to>
      <xdr:col>5</xdr:col>
      <xdr:colOff>600075</xdr:colOff>
      <xdr:row>43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283C7DE-9343-47D7-8850-328AD69CD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152399</xdr:colOff>
      <xdr:row>2</xdr:row>
      <xdr:rowOff>1</xdr:rowOff>
    </xdr:from>
    <xdr:to>
      <xdr:col>13</xdr:col>
      <xdr:colOff>485775</xdr:colOff>
      <xdr:row>4</xdr:row>
      <xdr:rowOff>85726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ÊS 1">
              <a:extLst>
                <a:ext uri="{FF2B5EF4-FFF2-40B4-BE49-F238E27FC236}">
                  <a16:creationId xmlns:a16="http://schemas.microsoft.com/office/drawing/2014/main" id="{563307C7-1256-45AC-BE85-249DFD70D0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9599" y="381001"/>
              <a:ext cx="3990976" cy="466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163513</xdr:colOff>
      <xdr:row>19</xdr:row>
      <xdr:rowOff>174626</xdr:rowOff>
    </xdr:from>
    <xdr:to>
      <xdr:col>14</xdr:col>
      <xdr:colOff>558801</xdr:colOff>
      <xdr:row>33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38F206-DE09-4037-A1EC-22C420B97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4</xdr:row>
      <xdr:rowOff>176213</xdr:rowOff>
    </xdr:from>
    <xdr:to>
      <xdr:col>14</xdr:col>
      <xdr:colOff>542924</xdr:colOff>
      <xdr:row>19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2EE014-C595-4C11-8AA7-EEC7A475B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76200</xdr:colOff>
      <xdr:row>1</xdr:row>
      <xdr:rowOff>57150</xdr:rowOff>
    </xdr:from>
    <xdr:ext cx="4143375" cy="619125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481A0A46-9667-4988-9164-BF1EA8475EA3}"/>
            </a:ext>
          </a:extLst>
        </xdr:cNvPr>
        <xdr:cNvSpPr txBox="1"/>
      </xdr:nvSpPr>
      <xdr:spPr>
        <a:xfrm>
          <a:off x="76200" y="247650"/>
          <a:ext cx="4143375" cy="6191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1600" b="0" cap="none" spc="0">
              <a:ln w="0">
                <a:solidFill>
                  <a:schemeClr val="bg1"/>
                </a:solidFill>
              </a:ln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</a:t>
          </a:r>
          <a:r>
            <a:rPr lang="pt-BR" sz="1600" b="0" cap="none" spc="0" baseline="0">
              <a:ln w="0">
                <a:solidFill>
                  <a:schemeClr val="bg1"/>
                </a:solidFill>
              </a:ln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LISE DE VENDAS  PRIMER SEMESTRE DE 2025</a:t>
          </a:r>
          <a:endParaRPr lang="pt-BR" sz="1600" b="0" cap="none" spc="0">
            <a:ln w="0">
              <a:solidFill>
                <a:schemeClr val="bg1"/>
              </a:solidFill>
            </a:ln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0</xdr:col>
      <xdr:colOff>66675</xdr:colOff>
      <xdr:row>5</xdr:row>
      <xdr:rowOff>4763</xdr:rowOff>
    </xdr:from>
    <xdr:to>
      <xdr:col>7</xdr:col>
      <xdr:colOff>28575</xdr:colOff>
      <xdr:row>19</xdr:row>
      <xdr:rowOff>80963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100579-78B0-4D35-AF8B-63D40CCB3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19</xdr:row>
      <xdr:rowOff>176213</xdr:rowOff>
    </xdr:from>
    <xdr:to>
      <xdr:col>7</xdr:col>
      <xdr:colOff>57150</xdr:colOff>
      <xdr:row>34</xdr:row>
      <xdr:rowOff>61913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F031112-2C2B-477F-877F-D2F1A1F26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duação" refreshedDate="45915.754983449071" createdVersion="7" refreshedVersion="7" minRefreshableVersion="3" recordCount="30" xr:uid="{3242A716-3D69-4BC5-91D1-675F0A412B38}">
  <cacheSource type="worksheet">
    <worksheetSource name="Tabela1"/>
  </cacheSource>
  <cacheFields count="6">
    <cacheField name="ID DA VENDA" numFmtId="0">
      <sharedItems/>
    </cacheField>
    <cacheField name="VENDEDOR" numFmtId="0">
      <sharedItems count="5">
        <s v="Ada"/>
        <s v="Alan"/>
        <s v="John"/>
        <s v="Ray"/>
        <s v="Tim"/>
      </sharedItems>
    </cacheField>
    <cacheField name="REGIÃO" numFmtId="0">
      <sharedItems count="5">
        <s v="Norte"/>
        <s v="Nordeste"/>
        <s v="Centro-oeste"/>
        <s v="Sudeste"/>
        <s v="Sul"/>
      </sharedItems>
    </cacheField>
    <cacheField name="VALOR" numFmtId="44">
      <sharedItems containsSemiMixedTypes="0" containsString="0" containsNumber="1" containsInteger="1" minValue="1521" maxValue="8781"/>
    </cacheField>
    <cacheField name="COMISSÃO" numFmtId="44">
      <sharedItems containsSemiMixedTypes="0" containsString="0" containsNumber="1" minValue="76.05" maxValue="439.05"/>
    </cacheField>
    <cacheField name="MÊS" numFmtId="0">
      <sharedItems count="6">
        <s v="JAN"/>
        <s v="FEV"/>
        <s v="MAR"/>
        <s v="ABR"/>
        <s v="MAI"/>
        <s v="JUN"/>
      </sharedItems>
    </cacheField>
  </cacheFields>
  <extLst>
    <ext xmlns:x14="http://schemas.microsoft.com/office/spreadsheetml/2009/9/main" uri="{725AE2AE-9491-48be-B2B4-4EB974FC3084}">
      <x14:pivotCacheDefinition pivotCacheId="13498051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V0001"/>
    <x v="0"/>
    <x v="0"/>
    <n v="7559"/>
    <n v="377.95000000000005"/>
    <x v="0"/>
  </r>
  <r>
    <s v="V0002"/>
    <x v="1"/>
    <x v="1"/>
    <n v="8087"/>
    <n v="404.35"/>
    <x v="0"/>
  </r>
  <r>
    <s v="V0003"/>
    <x v="2"/>
    <x v="2"/>
    <n v="4319"/>
    <n v="215.95000000000002"/>
    <x v="0"/>
  </r>
  <r>
    <s v="V0004"/>
    <x v="3"/>
    <x v="3"/>
    <n v="6123"/>
    <n v="306.15000000000003"/>
    <x v="0"/>
  </r>
  <r>
    <s v="V0005"/>
    <x v="4"/>
    <x v="4"/>
    <n v="4117"/>
    <n v="205.85000000000002"/>
    <x v="0"/>
  </r>
  <r>
    <s v="V0006"/>
    <x v="0"/>
    <x v="0"/>
    <n v="1933"/>
    <n v="96.65"/>
    <x v="1"/>
  </r>
  <r>
    <s v="V0007"/>
    <x v="1"/>
    <x v="1"/>
    <n v="1661"/>
    <n v="83.050000000000011"/>
    <x v="1"/>
  </r>
  <r>
    <s v="V0008"/>
    <x v="2"/>
    <x v="2"/>
    <n v="8058"/>
    <n v="402.90000000000003"/>
    <x v="1"/>
  </r>
  <r>
    <s v="V0009"/>
    <x v="3"/>
    <x v="3"/>
    <n v="2284"/>
    <n v="114.2"/>
    <x v="1"/>
  </r>
  <r>
    <s v="V0010"/>
    <x v="4"/>
    <x v="4"/>
    <n v="3555"/>
    <n v="177.75"/>
    <x v="1"/>
  </r>
  <r>
    <s v="V0011"/>
    <x v="0"/>
    <x v="0"/>
    <n v="6319"/>
    <n v="315.95000000000005"/>
    <x v="2"/>
  </r>
  <r>
    <s v="V0012"/>
    <x v="1"/>
    <x v="1"/>
    <n v="7793"/>
    <n v="389.65000000000003"/>
    <x v="2"/>
  </r>
  <r>
    <s v="V0013"/>
    <x v="2"/>
    <x v="2"/>
    <n v="8505"/>
    <n v="425.25"/>
    <x v="2"/>
  </r>
  <r>
    <s v="V0014"/>
    <x v="3"/>
    <x v="3"/>
    <n v="2024"/>
    <n v="101.2"/>
    <x v="2"/>
  </r>
  <r>
    <s v="V0015"/>
    <x v="4"/>
    <x v="4"/>
    <n v="8509"/>
    <n v="425.45000000000005"/>
    <x v="2"/>
  </r>
  <r>
    <s v="V0016"/>
    <x v="0"/>
    <x v="0"/>
    <n v="1685"/>
    <n v="84.25"/>
    <x v="3"/>
  </r>
  <r>
    <s v="V0017"/>
    <x v="1"/>
    <x v="1"/>
    <n v="7011"/>
    <n v="350.55"/>
    <x v="3"/>
  </r>
  <r>
    <s v="V0018"/>
    <x v="2"/>
    <x v="2"/>
    <n v="7889"/>
    <n v="394.45000000000005"/>
    <x v="3"/>
  </r>
  <r>
    <s v="V0019"/>
    <x v="3"/>
    <x v="3"/>
    <n v="5278"/>
    <n v="263.90000000000003"/>
    <x v="3"/>
  </r>
  <r>
    <s v="V0020"/>
    <x v="4"/>
    <x v="4"/>
    <n v="8781"/>
    <n v="439.05"/>
    <x v="3"/>
  </r>
  <r>
    <s v="V0021"/>
    <x v="0"/>
    <x v="0"/>
    <n v="6765"/>
    <n v="338.25"/>
    <x v="4"/>
  </r>
  <r>
    <s v="V0022"/>
    <x v="1"/>
    <x v="1"/>
    <n v="6030"/>
    <n v="301.5"/>
    <x v="4"/>
  </r>
  <r>
    <s v="V0023"/>
    <x v="2"/>
    <x v="2"/>
    <n v="6628"/>
    <n v="331.40000000000003"/>
    <x v="4"/>
  </r>
  <r>
    <s v="V0024"/>
    <x v="3"/>
    <x v="3"/>
    <n v="8046"/>
    <n v="402.3"/>
    <x v="4"/>
  </r>
  <r>
    <s v="V0025"/>
    <x v="4"/>
    <x v="4"/>
    <n v="5369"/>
    <n v="268.45"/>
    <x v="4"/>
  </r>
  <r>
    <s v="V0026"/>
    <x v="0"/>
    <x v="0"/>
    <n v="1521"/>
    <n v="76.05"/>
    <x v="5"/>
  </r>
  <r>
    <s v="V0027"/>
    <x v="1"/>
    <x v="1"/>
    <n v="1853"/>
    <n v="92.65"/>
    <x v="5"/>
  </r>
  <r>
    <s v="V0028"/>
    <x v="2"/>
    <x v="2"/>
    <n v="8357"/>
    <n v="417.85"/>
    <x v="5"/>
  </r>
  <r>
    <s v="V0029"/>
    <x v="3"/>
    <x v="3"/>
    <n v="8125"/>
    <n v="406.25"/>
    <x v="5"/>
  </r>
  <r>
    <s v="V0030"/>
    <x v="4"/>
    <x v="4"/>
    <n v="5831"/>
    <n v="291.5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9CE0-693C-423C-9089-E8ADF779A75E}" name="Tabela dinâmica8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 rowHeaderCaption="REGIÃO">
  <location ref="J3:K9" firstHeaderRow="1" firstDataRow="1" firstDataCol="1"/>
  <pivotFields count="6"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  <pivotField numFmtId="44" showAll="0"/>
    <pivotField dataField="1" numFmtId="44" showAll="0"/>
    <pivotField showAll="0">
      <items count="7">
        <item x="0"/>
        <item h="1" x="1"/>
        <item h="1" x="2"/>
        <item h="1" x="3"/>
        <item h="1" x="4"/>
        <item h="1"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4" baseField="0" baseItem="0"/>
  </dataFields>
  <formats count="2">
    <format dxfId="345">
      <pivotArea outline="0" collapsedLevelsAreSubtotals="1" fieldPosition="0"/>
    </format>
    <format dxfId="346">
      <pivotArea dataOnly="0" labelOnly="1" outline="0" axis="axisValues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A18EA-232B-4B4C-895B-BF2E9B0F4998}" name="Tabela dinâmica5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 rowHeaderCaption="REGIÃO">
  <location ref="G3:H9" firstHeaderRow="1" firstDataRow="1" firstDataCol="1"/>
  <pivotFields count="6"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  <pivotField dataField="1" numFmtId="44" showAll="0"/>
    <pivotField numFmtId="44" showAll="0"/>
    <pivotField showAll="0">
      <items count="7">
        <item x="0"/>
        <item h="1" x="1"/>
        <item h="1" x="2"/>
        <item h="1" x="3"/>
        <item h="1" x="4"/>
        <item h="1"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3" baseField="2" baseItem="0"/>
  </dataFields>
  <formats count="2">
    <format dxfId="351">
      <pivotArea outline="0" collapsedLevelsAreSubtotals="1" fieldPosition="0"/>
    </format>
    <format dxfId="352">
      <pivotArea dataOnly="0" labelOnly="1" outline="0" axis="axisValues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2D8F9-D1F0-490C-AA2B-39E37C080920}" name="Tabela dinâmica4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 rowHeaderCaption="VENDEDOR">
  <location ref="D3:E9" firstHeaderRow="1" firstDataRow="1" firstDataCol="1"/>
  <pivotFields count="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numFmtId="44" showAll="0"/>
    <pivotField dataField="1" numFmtId="44" showAll="0"/>
    <pivotField showAll="0">
      <items count="7">
        <item x="0"/>
        <item h="1" x="1"/>
        <item h="1" x="2"/>
        <item h="1" x="3"/>
        <item h="1" x="4"/>
        <item h="1"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4" baseField="0" baseItem="0"/>
  </dataFields>
  <formats count="2">
    <format dxfId="349">
      <pivotArea outline="0" collapsedLevelsAreSubtotals="1" fieldPosition="0"/>
    </format>
    <format dxfId="350">
      <pivotArea dataOnly="0" labelOnly="1" outline="0" axis="axisValues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EAD02-B733-4C9B-A55B-C15C6369FDFB}" name="Tabela dinâmica3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 rowHeaderCaption="VENDEDOR">
  <location ref="A3:B9" firstHeaderRow="1" firstDataRow="1" firstDataCol="1"/>
  <pivotFields count="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44" showAll="0"/>
    <pivotField numFmtId="44" showAll="0"/>
    <pivotField showAll="0">
      <items count="7">
        <item x="0"/>
        <item h="1" x="1"/>
        <item h="1" x="2"/>
        <item h="1" x="3"/>
        <item h="1" x="4"/>
        <item h="1"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3" baseField="0" baseItem="0" numFmtId="168"/>
  </dataFields>
  <formats count="2">
    <format dxfId="347">
      <pivotArea outline="0" collapsedLevelsAreSubtotals="1" fieldPosition="0"/>
    </format>
    <format dxfId="348">
      <pivotArea dataOnly="0" labelOnly="1" outline="0" axis="axisValues" fieldPosition="0"/>
    </format>
  </format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0CB6D6E-B833-4194-8B3A-0DC31426DE5C}" sourceName="MÊS">
  <pivotTables>
    <pivotTable tabId="21" name="Tabela dinâmica3"/>
    <pivotTable tabId="21" name="Tabela dinâmica8"/>
    <pivotTable tabId="21" name="Tabela dinâmica4"/>
    <pivotTable tabId="21" name="Tabela dinâmica5"/>
  </pivotTables>
  <data>
    <tabular pivotCacheId="1349805102">
      <items count="6">
        <i x="0" s="1"/>
        <i x="1"/>
        <i x="2"/>
        <i x="3"/>
        <i x="4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DA58AC9-0EF3-4785-8C84-62C10453E9C4}" cache="SegmentaçãodeDados_MÊS" caption="MÊS" columnCount="6" showCaption="0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8B957B2D-D7B1-494C-89C9-141D1A75FEE1}" cache="SegmentaçãodeDados_MÊS" caption="MÊS" columnCount="6" showCaption="0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3C06E0-77AB-4C7D-B20A-879E2F4F68F6}" name="Tabela1" displayName="Tabela1" ref="A1:F31" totalsRowShown="0" headerRowDxfId="362" headerRowBorderDxfId="361" tableBorderDxfId="360" totalsRowBorderDxfId="359">
  <autoFilter ref="A1:F31" xr:uid="{243C06E0-77AB-4C7D-B20A-879E2F4F68F6}"/>
  <tableColumns count="6">
    <tableColumn id="1" xr3:uid="{55FD2D06-E170-4B3F-A7A0-CBA3FF75D911}" name="ID DA VENDA" dataDxfId="358"/>
    <tableColumn id="2" xr3:uid="{5CBB17E4-5D05-4A26-A91F-29224921BE21}" name="VENDEDOR" dataDxfId="357"/>
    <tableColumn id="3" xr3:uid="{CF2E54E3-6116-4769-B093-C4DAF9BF4748}" name="REGIÃO" dataDxfId="356"/>
    <tableColumn id="4" xr3:uid="{6C7D1CA7-4377-4CB7-A98C-B49E0728D34D}" name="VALOR" dataDxfId="355" dataCellStyle="Moeda"/>
    <tableColumn id="5" xr3:uid="{D341F2E9-EAA1-407A-89C2-0CC5C0226984}" name="COMISSÃO" dataDxfId="354" dataCellStyle="Moeda">
      <calculatedColumnFormula>D2*5%</calculatedColumnFormula>
    </tableColumn>
    <tableColumn id="6" xr3:uid="{B0A8303E-AC4D-42FF-8E31-A7B20B67CDCE}" name="MÊS" dataDxfId="3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A763-EDFA-4A03-97B0-A6BDB0CA69EA}">
  <dimension ref="R8"/>
  <sheetViews>
    <sheetView topLeftCell="A4" workbookViewId="0">
      <selection activeCell="AC38" sqref="AC38"/>
    </sheetView>
  </sheetViews>
  <sheetFormatPr defaultColWidth="8.85546875" defaultRowHeight="15" x14ac:dyDescent="0.25"/>
  <cols>
    <col min="1" max="11" width="8.85546875" style="40"/>
    <col min="12" max="12" width="10.42578125" style="40" bestFit="1" customWidth="1"/>
    <col min="13" max="17" width="8.85546875" style="40"/>
    <col min="18" max="18" width="10.42578125" style="40" bestFit="1" customWidth="1"/>
    <col min="19" max="16384" width="8.85546875" style="40"/>
  </cols>
  <sheetData>
    <row r="8" spans="18:18" x14ac:dyDescent="0.25">
      <c r="R8" s="39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605A-0239-413C-A0E9-CA223B619118}">
  <dimension ref="A1:I17"/>
  <sheetViews>
    <sheetView showGridLines="0" tabSelected="1" workbookViewId="0">
      <selection activeCell="B21" sqref="B21"/>
    </sheetView>
  </sheetViews>
  <sheetFormatPr defaultColWidth="8.85546875" defaultRowHeight="19.899999999999999" customHeight="1" x14ac:dyDescent="0.25"/>
  <cols>
    <col min="1" max="1" width="27.5703125" style="41" customWidth="1"/>
    <col min="2" max="2" width="23.85546875" style="41" customWidth="1"/>
    <col min="3" max="3" width="13" style="41" customWidth="1"/>
    <col min="4" max="8" width="13.7109375" style="41" customWidth="1"/>
    <col min="9" max="16384" width="8.85546875" style="41"/>
  </cols>
  <sheetData>
    <row r="1" spans="1:9" ht="33.6" customHeight="1" x14ac:dyDescent="0.25">
      <c r="A1" s="48" t="s">
        <v>77</v>
      </c>
      <c r="B1" s="49"/>
      <c r="C1" s="49"/>
      <c r="D1" s="49"/>
      <c r="E1" s="49"/>
      <c r="F1" s="49"/>
      <c r="G1" s="49"/>
      <c r="H1" s="50"/>
    </row>
    <row r="2" spans="1:9" ht="37.15" customHeight="1" thickBot="1" x14ac:dyDescent="0.3">
      <c r="A2" s="51" t="s">
        <v>79</v>
      </c>
      <c r="B2" s="52"/>
      <c r="C2" s="52"/>
      <c r="D2" s="52"/>
      <c r="E2" s="52"/>
      <c r="F2" s="52"/>
      <c r="G2" s="52"/>
      <c r="H2" s="53"/>
    </row>
    <row r="3" spans="1:9" ht="9" customHeight="1" thickBot="1" x14ac:dyDescent="0.3">
      <c r="A3" s="7"/>
      <c r="B3" s="7"/>
    </row>
    <row r="4" spans="1:9" ht="19.899999999999999" customHeight="1" x14ac:dyDescent="0.25">
      <c r="A4" s="54" t="s">
        <v>78</v>
      </c>
      <c r="B4" s="55"/>
      <c r="C4" s="55"/>
      <c r="D4" s="55"/>
      <c r="E4" s="55"/>
      <c r="F4" s="55"/>
      <c r="G4" s="55"/>
      <c r="H4" s="56"/>
    </row>
    <row r="5" spans="1:9" ht="19.899999999999999" customHeight="1" thickBot="1" x14ac:dyDescent="0.3">
      <c r="A5" s="57"/>
      <c r="B5" s="58"/>
      <c r="C5" s="58"/>
      <c r="D5" s="58"/>
      <c r="E5" s="58"/>
      <c r="F5" s="58"/>
      <c r="G5" s="58"/>
      <c r="H5" s="59"/>
    </row>
    <row r="6" spans="1:9" ht="9" customHeight="1" thickBot="1" x14ac:dyDescent="0.3">
      <c r="A6" s="7"/>
      <c r="B6" s="7"/>
    </row>
    <row r="7" spans="1:9" ht="19.899999999999999" customHeight="1" thickBot="1" x14ac:dyDescent="0.3">
      <c r="A7" s="43" t="s">
        <v>11</v>
      </c>
      <c r="B7" s="44"/>
      <c r="D7" s="45" t="s">
        <v>12</v>
      </c>
      <c r="E7" s="46"/>
      <c r="F7" s="46"/>
      <c r="G7" s="46"/>
      <c r="H7" s="47"/>
    </row>
    <row r="8" spans="1:9" ht="9" customHeight="1" x14ac:dyDescent="0.25">
      <c r="A8" s="42"/>
      <c r="B8" s="42"/>
      <c r="D8" s="42"/>
      <c r="E8" s="42"/>
      <c r="F8" s="42"/>
      <c r="G8" s="42"/>
      <c r="H8" s="42"/>
    </row>
    <row r="9" spans="1:9" ht="19.899999999999999" customHeight="1" thickBot="1" x14ac:dyDescent="0.3">
      <c r="D9" s="16" t="s">
        <v>6</v>
      </c>
      <c r="E9" s="16" t="s">
        <v>7</v>
      </c>
      <c r="F9" s="16" t="s">
        <v>10</v>
      </c>
      <c r="G9" s="16" t="s">
        <v>8</v>
      </c>
      <c r="H9" s="16" t="s">
        <v>9</v>
      </c>
    </row>
    <row r="10" spans="1:9" ht="19.899999999999999" customHeight="1" thickBot="1" x14ac:dyDescent="0.3">
      <c r="A10" s="9" t="s">
        <v>3</v>
      </c>
      <c r="B10" s="10">
        <f>F10</f>
        <v>320</v>
      </c>
      <c r="D10" s="11">
        <v>400</v>
      </c>
      <c r="E10" s="12">
        <v>250</v>
      </c>
      <c r="F10" s="12">
        <v>320</v>
      </c>
      <c r="G10" s="12">
        <v>175</v>
      </c>
      <c r="H10" s="10">
        <v>250</v>
      </c>
      <c r="I10" s="8"/>
    </row>
    <row r="11" spans="1:9" ht="9" customHeight="1" thickBot="1" x14ac:dyDescent="0.3">
      <c r="B11" s="6"/>
      <c r="D11" s="6"/>
      <c r="E11" s="6"/>
      <c r="F11" s="6"/>
      <c r="G11" s="6"/>
      <c r="H11" s="6"/>
      <c r="I11" s="8"/>
    </row>
    <row r="12" spans="1:9" ht="19.899999999999999" customHeight="1" thickBot="1" x14ac:dyDescent="0.3">
      <c r="A12" s="9" t="s">
        <v>4</v>
      </c>
      <c r="B12" s="29">
        <v>0.39999999999999997</v>
      </c>
      <c r="D12" s="13">
        <v>0.75</v>
      </c>
      <c r="E12" s="14">
        <v>0.2</v>
      </c>
      <c r="F12" s="66">
        <v>0.38</v>
      </c>
      <c r="G12" s="14">
        <v>0.09</v>
      </c>
      <c r="H12" s="15">
        <v>0.4</v>
      </c>
      <c r="I12" s="8"/>
    </row>
    <row r="13" spans="1:9" ht="9" customHeight="1" thickBot="1" x14ac:dyDescent="0.3">
      <c r="B13" s="6"/>
      <c r="D13" s="6"/>
      <c r="E13" s="6"/>
      <c r="F13" s="6"/>
      <c r="G13" s="6"/>
      <c r="H13" s="6"/>
    </row>
    <row r="14" spans="1:9" ht="19.899999999999999" customHeight="1" thickBot="1" x14ac:dyDescent="0.3">
      <c r="A14" s="9" t="s">
        <v>5</v>
      </c>
      <c r="B14" s="10">
        <f>B10-B10*B12</f>
        <v>192</v>
      </c>
      <c r="D14" s="11">
        <v>100</v>
      </c>
      <c r="E14" s="12">
        <v>200</v>
      </c>
      <c r="F14" s="12">
        <v>200</v>
      </c>
      <c r="G14" s="12">
        <v>160</v>
      </c>
      <c r="H14" s="10">
        <v>150</v>
      </c>
    </row>
    <row r="15" spans="1:9" ht="19.899999999999999" customHeight="1" x14ac:dyDescent="0.25">
      <c r="B15" s="6"/>
    </row>
    <row r="16" spans="1:9" ht="19.899999999999999" customHeight="1" x14ac:dyDescent="0.25">
      <c r="B16" s="6"/>
    </row>
    <row r="17" spans="2:2" ht="19.899999999999999" customHeight="1" x14ac:dyDescent="0.25">
      <c r="B17" s="6"/>
    </row>
  </sheetData>
  <mergeCells count="5">
    <mergeCell ref="A7:B7"/>
    <mergeCell ref="D7:H7"/>
    <mergeCell ref="A1:H1"/>
    <mergeCell ref="A2:H2"/>
    <mergeCell ref="A4:H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5FCB-FDB5-47DA-8105-90EB1F71DFAA}">
  <dimension ref="A1:E37"/>
  <sheetViews>
    <sheetView showGridLines="0" zoomScaleNormal="100" workbookViewId="0">
      <selection activeCell="H13" sqref="H13"/>
    </sheetView>
  </sheetViews>
  <sheetFormatPr defaultColWidth="8.85546875" defaultRowHeight="18" customHeight="1" x14ac:dyDescent="0.25"/>
  <cols>
    <col min="1" max="1" width="11" style="3" customWidth="1"/>
    <col min="2" max="2" width="15.5703125" style="3" customWidth="1"/>
    <col min="3" max="3" width="5.42578125" style="1" customWidth="1"/>
    <col min="4" max="4" width="11.85546875" style="1" customWidth="1"/>
    <col min="5" max="5" width="18.28515625" style="1" customWidth="1"/>
    <col min="6" max="16384" width="8.85546875" style="1"/>
  </cols>
  <sheetData>
    <row r="1" spans="1:5" ht="32.450000000000003" customHeight="1" thickBot="1" x14ac:dyDescent="0.35">
      <c r="A1" s="17" t="s">
        <v>0</v>
      </c>
      <c r="B1" s="17" t="s">
        <v>1</v>
      </c>
      <c r="C1" s="18"/>
      <c r="D1" s="19" t="s">
        <v>0</v>
      </c>
      <c r="E1" s="19" t="s">
        <v>13</v>
      </c>
    </row>
    <row r="2" spans="1:5" ht="18" customHeight="1" thickBot="1" x14ac:dyDescent="0.3">
      <c r="A2" s="2">
        <v>1</v>
      </c>
      <c r="B2" s="2">
        <v>250</v>
      </c>
      <c r="D2" s="2">
        <v>1</v>
      </c>
      <c r="E2" s="60">
        <f>$B$26*D2^3+$B$27*D2^2+$B$28*D2+$B$29</f>
        <v>250.00349999999997</v>
      </c>
    </row>
    <row r="3" spans="1:5" ht="18" customHeight="1" thickBot="1" x14ac:dyDescent="0.3">
      <c r="A3" s="2">
        <v>3</v>
      </c>
      <c r="B3" s="2">
        <v>310</v>
      </c>
      <c r="D3" s="28">
        <v>2</v>
      </c>
      <c r="E3" s="60">
        <f t="shared" ref="E3:E8" si="0">$B$26*D3^3+$B$27*D3^2+$B$28*D3+$B$29</f>
        <v>278.89240000000001</v>
      </c>
    </row>
    <row r="4" spans="1:5" ht="18" customHeight="1" thickBot="1" x14ac:dyDescent="0.3">
      <c r="A4" s="2">
        <v>4</v>
      </c>
      <c r="B4" s="2">
        <v>335</v>
      </c>
      <c r="D4" s="2">
        <v>3</v>
      </c>
      <c r="E4" s="60">
        <f t="shared" si="0"/>
        <v>310.00329999999997</v>
      </c>
    </row>
    <row r="5" spans="1:5" ht="18" customHeight="1" thickBot="1" x14ac:dyDescent="0.3">
      <c r="A5" s="2">
        <v>7</v>
      </c>
      <c r="B5" s="2">
        <v>290</v>
      </c>
      <c r="D5" s="2">
        <v>4</v>
      </c>
      <c r="E5" s="60">
        <f t="shared" si="0"/>
        <v>335.00279999999998</v>
      </c>
    </row>
    <row r="6" spans="1:5" ht="18" customHeight="1" thickBot="1" x14ac:dyDescent="0.3">
      <c r="D6" s="28">
        <v>5</v>
      </c>
      <c r="E6" s="60">
        <f t="shared" si="0"/>
        <v>345.55749999999995</v>
      </c>
    </row>
    <row r="7" spans="1:5" ht="18" customHeight="1" thickBot="1" x14ac:dyDescent="0.3">
      <c r="D7" s="28">
        <v>6</v>
      </c>
      <c r="E7" s="60">
        <f t="shared" si="0"/>
        <v>333.33399999999995</v>
      </c>
    </row>
    <row r="8" spans="1:5" ht="18" customHeight="1" thickBot="1" x14ac:dyDescent="0.3">
      <c r="D8" s="2">
        <v>7</v>
      </c>
      <c r="E8" s="60">
        <f t="shared" si="0"/>
        <v>289.99889999999999</v>
      </c>
    </row>
    <row r="9" spans="1:5" ht="18" customHeight="1" x14ac:dyDescent="0.25">
      <c r="D9"/>
      <c r="E9"/>
    </row>
    <row r="10" spans="1:5" ht="18" customHeight="1" x14ac:dyDescent="0.25">
      <c r="D10"/>
      <c r="E10"/>
    </row>
    <row r="11" spans="1:5" ht="18" customHeight="1" x14ac:dyDescent="0.25">
      <c r="D11"/>
      <c r="E11"/>
    </row>
    <row r="12" spans="1:5" ht="18" customHeight="1" x14ac:dyDescent="0.25">
      <c r="D12"/>
      <c r="E12"/>
    </row>
    <row r="13" spans="1:5" ht="18" customHeight="1" x14ac:dyDescent="0.25">
      <c r="D13"/>
      <c r="E13"/>
    </row>
    <row r="14" spans="1:5" ht="18" customHeight="1" x14ac:dyDescent="0.25">
      <c r="A14"/>
      <c r="B14"/>
      <c r="D14"/>
      <c r="E14"/>
    </row>
    <row r="15" spans="1:5" ht="18" customHeight="1" x14ac:dyDescent="0.25">
      <c r="A15"/>
      <c r="B15"/>
      <c r="D15"/>
      <c r="E15"/>
    </row>
    <row r="16" spans="1:5" ht="18" customHeight="1" x14ac:dyDescent="0.25">
      <c r="A16"/>
      <c r="B16"/>
      <c r="D16"/>
      <c r="E16"/>
    </row>
    <row r="17" spans="1:5" ht="18" customHeight="1" x14ac:dyDescent="0.25">
      <c r="A17"/>
      <c r="B17"/>
      <c r="D17"/>
      <c r="E17"/>
    </row>
    <row r="18" spans="1:5" ht="18" customHeight="1" x14ac:dyDescent="0.25">
      <c r="A18"/>
      <c r="B18"/>
      <c r="D18"/>
      <c r="E18"/>
    </row>
    <row r="19" spans="1:5" ht="18" customHeight="1" x14ac:dyDescent="0.25">
      <c r="A19"/>
      <c r="B19"/>
      <c r="D19"/>
      <c r="E19"/>
    </row>
    <row r="20" spans="1:5" ht="18" customHeight="1" x14ac:dyDescent="0.25">
      <c r="A20"/>
      <c r="B20"/>
      <c r="D20"/>
      <c r="E20"/>
    </row>
    <row r="21" spans="1:5" ht="18" customHeight="1" x14ac:dyDescent="0.25">
      <c r="A21"/>
      <c r="B21"/>
      <c r="D21"/>
      <c r="E21"/>
    </row>
    <row r="22" spans="1:5" ht="18" customHeight="1" x14ac:dyDescent="0.25">
      <c r="A22"/>
      <c r="B22"/>
      <c r="D22"/>
      <c r="E22"/>
    </row>
    <row r="23" spans="1:5" ht="18" customHeight="1" x14ac:dyDescent="0.25">
      <c r="A23"/>
      <c r="B23"/>
      <c r="D23"/>
      <c r="E23"/>
    </row>
    <row r="24" spans="1:5" ht="18" customHeight="1" x14ac:dyDescent="0.25">
      <c r="A24"/>
      <c r="B24"/>
      <c r="D24"/>
      <c r="E24"/>
    </row>
    <row r="25" spans="1:5" ht="18" customHeight="1" x14ac:dyDescent="0.25">
      <c r="A25"/>
      <c r="B25"/>
      <c r="D25"/>
      <c r="E25"/>
    </row>
    <row r="26" spans="1:5" ht="18" customHeight="1" x14ac:dyDescent="0.35">
      <c r="A26"/>
      <c r="B26" s="61">
        <v>-1.3889</v>
      </c>
      <c r="D26"/>
      <c r="E26"/>
    </row>
    <row r="27" spans="1:5" ht="18" customHeight="1" x14ac:dyDescent="0.35">
      <c r="A27"/>
      <c r="B27" s="61">
        <v>9.4443999999999999</v>
      </c>
      <c r="D27"/>
      <c r="E27"/>
    </row>
    <row r="28" spans="1:5" ht="18" customHeight="1" x14ac:dyDescent="0.35">
      <c r="A28"/>
      <c r="B28" s="61">
        <v>10.278</v>
      </c>
      <c r="D28"/>
      <c r="E28"/>
    </row>
    <row r="29" spans="1:5" ht="18" customHeight="1" x14ac:dyDescent="0.35">
      <c r="A29"/>
      <c r="B29" s="61">
        <v>231.67</v>
      </c>
      <c r="D29"/>
      <c r="E29"/>
    </row>
    <row r="30" spans="1:5" ht="18" customHeight="1" x14ac:dyDescent="0.25">
      <c r="A30"/>
      <c r="B30"/>
      <c r="D30"/>
      <c r="E30"/>
    </row>
    <row r="31" spans="1:5" ht="18" customHeight="1" x14ac:dyDescent="0.25">
      <c r="A31"/>
      <c r="B31"/>
      <c r="D31"/>
      <c r="E31"/>
    </row>
    <row r="32" spans="1:5" ht="18" customHeight="1" x14ac:dyDescent="0.25">
      <c r="A32"/>
      <c r="B32"/>
      <c r="D32"/>
      <c r="E32"/>
    </row>
    <row r="33" spans="4:5" ht="18" customHeight="1" x14ac:dyDescent="0.25">
      <c r="D33"/>
      <c r="E33"/>
    </row>
    <row r="34" spans="4:5" ht="18" customHeight="1" x14ac:dyDescent="0.25">
      <c r="D34"/>
      <c r="E34"/>
    </row>
    <row r="35" spans="4:5" ht="18" customHeight="1" x14ac:dyDescent="0.25">
      <c r="D35"/>
      <c r="E35"/>
    </row>
    <row r="36" spans="4:5" ht="18" customHeight="1" x14ac:dyDescent="0.25">
      <c r="D36"/>
      <c r="E36"/>
    </row>
    <row r="37" spans="4:5" ht="18" customHeight="1" x14ac:dyDescent="0.25">
      <c r="D37"/>
      <c r="E37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722E-9611-44EC-953C-D288B889D2E7}">
  <dimension ref="A1:G6"/>
  <sheetViews>
    <sheetView showGridLines="0" workbookViewId="0">
      <selection activeCell="F6" sqref="F6"/>
    </sheetView>
  </sheetViews>
  <sheetFormatPr defaultColWidth="8.85546875" defaultRowHeight="19.899999999999999" customHeight="1" x14ac:dyDescent="0.3"/>
  <cols>
    <col min="1" max="7" width="21.7109375" style="18" customWidth="1"/>
    <col min="8" max="16384" width="8.85546875" style="18"/>
  </cols>
  <sheetData>
    <row r="1" spans="1:7" ht="29.45" customHeight="1" x14ac:dyDescent="0.3">
      <c r="A1" s="21" t="s">
        <v>18</v>
      </c>
      <c r="B1" s="21" t="s">
        <v>20</v>
      </c>
      <c r="C1" s="21" t="s">
        <v>19</v>
      </c>
      <c r="D1" s="21" t="s">
        <v>21</v>
      </c>
      <c r="E1" s="21" t="s">
        <v>22</v>
      </c>
      <c r="F1" s="21" t="s">
        <v>23</v>
      </c>
    </row>
    <row r="2" spans="1:7" ht="19.899999999999999" customHeight="1" x14ac:dyDescent="0.3">
      <c r="A2" s="20" t="s">
        <v>14</v>
      </c>
      <c r="B2" s="25">
        <v>30</v>
      </c>
      <c r="C2" s="24">
        <v>18</v>
      </c>
      <c r="D2" s="22">
        <v>20</v>
      </c>
      <c r="E2" s="22">
        <v>40</v>
      </c>
      <c r="F2" s="23">
        <f>B2*C2</f>
        <v>540</v>
      </c>
    </row>
    <row r="3" spans="1:7" ht="19.899999999999999" customHeight="1" x14ac:dyDescent="0.3">
      <c r="A3" s="20" t="s">
        <v>15</v>
      </c>
      <c r="B3" s="25">
        <v>15</v>
      </c>
      <c r="C3" s="24">
        <v>20</v>
      </c>
      <c r="D3" s="22">
        <v>15</v>
      </c>
      <c r="E3" s="22">
        <v>30</v>
      </c>
      <c r="F3" s="23">
        <f t="shared" ref="F3:F5" si="0">B3*C3</f>
        <v>300</v>
      </c>
    </row>
    <row r="4" spans="1:7" ht="19.899999999999999" customHeight="1" x14ac:dyDescent="0.3">
      <c r="A4" s="20" t="s">
        <v>16</v>
      </c>
      <c r="B4" s="25">
        <v>25</v>
      </c>
      <c r="C4" s="24">
        <v>3.8</v>
      </c>
      <c r="D4" s="22">
        <v>10</v>
      </c>
      <c r="E4" s="22">
        <v>25</v>
      </c>
      <c r="F4" s="23">
        <f t="shared" si="0"/>
        <v>95</v>
      </c>
    </row>
    <row r="5" spans="1:7" ht="19.899999999999999" customHeight="1" x14ac:dyDescent="0.3">
      <c r="A5" s="20" t="s">
        <v>17</v>
      </c>
      <c r="B5" s="25">
        <v>30</v>
      </c>
      <c r="C5" s="24">
        <v>9.9</v>
      </c>
      <c r="D5" s="22">
        <v>15</v>
      </c>
      <c r="E5" s="22">
        <v>30</v>
      </c>
      <c r="F5" s="23">
        <f t="shared" si="0"/>
        <v>297</v>
      </c>
    </row>
    <row r="6" spans="1:7" ht="19.899999999999999" customHeight="1" x14ac:dyDescent="0.3">
      <c r="A6" s="27" t="s">
        <v>25</v>
      </c>
      <c r="B6" s="27">
        <f>SUM(B2:B5)</f>
        <v>100</v>
      </c>
      <c r="F6" s="26">
        <f>SUM(F2:F5)</f>
        <v>1232</v>
      </c>
      <c r="G6" s="27" t="s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C4CA-D82D-4E75-AD52-BD1242993991}">
  <dimension ref="A3:K9"/>
  <sheetViews>
    <sheetView topLeftCell="A7" workbookViewId="0">
      <selection activeCell="A10" sqref="A10"/>
    </sheetView>
  </sheetViews>
  <sheetFormatPr defaultRowHeight="15" x14ac:dyDescent="0.25"/>
  <cols>
    <col min="1" max="1" width="13.140625" bestFit="1" customWidth="1"/>
    <col min="2" max="2" width="15.140625" style="64" bestFit="1" customWidth="1"/>
    <col min="4" max="4" width="13.140625" bestFit="1" customWidth="1"/>
    <col min="5" max="5" width="19" bestFit="1" customWidth="1"/>
    <col min="7" max="7" width="12.7109375" bestFit="1" customWidth="1"/>
    <col min="8" max="8" width="15.140625" bestFit="1" customWidth="1"/>
    <col min="10" max="10" width="12.7109375" bestFit="1" customWidth="1"/>
    <col min="11" max="11" width="19" bestFit="1" customWidth="1"/>
    <col min="15" max="15" width="18" bestFit="1" customWidth="1"/>
    <col min="16" max="17" width="15.140625" bestFit="1" customWidth="1"/>
  </cols>
  <sheetData>
    <row r="3" spans="1:11" x14ac:dyDescent="0.25">
      <c r="A3" s="62" t="s">
        <v>28</v>
      </c>
      <c r="B3" s="64" t="s">
        <v>81</v>
      </c>
      <c r="D3" s="62" t="s">
        <v>28</v>
      </c>
      <c r="E3" s="64" t="s">
        <v>82</v>
      </c>
      <c r="G3" s="62" t="s">
        <v>27</v>
      </c>
      <c r="H3" s="64" t="s">
        <v>81</v>
      </c>
      <c r="J3" s="62" t="s">
        <v>27</v>
      </c>
      <c r="K3" s="64" t="s">
        <v>82</v>
      </c>
    </row>
    <row r="4" spans="1:11" x14ac:dyDescent="0.25">
      <c r="A4" s="63" t="s">
        <v>59</v>
      </c>
      <c r="B4" s="64">
        <v>7559</v>
      </c>
      <c r="D4" s="63" t="s">
        <v>59</v>
      </c>
      <c r="E4" s="64">
        <v>377.95000000000005</v>
      </c>
      <c r="G4" s="63" t="s">
        <v>70</v>
      </c>
      <c r="H4" s="64">
        <v>4319</v>
      </c>
      <c r="J4" s="63" t="s">
        <v>70</v>
      </c>
      <c r="K4" s="64">
        <v>215.95000000000002</v>
      </c>
    </row>
    <row r="5" spans="1:11" x14ac:dyDescent="0.25">
      <c r="A5" s="63" t="s">
        <v>61</v>
      </c>
      <c r="B5" s="64">
        <v>8087</v>
      </c>
      <c r="D5" s="63" t="s">
        <v>61</v>
      </c>
      <c r="E5" s="64">
        <v>404.35</v>
      </c>
      <c r="G5" s="63" t="s">
        <v>69</v>
      </c>
      <c r="H5" s="64">
        <v>8087</v>
      </c>
      <c r="J5" s="63" t="s">
        <v>69</v>
      </c>
      <c r="K5" s="64">
        <v>404.35</v>
      </c>
    </row>
    <row r="6" spans="1:11" x14ac:dyDescent="0.25">
      <c r="A6" s="63" t="s">
        <v>62</v>
      </c>
      <c r="B6" s="64">
        <v>4319</v>
      </c>
      <c r="D6" s="63" t="s">
        <v>62</v>
      </c>
      <c r="E6" s="64">
        <v>215.95000000000002</v>
      </c>
      <c r="G6" s="63" t="s">
        <v>66</v>
      </c>
      <c r="H6" s="64">
        <v>7559</v>
      </c>
      <c r="J6" s="63" t="s">
        <v>66</v>
      </c>
      <c r="K6" s="64">
        <v>377.95000000000005</v>
      </c>
    </row>
    <row r="7" spans="1:11" x14ac:dyDescent="0.25">
      <c r="A7" s="63" t="s">
        <v>63</v>
      </c>
      <c r="B7" s="64">
        <v>6123</v>
      </c>
      <c r="D7" s="63" t="s">
        <v>63</v>
      </c>
      <c r="E7" s="64">
        <v>306.15000000000003</v>
      </c>
      <c r="G7" s="63" t="s">
        <v>68</v>
      </c>
      <c r="H7" s="64">
        <v>6123</v>
      </c>
      <c r="J7" s="63" t="s">
        <v>68</v>
      </c>
      <c r="K7" s="64">
        <v>306.15000000000003</v>
      </c>
    </row>
    <row r="8" spans="1:11" x14ac:dyDescent="0.25">
      <c r="A8" s="63" t="s">
        <v>60</v>
      </c>
      <c r="B8" s="64">
        <v>4117</v>
      </c>
      <c r="D8" s="63" t="s">
        <v>60</v>
      </c>
      <c r="E8" s="64">
        <v>205.85000000000002</v>
      </c>
      <c r="G8" s="63" t="s">
        <v>67</v>
      </c>
      <c r="H8" s="64">
        <v>4117</v>
      </c>
      <c r="J8" s="63" t="s">
        <v>67</v>
      </c>
      <c r="K8" s="64">
        <v>205.85000000000002</v>
      </c>
    </row>
    <row r="9" spans="1:11" x14ac:dyDescent="0.25">
      <c r="A9" s="63" t="s">
        <v>80</v>
      </c>
      <c r="B9" s="64">
        <v>30205</v>
      </c>
      <c r="D9" s="63" t="s">
        <v>80</v>
      </c>
      <c r="E9" s="64">
        <v>1510.25</v>
      </c>
      <c r="G9" s="63" t="s">
        <v>80</v>
      </c>
      <c r="H9" s="64">
        <v>30205</v>
      </c>
      <c r="J9" s="63" t="s">
        <v>80</v>
      </c>
      <c r="K9" s="64">
        <v>1510.25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DBE7-2406-4C95-A62C-5A80C2D99E45}">
  <dimension ref="A1:F31"/>
  <sheetViews>
    <sheetView zoomScale="115" zoomScaleNormal="115" workbookViewId="0">
      <selection activeCell="D3" sqref="D3"/>
    </sheetView>
  </sheetViews>
  <sheetFormatPr defaultColWidth="8.85546875" defaultRowHeight="19.899999999999999" customHeight="1" x14ac:dyDescent="0.25"/>
  <cols>
    <col min="1" max="6" width="16.7109375" style="1" customWidth="1"/>
    <col min="7" max="16384" width="8.85546875" style="1"/>
  </cols>
  <sheetData>
    <row r="1" spans="1:6" ht="31.9" customHeight="1" x14ac:dyDescent="0.25">
      <c r="A1" s="32" t="s">
        <v>26</v>
      </c>
      <c r="B1" s="33" t="s">
        <v>28</v>
      </c>
      <c r="C1" s="33" t="s">
        <v>27</v>
      </c>
      <c r="D1" s="33" t="s">
        <v>2</v>
      </c>
      <c r="E1" s="33" t="s">
        <v>64</v>
      </c>
      <c r="F1" s="34" t="s">
        <v>65</v>
      </c>
    </row>
    <row r="2" spans="1:6" ht="19.899999999999999" customHeight="1" x14ac:dyDescent="0.25">
      <c r="A2" s="30" t="s">
        <v>29</v>
      </c>
      <c r="B2" s="4" t="s">
        <v>59</v>
      </c>
      <c r="C2" s="4" t="s">
        <v>66</v>
      </c>
      <c r="D2" s="5">
        <v>7559</v>
      </c>
      <c r="E2" s="5">
        <f>D2*5%</f>
        <v>377.95000000000005</v>
      </c>
      <c r="F2" s="31" t="s">
        <v>71</v>
      </c>
    </row>
    <row r="3" spans="1:6" ht="19.899999999999999" customHeight="1" x14ac:dyDescent="0.25">
      <c r="A3" s="30" t="s">
        <v>30</v>
      </c>
      <c r="B3" s="4" t="s">
        <v>61</v>
      </c>
      <c r="C3" s="4" t="s">
        <v>69</v>
      </c>
      <c r="D3" s="5">
        <v>8087</v>
      </c>
      <c r="E3" s="5">
        <f t="shared" ref="E3:E31" si="0">D3*5%</f>
        <v>404.35</v>
      </c>
      <c r="F3" s="31" t="s">
        <v>71</v>
      </c>
    </row>
    <row r="4" spans="1:6" ht="19.899999999999999" customHeight="1" x14ac:dyDescent="0.25">
      <c r="A4" s="30" t="s">
        <v>31</v>
      </c>
      <c r="B4" s="4" t="s">
        <v>62</v>
      </c>
      <c r="C4" s="4" t="s">
        <v>70</v>
      </c>
      <c r="D4" s="5">
        <v>4319</v>
      </c>
      <c r="E4" s="5">
        <f t="shared" si="0"/>
        <v>215.95000000000002</v>
      </c>
      <c r="F4" s="31" t="s">
        <v>71</v>
      </c>
    </row>
    <row r="5" spans="1:6" ht="19.899999999999999" customHeight="1" x14ac:dyDescent="0.25">
      <c r="A5" s="30" t="s">
        <v>32</v>
      </c>
      <c r="B5" s="4" t="s">
        <v>63</v>
      </c>
      <c r="C5" s="4" t="s">
        <v>68</v>
      </c>
      <c r="D5" s="5">
        <v>6123</v>
      </c>
      <c r="E5" s="5">
        <f t="shared" si="0"/>
        <v>306.15000000000003</v>
      </c>
      <c r="F5" s="31" t="s">
        <v>71</v>
      </c>
    </row>
    <row r="6" spans="1:6" ht="19.899999999999999" customHeight="1" x14ac:dyDescent="0.25">
      <c r="A6" s="30" t="s">
        <v>33</v>
      </c>
      <c r="B6" s="4" t="s">
        <v>60</v>
      </c>
      <c r="C6" s="4" t="s">
        <v>67</v>
      </c>
      <c r="D6" s="5">
        <v>4117</v>
      </c>
      <c r="E6" s="5">
        <f t="shared" si="0"/>
        <v>205.85000000000002</v>
      </c>
      <c r="F6" s="31" t="s">
        <v>71</v>
      </c>
    </row>
    <row r="7" spans="1:6" ht="19.899999999999999" customHeight="1" x14ac:dyDescent="0.25">
      <c r="A7" s="30" t="s">
        <v>34</v>
      </c>
      <c r="B7" s="4" t="s">
        <v>59</v>
      </c>
      <c r="C7" s="4" t="s">
        <v>66</v>
      </c>
      <c r="D7" s="5">
        <v>1933</v>
      </c>
      <c r="E7" s="5">
        <f t="shared" si="0"/>
        <v>96.65</v>
      </c>
      <c r="F7" s="31" t="s">
        <v>72</v>
      </c>
    </row>
    <row r="8" spans="1:6" ht="19.899999999999999" customHeight="1" x14ac:dyDescent="0.25">
      <c r="A8" s="30" t="s">
        <v>35</v>
      </c>
      <c r="B8" s="4" t="s">
        <v>61</v>
      </c>
      <c r="C8" s="4" t="s">
        <v>69</v>
      </c>
      <c r="D8" s="5">
        <v>1661</v>
      </c>
      <c r="E8" s="5">
        <f t="shared" si="0"/>
        <v>83.050000000000011</v>
      </c>
      <c r="F8" s="31" t="s">
        <v>72</v>
      </c>
    </row>
    <row r="9" spans="1:6" ht="19.899999999999999" customHeight="1" x14ac:dyDescent="0.25">
      <c r="A9" s="30" t="s">
        <v>36</v>
      </c>
      <c r="B9" s="4" t="s">
        <v>62</v>
      </c>
      <c r="C9" s="4" t="s">
        <v>70</v>
      </c>
      <c r="D9" s="5">
        <v>8058</v>
      </c>
      <c r="E9" s="5">
        <f t="shared" si="0"/>
        <v>402.90000000000003</v>
      </c>
      <c r="F9" s="31" t="s">
        <v>72</v>
      </c>
    </row>
    <row r="10" spans="1:6" ht="19.899999999999999" customHeight="1" x14ac:dyDescent="0.25">
      <c r="A10" s="30" t="s">
        <v>37</v>
      </c>
      <c r="B10" s="4" t="s">
        <v>63</v>
      </c>
      <c r="C10" s="4" t="s">
        <v>68</v>
      </c>
      <c r="D10" s="5">
        <v>2284</v>
      </c>
      <c r="E10" s="5">
        <f t="shared" si="0"/>
        <v>114.2</v>
      </c>
      <c r="F10" s="31" t="s">
        <v>72</v>
      </c>
    </row>
    <row r="11" spans="1:6" ht="19.899999999999999" customHeight="1" x14ac:dyDescent="0.25">
      <c r="A11" s="30" t="s">
        <v>38</v>
      </c>
      <c r="B11" s="4" t="s">
        <v>60</v>
      </c>
      <c r="C11" s="4" t="s">
        <v>67</v>
      </c>
      <c r="D11" s="5">
        <v>3555</v>
      </c>
      <c r="E11" s="5">
        <f t="shared" si="0"/>
        <v>177.75</v>
      </c>
      <c r="F11" s="31" t="s">
        <v>72</v>
      </c>
    </row>
    <row r="12" spans="1:6" ht="19.899999999999999" customHeight="1" x14ac:dyDescent="0.25">
      <c r="A12" s="30" t="s">
        <v>39</v>
      </c>
      <c r="B12" s="4" t="s">
        <v>59</v>
      </c>
      <c r="C12" s="4" t="s">
        <v>66</v>
      </c>
      <c r="D12" s="5">
        <v>6319</v>
      </c>
      <c r="E12" s="5">
        <f t="shared" si="0"/>
        <v>315.95000000000005</v>
      </c>
      <c r="F12" s="31" t="s">
        <v>73</v>
      </c>
    </row>
    <row r="13" spans="1:6" ht="19.899999999999999" customHeight="1" x14ac:dyDescent="0.25">
      <c r="A13" s="30" t="s">
        <v>40</v>
      </c>
      <c r="B13" s="4" t="s">
        <v>61</v>
      </c>
      <c r="C13" s="4" t="s">
        <v>69</v>
      </c>
      <c r="D13" s="5">
        <v>7793</v>
      </c>
      <c r="E13" s="5">
        <f t="shared" si="0"/>
        <v>389.65000000000003</v>
      </c>
      <c r="F13" s="31" t="s">
        <v>73</v>
      </c>
    </row>
    <row r="14" spans="1:6" ht="19.899999999999999" customHeight="1" x14ac:dyDescent="0.25">
      <c r="A14" s="30" t="s">
        <v>41</v>
      </c>
      <c r="B14" s="4" t="s">
        <v>62</v>
      </c>
      <c r="C14" s="4" t="s">
        <v>70</v>
      </c>
      <c r="D14" s="5">
        <v>8505</v>
      </c>
      <c r="E14" s="5">
        <f t="shared" si="0"/>
        <v>425.25</v>
      </c>
      <c r="F14" s="31" t="s">
        <v>73</v>
      </c>
    </row>
    <row r="15" spans="1:6" ht="19.899999999999999" customHeight="1" x14ac:dyDescent="0.25">
      <c r="A15" s="30" t="s">
        <v>42</v>
      </c>
      <c r="B15" s="4" t="s">
        <v>63</v>
      </c>
      <c r="C15" s="4" t="s">
        <v>68</v>
      </c>
      <c r="D15" s="5">
        <v>2024</v>
      </c>
      <c r="E15" s="5">
        <f t="shared" si="0"/>
        <v>101.2</v>
      </c>
      <c r="F15" s="31" t="s">
        <v>73</v>
      </c>
    </row>
    <row r="16" spans="1:6" ht="19.899999999999999" customHeight="1" x14ac:dyDescent="0.25">
      <c r="A16" s="30" t="s">
        <v>43</v>
      </c>
      <c r="B16" s="4" t="s">
        <v>60</v>
      </c>
      <c r="C16" s="4" t="s">
        <v>67</v>
      </c>
      <c r="D16" s="5">
        <v>8509</v>
      </c>
      <c r="E16" s="5">
        <f t="shared" si="0"/>
        <v>425.45000000000005</v>
      </c>
      <c r="F16" s="31" t="s">
        <v>73</v>
      </c>
    </row>
    <row r="17" spans="1:6" ht="19.899999999999999" customHeight="1" x14ac:dyDescent="0.25">
      <c r="A17" s="30" t="s">
        <v>44</v>
      </c>
      <c r="B17" s="4" t="s">
        <v>59</v>
      </c>
      <c r="C17" s="4" t="s">
        <v>66</v>
      </c>
      <c r="D17" s="5">
        <v>1685</v>
      </c>
      <c r="E17" s="5">
        <f t="shared" si="0"/>
        <v>84.25</v>
      </c>
      <c r="F17" s="31" t="s">
        <v>74</v>
      </c>
    </row>
    <row r="18" spans="1:6" ht="19.899999999999999" customHeight="1" x14ac:dyDescent="0.25">
      <c r="A18" s="30" t="s">
        <v>45</v>
      </c>
      <c r="B18" s="4" t="s">
        <v>61</v>
      </c>
      <c r="C18" s="4" t="s">
        <v>69</v>
      </c>
      <c r="D18" s="5">
        <v>7011</v>
      </c>
      <c r="E18" s="5">
        <f t="shared" si="0"/>
        <v>350.55</v>
      </c>
      <c r="F18" s="31" t="s">
        <v>74</v>
      </c>
    </row>
    <row r="19" spans="1:6" ht="19.899999999999999" customHeight="1" x14ac:dyDescent="0.25">
      <c r="A19" s="30" t="s">
        <v>46</v>
      </c>
      <c r="B19" s="4" t="s">
        <v>62</v>
      </c>
      <c r="C19" s="4" t="s">
        <v>70</v>
      </c>
      <c r="D19" s="5">
        <v>7889</v>
      </c>
      <c r="E19" s="5">
        <f t="shared" si="0"/>
        <v>394.45000000000005</v>
      </c>
      <c r="F19" s="31" t="s">
        <v>74</v>
      </c>
    </row>
    <row r="20" spans="1:6" ht="19.899999999999999" customHeight="1" x14ac:dyDescent="0.25">
      <c r="A20" s="30" t="s">
        <v>47</v>
      </c>
      <c r="B20" s="4" t="s">
        <v>63</v>
      </c>
      <c r="C20" s="4" t="s">
        <v>68</v>
      </c>
      <c r="D20" s="5">
        <v>5278</v>
      </c>
      <c r="E20" s="5">
        <f t="shared" si="0"/>
        <v>263.90000000000003</v>
      </c>
      <c r="F20" s="31" t="s">
        <v>74</v>
      </c>
    </row>
    <row r="21" spans="1:6" ht="19.899999999999999" customHeight="1" x14ac:dyDescent="0.25">
      <c r="A21" s="30" t="s">
        <v>48</v>
      </c>
      <c r="B21" s="4" t="s">
        <v>60</v>
      </c>
      <c r="C21" s="4" t="s">
        <v>67</v>
      </c>
      <c r="D21" s="5">
        <v>8781</v>
      </c>
      <c r="E21" s="5">
        <f t="shared" si="0"/>
        <v>439.05</v>
      </c>
      <c r="F21" s="31" t="s">
        <v>74</v>
      </c>
    </row>
    <row r="22" spans="1:6" ht="19.899999999999999" customHeight="1" x14ac:dyDescent="0.25">
      <c r="A22" s="30" t="s">
        <v>49</v>
      </c>
      <c r="B22" s="4" t="s">
        <v>59</v>
      </c>
      <c r="C22" s="4" t="s">
        <v>66</v>
      </c>
      <c r="D22" s="5">
        <v>6765</v>
      </c>
      <c r="E22" s="5">
        <f t="shared" si="0"/>
        <v>338.25</v>
      </c>
      <c r="F22" s="31" t="s">
        <v>75</v>
      </c>
    </row>
    <row r="23" spans="1:6" ht="19.899999999999999" customHeight="1" x14ac:dyDescent="0.25">
      <c r="A23" s="30" t="s">
        <v>50</v>
      </c>
      <c r="B23" s="4" t="s">
        <v>61</v>
      </c>
      <c r="C23" s="4" t="s">
        <v>69</v>
      </c>
      <c r="D23" s="5">
        <v>6030</v>
      </c>
      <c r="E23" s="5">
        <f t="shared" si="0"/>
        <v>301.5</v>
      </c>
      <c r="F23" s="31" t="s">
        <v>75</v>
      </c>
    </row>
    <row r="24" spans="1:6" ht="19.899999999999999" customHeight="1" x14ac:dyDescent="0.25">
      <c r="A24" s="30" t="s">
        <v>51</v>
      </c>
      <c r="B24" s="4" t="s">
        <v>62</v>
      </c>
      <c r="C24" s="4" t="s">
        <v>70</v>
      </c>
      <c r="D24" s="5">
        <v>6628</v>
      </c>
      <c r="E24" s="5">
        <f t="shared" si="0"/>
        <v>331.40000000000003</v>
      </c>
      <c r="F24" s="31" t="s">
        <v>75</v>
      </c>
    </row>
    <row r="25" spans="1:6" ht="19.899999999999999" customHeight="1" x14ac:dyDescent="0.25">
      <c r="A25" s="30" t="s">
        <v>52</v>
      </c>
      <c r="B25" s="4" t="s">
        <v>63</v>
      </c>
      <c r="C25" s="4" t="s">
        <v>68</v>
      </c>
      <c r="D25" s="5">
        <v>8046</v>
      </c>
      <c r="E25" s="5">
        <f t="shared" si="0"/>
        <v>402.3</v>
      </c>
      <c r="F25" s="31" t="s">
        <v>75</v>
      </c>
    </row>
    <row r="26" spans="1:6" ht="19.899999999999999" customHeight="1" x14ac:dyDescent="0.25">
      <c r="A26" s="30" t="s">
        <v>53</v>
      </c>
      <c r="B26" s="4" t="s">
        <v>60</v>
      </c>
      <c r="C26" s="4" t="s">
        <v>67</v>
      </c>
      <c r="D26" s="5">
        <v>5369</v>
      </c>
      <c r="E26" s="5">
        <f t="shared" si="0"/>
        <v>268.45</v>
      </c>
      <c r="F26" s="31" t="s">
        <v>75</v>
      </c>
    </row>
    <row r="27" spans="1:6" ht="19.899999999999999" customHeight="1" x14ac:dyDescent="0.25">
      <c r="A27" s="30" t="s">
        <v>54</v>
      </c>
      <c r="B27" s="4" t="s">
        <v>59</v>
      </c>
      <c r="C27" s="4" t="s">
        <v>66</v>
      </c>
      <c r="D27" s="5">
        <v>1521</v>
      </c>
      <c r="E27" s="5">
        <f t="shared" si="0"/>
        <v>76.05</v>
      </c>
      <c r="F27" s="31" t="s">
        <v>76</v>
      </c>
    </row>
    <row r="28" spans="1:6" ht="19.899999999999999" customHeight="1" x14ac:dyDescent="0.25">
      <c r="A28" s="30" t="s">
        <v>55</v>
      </c>
      <c r="B28" s="4" t="s">
        <v>61</v>
      </c>
      <c r="C28" s="4" t="s">
        <v>69</v>
      </c>
      <c r="D28" s="5">
        <v>1853</v>
      </c>
      <c r="E28" s="5">
        <f t="shared" si="0"/>
        <v>92.65</v>
      </c>
      <c r="F28" s="31" t="s">
        <v>76</v>
      </c>
    </row>
    <row r="29" spans="1:6" ht="19.899999999999999" customHeight="1" x14ac:dyDescent="0.25">
      <c r="A29" s="30" t="s">
        <v>56</v>
      </c>
      <c r="B29" s="4" t="s">
        <v>62</v>
      </c>
      <c r="C29" s="4" t="s">
        <v>70</v>
      </c>
      <c r="D29" s="5">
        <v>8357</v>
      </c>
      <c r="E29" s="5">
        <f t="shared" si="0"/>
        <v>417.85</v>
      </c>
      <c r="F29" s="31" t="s">
        <v>76</v>
      </c>
    </row>
    <row r="30" spans="1:6" ht="19.899999999999999" customHeight="1" x14ac:dyDescent="0.25">
      <c r="A30" s="30" t="s">
        <v>57</v>
      </c>
      <c r="B30" s="4" t="s">
        <v>63</v>
      </c>
      <c r="C30" s="4" t="s">
        <v>68</v>
      </c>
      <c r="D30" s="5">
        <v>8125</v>
      </c>
      <c r="E30" s="5">
        <f t="shared" si="0"/>
        <v>406.25</v>
      </c>
      <c r="F30" s="31" t="s">
        <v>76</v>
      </c>
    </row>
    <row r="31" spans="1:6" ht="19.899999999999999" customHeight="1" x14ac:dyDescent="0.25">
      <c r="A31" s="35" t="s">
        <v>58</v>
      </c>
      <c r="B31" s="36" t="s">
        <v>60</v>
      </c>
      <c r="C31" s="36" t="s">
        <v>67</v>
      </c>
      <c r="D31" s="37">
        <v>5831</v>
      </c>
      <c r="E31" s="37">
        <f t="shared" si="0"/>
        <v>291.55</v>
      </c>
      <c r="F31" s="38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1400-E37C-4057-9F16-DA6426D26AF1}">
  <dimension ref="A1"/>
  <sheetViews>
    <sheetView showGridLines="0" zoomScaleNormal="100" workbookViewId="0">
      <selection activeCell="O5" sqref="O5"/>
    </sheetView>
  </sheetViews>
  <sheetFormatPr defaultRowHeight="15" x14ac:dyDescent="0.25"/>
  <cols>
    <col min="1" max="16384" width="9.140625" style="65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ROTEIRO</vt:lpstr>
      <vt:lpstr>1_ATINGIR META</vt:lpstr>
      <vt:lpstr>2_LINHA DE TENDÊNCIA</vt:lpstr>
      <vt:lpstr>3_SOLVER</vt:lpstr>
      <vt:lpstr>4_TABDINS</vt:lpstr>
      <vt:lpstr>4_DADOS</vt:lpstr>
      <vt:lpstr>4_DASH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Maria Sotero da Silva Neto</dc:creator>
  <cp:lastModifiedBy>Aluno 3</cp:lastModifiedBy>
  <cp:lastPrinted>2025-09-11T16:33:45Z</cp:lastPrinted>
  <dcterms:created xsi:type="dcterms:W3CDTF">2025-08-06T20:47:07Z</dcterms:created>
  <dcterms:modified xsi:type="dcterms:W3CDTF">2025-09-15T22:14:15Z</dcterms:modified>
</cp:coreProperties>
</file>