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S" sheetId="1" r:id="rId4"/>
    <sheet state="visible" name="Budget Friendly Food for Teenag" sheetId="2" r:id="rId5"/>
    <sheet state="visible" name="Sheet2" sheetId="3" r:id="rId6"/>
  </sheets>
  <definedNames>
    <definedName name="_xlchart.v1.0">IPS!$A$56:$A$60</definedName>
    <definedName name="_xlchart.v1.2">IPS!$B$56:$B$60</definedName>
    <definedName name="_xlchart.v1.1">IPS!$B$55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<sst xmlns="http://schemas.openxmlformats.org/spreadsheetml/2006/main" count="683" uniqueCount="188">
  <si>
    <t>Q1</t>
  </si>
  <si>
    <t>What's your Age?</t>
  </si>
  <si>
    <t>Count of What's your Age?</t>
  </si>
  <si>
    <t>17-19</t>
  </si>
  <si>
    <t>20-22</t>
  </si>
  <si>
    <t>22-24</t>
  </si>
  <si>
    <t>25-26</t>
  </si>
  <si>
    <t>Mode</t>
  </si>
  <si>
    <t>Q2</t>
  </si>
  <si>
    <t>University</t>
  </si>
  <si>
    <t>No. of Students</t>
  </si>
  <si>
    <t>NED University (NEDUET)</t>
  </si>
  <si>
    <t>Sir Syed University (SSUET)</t>
  </si>
  <si>
    <t>Karachi University (KU)</t>
  </si>
  <si>
    <t>Institute of Buisness &amp; Administration (IBA)</t>
  </si>
  <si>
    <t>Other</t>
  </si>
  <si>
    <t>Ned University</t>
  </si>
  <si>
    <t>Q3</t>
  </si>
  <si>
    <t>Which year of study you are currently enrolled?</t>
  </si>
  <si>
    <t>Count of Which year of study you are currently enrolled?</t>
  </si>
  <si>
    <t>1st Year</t>
  </si>
  <si>
    <t>2nd Year</t>
  </si>
  <si>
    <t>3rd Year</t>
  </si>
  <si>
    <t>4th Year</t>
  </si>
  <si>
    <t>1st year</t>
  </si>
  <si>
    <t>Q4</t>
  </si>
  <si>
    <t>Amount</t>
  </si>
  <si>
    <t>No. of students</t>
  </si>
  <si>
    <t>Rs. 300 - 600</t>
  </si>
  <si>
    <t>Rs. 600 - 800</t>
  </si>
  <si>
    <t>Rs. 700 - 1000</t>
  </si>
  <si>
    <t>Rs. 1000 - 1500</t>
  </si>
  <si>
    <t>Above 1500</t>
  </si>
  <si>
    <t>700-1000</t>
  </si>
  <si>
    <t>Q5</t>
  </si>
  <si>
    <t>Scale</t>
  </si>
  <si>
    <t>Frequency</t>
  </si>
  <si>
    <t>Agree</t>
  </si>
  <si>
    <t>Strongly Agree</t>
  </si>
  <si>
    <t>Neutral</t>
  </si>
  <si>
    <t>Disagree</t>
  </si>
  <si>
    <t>Strongly Disagree</t>
  </si>
  <si>
    <t>Strongly agree</t>
  </si>
  <si>
    <t>Q6</t>
  </si>
  <si>
    <t>Bring food from home</t>
  </si>
  <si>
    <t>No,I don't brought from home</t>
  </si>
  <si>
    <t>1-2 days</t>
  </si>
  <si>
    <t>only sometimes from home</t>
  </si>
  <si>
    <t>All days &amp; save money</t>
  </si>
  <si>
    <t>Q7</t>
  </si>
  <si>
    <t>Go-To Food</t>
  </si>
  <si>
    <t>Chinese</t>
  </si>
  <si>
    <t>Biryani</t>
  </si>
  <si>
    <t>Roti/salan</t>
  </si>
  <si>
    <t>Burger/fries</t>
  </si>
  <si>
    <t>None</t>
  </si>
  <si>
    <t>Q8</t>
  </si>
  <si>
    <t>Prefered Food</t>
  </si>
  <si>
    <t>Food at University Canteen</t>
  </si>
  <si>
    <t>Going to Maskan food-street to find something new</t>
  </si>
  <si>
    <t>Ordering online from Food Panda</t>
  </si>
  <si>
    <t>Food from home</t>
  </si>
  <si>
    <t>Q9</t>
  </si>
  <si>
    <t>Here</t>
  </si>
  <si>
    <t>1=Agree</t>
  </si>
  <si>
    <t>2=Strongly agree</t>
  </si>
  <si>
    <t>3=Neutral</t>
  </si>
  <si>
    <t>4=Disagree</t>
  </si>
  <si>
    <t>5=Strongly Disagree</t>
  </si>
  <si>
    <t xml:space="preserve"> What's your name?</t>
  </si>
  <si>
    <t>Which University do you currently attend?</t>
  </si>
  <si>
    <t>what's your Weekly Budget for food?</t>
  </si>
  <si>
    <t>Are you conscious of your budget when making food choices during your time at university.</t>
  </si>
  <si>
    <t>How many days you brought food from home?</t>
  </si>
  <si>
    <t>What's your go-to food at university hours?</t>
  </si>
  <si>
    <t>In the following what you mostly prefer according to your budget?</t>
  </si>
  <si>
    <t>When it comes to friends hangout, What's best budget-friendly food you find at Maskan food-street?</t>
  </si>
  <si>
    <t>To what extent do you feel your weekly budget adequately covers your food expenses, considering the ongoing increase in living costs?</t>
  </si>
  <si>
    <t>Javeria</t>
  </si>
  <si>
    <t>Rs.1000 - 1500</t>
  </si>
  <si>
    <t>Manpasand</t>
  </si>
  <si>
    <t>Maha khan</t>
  </si>
  <si>
    <t>Rs.700 - 1000</t>
  </si>
  <si>
    <t xml:space="preserve">Kfc </t>
  </si>
  <si>
    <t xml:space="preserve">Maha </t>
  </si>
  <si>
    <t>Yy</t>
  </si>
  <si>
    <t>Yyy</t>
  </si>
  <si>
    <t>Rs.300 - 500</t>
  </si>
  <si>
    <t>Wq</t>
  </si>
  <si>
    <t>Tazeen</t>
  </si>
  <si>
    <t>Karachi University (KU</t>
  </si>
  <si>
    <t>Burger/Fries</t>
  </si>
  <si>
    <t>Haven't tried maskan food street yet.</t>
  </si>
  <si>
    <t>AA</t>
  </si>
  <si>
    <t>Rs.600 - 800</t>
  </si>
  <si>
    <t>Nothing</t>
  </si>
  <si>
    <t>Ramla</t>
  </si>
  <si>
    <t>KFC</t>
  </si>
  <si>
    <t>Syed faizan ahmed</t>
  </si>
  <si>
    <t>Muhammad Hassaan</t>
  </si>
  <si>
    <t>Used to be a KFC meal</t>
  </si>
  <si>
    <t xml:space="preserve">Saddam hussain </t>
  </si>
  <si>
    <t xml:space="preserve">Ahtisham </t>
  </si>
  <si>
    <t xml:space="preserve">biryani </t>
  </si>
  <si>
    <t>Mustafa</t>
  </si>
  <si>
    <t>Chana pulao opp. Samama shopping mall</t>
  </si>
  <si>
    <t>Muhammad Rahim</t>
  </si>
  <si>
    <t>Differ everytime</t>
  </si>
  <si>
    <t xml:space="preserve">Khalid </t>
  </si>
  <si>
    <t xml:space="preserve">Al rehman biryani </t>
  </si>
  <si>
    <t>Hadia Babar</t>
  </si>
  <si>
    <t>biryani</t>
  </si>
  <si>
    <t>Alina Jaffer</t>
  </si>
  <si>
    <t xml:space="preserve">Usman lnstitute of Technology </t>
  </si>
  <si>
    <t>Burger o clock</t>
  </si>
  <si>
    <t>Shifa irfan</t>
  </si>
  <si>
    <t xml:space="preserve">usman institute of technology </t>
  </si>
  <si>
    <t>Noor</t>
  </si>
  <si>
    <t>Sumayya</t>
  </si>
  <si>
    <t>Yawar Ali</t>
  </si>
  <si>
    <t>Mahnoor</t>
  </si>
  <si>
    <t>Chicken tikka</t>
  </si>
  <si>
    <t>Abubakar</t>
  </si>
  <si>
    <t xml:space="preserve">Northside pizza </t>
  </si>
  <si>
    <t xml:space="preserve">Hasnain tariq </t>
  </si>
  <si>
    <t xml:space="preserve">Nothing </t>
  </si>
  <si>
    <t>Muhammad waleed khan</t>
  </si>
  <si>
    <t>Darbar,hot n roll, royal taj</t>
  </si>
  <si>
    <t>Maleeha Khan</t>
  </si>
  <si>
    <t>Didnâ€™t visited maskan</t>
  </si>
  <si>
    <t>yusra</t>
  </si>
  <si>
    <t>never hung out at maskan</t>
  </si>
  <si>
    <t>Dua Siddiqui</t>
  </si>
  <si>
    <t xml:space="preserve">Bharia University </t>
  </si>
  <si>
    <t>Sorriso</t>
  </si>
  <si>
    <t>Harmain</t>
  </si>
  <si>
    <t>Kfc</t>
  </si>
  <si>
    <t xml:space="preserve">Meharmah </t>
  </si>
  <si>
    <t>UIT UNIVERSITY</t>
  </si>
  <si>
    <t>Shifa</t>
  </si>
  <si>
    <t>No wonder</t>
  </si>
  <si>
    <t xml:space="preserve">Areesha </t>
  </si>
  <si>
    <t xml:space="preserve">Gol gappay </t>
  </si>
  <si>
    <t xml:space="preserve">Ayesha </t>
  </si>
  <si>
    <t>Deep fried items</t>
  </si>
  <si>
    <t xml:space="preserve">Biryani </t>
  </si>
  <si>
    <t>M.Hawaij</t>
  </si>
  <si>
    <t>JSMU</t>
  </si>
  <si>
    <t>Umme barira</t>
  </si>
  <si>
    <t>IVS</t>
  </si>
  <si>
    <t>Asjad</t>
  </si>
  <si>
    <t xml:space="preserve">Dow university of health and sciences </t>
  </si>
  <si>
    <t>Handi</t>
  </si>
  <si>
    <t>hamza</t>
  </si>
  <si>
    <t>-</t>
  </si>
  <si>
    <t>amna</t>
  </si>
  <si>
    <t>od for donuts</t>
  </si>
  <si>
    <t>S Hassan kazmi</t>
  </si>
  <si>
    <t>maria</t>
  </si>
  <si>
    <t>chips juice</t>
  </si>
  <si>
    <t>none is budget friendly</t>
  </si>
  <si>
    <t xml:space="preserve">Syed mohammad abbas </t>
  </si>
  <si>
    <t>Abbas Hasan</t>
  </si>
  <si>
    <t>Ilma</t>
  </si>
  <si>
    <t>Maheen Obaid</t>
  </si>
  <si>
    <t xml:space="preserve">Burger o clock </t>
  </si>
  <si>
    <t xml:space="preserve">Hilal </t>
  </si>
  <si>
    <t xml:space="preserve">Manpasand food </t>
  </si>
  <si>
    <t>Asad ali</t>
  </si>
  <si>
    <t xml:space="preserve">No comment </t>
  </si>
  <si>
    <t xml:space="preserve">Haider Abbas </t>
  </si>
  <si>
    <t>Al fareed</t>
  </si>
  <si>
    <t>Haroon rasheed</t>
  </si>
  <si>
    <t>Furqan hameed</t>
  </si>
  <si>
    <t>Darbar</t>
  </si>
  <si>
    <t xml:space="preserve">Rehan Ahmed </t>
  </si>
  <si>
    <t>Waqar Biryani</t>
  </si>
  <si>
    <t xml:space="preserve">Rida Urooj </t>
  </si>
  <si>
    <t>Red Apple</t>
  </si>
  <si>
    <t xml:space="preserve">Musfirah </t>
  </si>
  <si>
    <t>Uit</t>
  </si>
  <si>
    <t>Roll</t>
  </si>
  <si>
    <t>Burger</t>
  </si>
  <si>
    <t>Raviha</t>
  </si>
  <si>
    <t>Burger from hob</t>
  </si>
  <si>
    <t>Taiba</t>
  </si>
  <si>
    <t>Mostly fresh juice</t>
  </si>
  <si>
    <t xml:space="preserve">No idea bever did that before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</si>
</sst>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0" fontId="2" numFmtId="0" xfId="0" applyBorder="1" applyFont="1"/>
    <xf borderId="1" fillId="4" fontId="2" numFmtId="0" xfId="0" applyBorder="1" applyFill="1" applyFont="1"/>
    <xf borderId="2" fillId="4" fontId="2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Count of What's your Age?</a:t>
            </a:r>
          </a:p>
        </c:rich>
      </c:tx>
      <c:overlay val="0"/>
    </c:title>
    <c:plotArea>
      <c:layout>
        <c:manualLayout>
          <c:xMode val="edge"/>
          <c:yMode val="edge"/>
          <c:x val="0.07491426071741034"/>
          <c:y val="0.26791447944006996"/>
          <c:w val="0.9028635170603675"/>
          <c:h val="0.5377438757655293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IPS!$A$4:$A$7</c:f>
            </c:strRef>
          </c:cat>
          <c:val>
            <c:numRef>
              <c:f>IPS!$B$4:$B$7</c:f>
              <c:numCache/>
            </c:numRef>
          </c:val>
        </c:ser>
        <c:axId val="1199196778"/>
        <c:axId val="1669939618"/>
      </c:barChart>
      <c:catAx>
        <c:axId val="1199196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669939618"/>
      </c:catAx>
      <c:valAx>
        <c:axId val="166993961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196778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dk1"/>
                </a:solidFill>
                <a:latin typeface="Calibri Light"/>
              </a:defRPr>
            </a:pPr>
            <a:r>
              <a:rPr b="1" i="0" sz="1600">
                <a:solidFill>
                  <a:schemeClr val="dk1"/>
                </a:solidFill>
                <a:latin typeface="Calibri Light"/>
              </a:rPr>
              <a:t>University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IPS!$B$22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IPS!$A$23:$A$27</c:f>
            </c:strRef>
          </c:cat>
          <c:val>
            <c:numRef>
              <c:f>IPS!$B$23:$B$27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Count of Which year of study you are currently enrolled?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IPS!$A$39:$A$42</c:f>
            </c:strRef>
          </c:cat>
          <c:val>
            <c:numRef>
              <c:f>IPS!$B$39:$B$42</c:f>
              <c:numCache/>
            </c:numRef>
          </c:val>
        </c:ser>
        <c:axId val="1959800458"/>
        <c:axId val="207740457"/>
      </c:barChart>
      <c:catAx>
        <c:axId val="1959800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7740457"/>
      </c:catAx>
      <c:valAx>
        <c:axId val="207740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59800458"/>
      </c:valAx>
    </c:plotArea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IPS!$A$71:$A$75</c:f>
            </c:strRef>
          </c:cat>
          <c:val>
            <c:numRef>
              <c:f>IPS!$B$71:$B$75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IPS!$A$88:$A$91</c:f>
            </c:strRef>
          </c:cat>
          <c:val>
            <c:numRef>
              <c:f>IPS!$B$88:$B$91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IPS!$A$104:$A$109</c:f>
            </c:strRef>
          </c:cat>
          <c:val>
            <c:numRef>
              <c:f>IPS!$B$104:$B$109</c:f>
              <c:numCache/>
            </c:numRef>
          </c:val>
        </c:ser>
        <c:axId val="847407039"/>
        <c:axId val="471474787"/>
      </c:barChart>
      <c:catAx>
        <c:axId val="847407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71474787"/>
      </c:catAx>
      <c:valAx>
        <c:axId val="471474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474070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IPS!$A$120:$A$123</c:f>
            </c:strRef>
          </c:cat>
          <c:val>
            <c:numRef>
              <c:f>IPS!$B$120:$B$123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rgbClr val="F6B26B"/>
            </a:solidFill>
            <a:ln cmpd="sng">
              <a:solidFill>
                <a:srgbClr val="000000"/>
              </a:solidFill>
            </a:ln>
          </c:spPr>
          <c:cat>
            <c:strRef>
              <c:f>IPS!$A$136:$A$140</c:f>
            </c:strRef>
          </c:cat>
          <c:val>
            <c:numRef>
              <c:f>IPS!$A$136:$A$140</c:f>
              <c:numCache/>
            </c:numRef>
          </c:val>
        </c:ser>
        <c:ser>
          <c:idx val="1"/>
          <c:order val="1"/>
          <c:cat>
            <c:strRef>
              <c:f>IPS!$A$136:$A$140</c:f>
            </c:strRef>
          </c:cat>
          <c:val>
            <c:numRef>
              <c:f>IPS!$B$136:$B$140</c:f>
              <c:numCache/>
            </c:numRef>
          </c:val>
        </c:ser>
        <c:axId val="547231462"/>
        <c:axId val="1574141364"/>
      </c:barChart>
      <c:catAx>
        <c:axId val="5472314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141364"/>
      </c:catAx>
      <c:valAx>
        <c:axId val="15741413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2314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1</xdr:row>
      <xdr:rowOff>171450</xdr:rowOff>
    </xdr:from>
    <xdr:ext cx="43434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542925</xdr:colOff>
      <xdr:row>19</xdr:row>
      <xdr:rowOff>142875</xdr:rowOff>
    </xdr:from>
    <xdr:ext cx="43434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0</xdr:colOff>
      <xdr:row>36</xdr:row>
      <xdr:rowOff>0</xdr:rowOff>
    </xdr:from>
    <xdr:ext cx="4371975" cy="28765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590550</xdr:colOff>
      <xdr:row>68</xdr:row>
      <xdr:rowOff>152400</xdr:rowOff>
    </xdr:from>
    <xdr:ext cx="4343400" cy="28860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447675</xdr:colOff>
      <xdr:row>84</xdr:row>
      <xdr:rowOff>180975</xdr:rowOff>
    </xdr:from>
    <xdr:ext cx="4610100" cy="2876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47625</xdr:colOff>
      <xdr:row>100</xdr:row>
      <xdr:rowOff>66675</xdr:rowOff>
    </xdr:from>
    <xdr:ext cx="5010150" cy="3105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247650</xdr:colOff>
      <xdr:row>116</xdr:row>
      <xdr:rowOff>180975</xdr:rowOff>
    </xdr:from>
    <xdr:ext cx="4810125" cy="2886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247650</xdr:colOff>
      <xdr:row>133</xdr:row>
      <xdr:rowOff>47625</xdr:rowOff>
    </xdr:from>
    <xdr:ext cx="4181475" cy="25812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54" sheet="Budget Friendly Food for Teenag"/>
  </cacheSource>
  <cacheFields>
    <cacheField name=" What's your name?" numFmtId="0">
      <sharedItems>
        <s v="Javeria"/>
        <s v="Maha khan"/>
        <s v="Maha "/>
        <s v="Yyy"/>
        <s v="Tazeen"/>
        <s v="AA"/>
        <s v="Ramla"/>
        <s v="Syed faizan ahmed"/>
        <s v="Muhammad Hassaan"/>
        <s v="Saddam hussain "/>
        <s v="Ahtisham "/>
        <s v="Mustafa"/>
        <s v="Muhammad Rahim"/>
        <s v="Khalid "/>
        <s v="Hadia Babar"/>
        <s v="Alina Jaffer"/>
        <s v="Shifa irfan"/>
        <s v="Noor"/>
        <s v="Sumayya"/>
        <s v="Yawar Ali"/>
        <s v="Mahnoor"/>
        <s v="Abubakar"/>
        <s v="Hasnain tariq "/>
        <s v="Muhammad waleed khan"/>
        <s v="Maleeha Khan"/>
        <s v="yusra"/>
        <s v="Dua Siddiqui"/>
        <s v="Harmain"/>
        <s v="Meharmah "/>
        <s v="Shifa"/>
        <s v="Areesha "/>
        <s v="Ayesha "/>
        <s v="M.Hawaij"/>
        <s v="Umme barira"/>
        <s v="Asjad"/>
        <s v="hamza"/>
        <s v="amna"/>
        <s v="S Hassan kazmi"/>
        <s v="maria"/>
        <s v="Syed mohammad abbas "/>
        <s v="Abbas Hasan"/>
        <s v="Maheen Obaid"/>
        <s v="Hilal "/>
        <s v="Asad ali"/>
        <s v="Haider Abbas "/>
        <s v="Haroon rasheed"/>
        <s v="Furqan hameed"/>
        <s v="Rehan Ahmed "/>
        <s v="Rida Urooj "/>
        <s v="Musfirah "/>
        <s v="Raviha"/>
        <s v="Taiba"/>
      </sharedItems>
    </cacheField>
    <cacheField name="What's your Age?" numFmtId="0">
      <sharedItems>
        <s v="17-19"/>
        <s v="20-22"/>
        <s v="22-24"/>
        <s v="25-26"/>
      </sharedItems>
    </cacheField>
    <cacheField name="Which University do you currently attend?" numFmtId="0">
      <sharedItems>
        <s v="Sir Syed University (SSUET)"/>
        <s v="NED University (NEDUET)"/>
        <s v="Karachi University (KU"/>
        <s v="Usman lnstitute of Technology "/>
        <s v="usman institute of technology "/>
        <s v="Institute of Buisness &amp; Administration (IBA)"/>
        <s v="Bharia University "/>
        <s v="UIT UNIVERSITY"/>
        <s v="JSMU"/>
        <s v="IVS"/>
        <s v="Dow university of health and sciences "/>
        <s v="Ilma"/>
        <s v="Uit"/>
      </sharedItems>
    </cacheField>
    <cacheField name="Which year of study you are currently enrolled?" numFmtId="0">
      <sharedItems>
        <s v="4th Year"/>
        <s v="2nd Year"/>
        <s v="3rd Year"/>
        <s v="1st Year"/>
      </sharedItems>
    </cacheField>
    <cacheField name="what's your Weekly Budget for food?" numFmtId="0">
      <sharedItems>
        <s v="Rs.1000 - 1500"/>
        <s v="Rs.700 - 1000"/>
        <s v="Rs.300 - 500"/>
        <s v="Rs.600 - 800"/>
        <s v="Above 1500"/>
      </sharedItems>
    </cacheField>
    <cacheField name="Are you conscious of your budget when making food choices during your time at university." numFmtId="0">
      <sharedItems>
        <s v="Agree"/>
        <s v="Strongly Agree"/>
        <s v="Neutral"/>
        <s v="Strongly Disagree"/>
        <s v="Disagree"/>
      </sharedItems>
    </cacheField>
    <cacheField name="How many days you brought food from home?" numFmtId="0">
      <sharedItems>
        <s v="No,I don't brought from home"/>
        <s v="1-2 days"/>
        <s v="only sometimes from home"/>
        <s v="All days &amp; save money"/>
      </sharedItems>
    </cacheField>
    <cacheField name="What's your go-to food at university hours?" numFmtId="0">
      <sharedItems containsBlank="1">
        <s v="Chinese"/>
        <s v="Biryani"/>
        <s v="Burger/Fries"/>
        <s v="Roti/salan"/>
        <m/>
        <s v="Nothing "/>
        <s v="Deep fried items"/>
        <s v="chips juice"/>
        <s v="Roll"/>
        <s v="Mostly fresh juice"/>
      </sharedItems>
    </cacheField>
    <cacheField name="In the following what you mostly prefer according to your budget?" numFmtId="0">
      <sharedItems>
        <s v="Going to Maskan food-street to find something new"/>
        <s v="Food at University Canteen"/>
        <s v="Ordering online from Food Panda"/>
        <s v="Food from home"/>
      </sharedItems>
    </cacheField>
    <cacheField name="When it comes to friends hangout, What's best budget-friendly food you find at Maskan food-street?">
      <sharedItems containsMixedTypes="1" containsNumber="1" containsInteger="1">
        <s v="Manpasand"/>
        <s v="Kfc "/>
        <s v="Yy"/>
        <s v="Wq"/>
        <s v="Haven't tried maskan food street yet."/>
        <s v="Nothing"/>
        <s v="KFC"/>
        <s v="Biryani"/>
        <s v="Used to be a KFC meal"/>
        <s v="biryani "/>
        <s v="Chana pulao opp. Samama shopping mall"/>
        <s v="Differ everytime"/>
        <s v="Al rehman biryani "/>
        <s v="Burger o clock"/>
        <n v="300.0"/>
        <s v="None"/>
        <s v="Chicken tikka"/>
        <s v="Northside pizza "/>
        <s v="Nothing "/>
        <s v="Darbar,hot n roll, royal taj"/>
        <s v="Didnâ€™t visited maskan"/>
        <s v="never hung out at maskan"/>
        <s v="Sorriso"/>
        <s v="No wonder"/>
        <s v="Gol gappay "/>
        <s v="Handi"/>
        <s v="-"/>
        <s v="od for donuts"/>
        <n v="1500.0"/>
        <s v="none is budget friendly"/>
        <s v="Burger o clock "/>
        <s v="Manpasand food "/>
        <s v="No comment "/>
        <s v="Al fareed"/>
        <s v="Darbar"/>
        <s v="Waqar Biryani"/>
        <s v="Red Apple"/>
        <s v="Burger"/>
        <s v="Burger from hob"/>
        <s v="No idea bever did that before "/>
      </sharedItems>
    </cacheField>
    <cacheField name="To what extent do you feel your weekly budget adequately covers your food expenses, considering the ongoing increase in living costs?" numFmtId="0">
      <sharedItems>
        <s v="Strongly Disagree"/>
        <s v="Disagree"/>
        <s v="Strongly Agree"/>
        <s v="Neutral"/>
        <s v="Agre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PS" cacheId="0" dataCaption="" rowGrandTotals="0" compact="0" compactData="0">
  <location ref="A3:B7" firstHeaderRow="0" firstDataRow="1" firstDataCol="0"/>
  <pivotFields>
    <pivotField name=" What's your name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What's your Age?" axis="axisRow" dataField="1" compact="0" outline="0" multipleItemSelectionAllowed="1" showAll="0" sortType="ascending">
      <items>
        <item x="0"/>
        <item x="1"/>
        <item x="2"/>
        <item x="3"/>
        <item t="default"/>
      </items>
    </pivotField>
    <pivotField name="Which University do you currently atte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Which year of study you are currently enrolled?" compact="0" outline="0" multipleItemSelectionAllowed="1" showAll="0">
      <items>
        <item x="0"/>
        <item x="1"/>
        <item x="2"/>
        <item x="3"/>
        <item t="default"/>
      </items>
    </pivotField>
    <pivotField name="what's your Weekly Budget for food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re you conscious of your budget when making food choices during your time at university.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many days you brought food from home?" compact="0" outline="0" multipleItemSelectionAllowed="1" showAll="0">
      <items>
        <item x="0"/>
        <item x="1"/>
        <item x="2"/>
        <item x="3"/>
        <item t="default"/>
      </items>
    </pivotField>
    <pivotField name="What's your go-to food at university hour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 the following what you mostly prefer according to your budget?" compact="0" outline="0" multipleItemSelectionAllowed="1" showAll="0">
      <items>
        <item x="0"/>
        <item x="1"/>
        <item x="2"/>
        <item x="3"/>
        <item t="default"/>
      </items>
    </pivotField>
    <pivotField name="When it comes to friends hangout, What's best budget-friendly food you find at Maskan food-street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 what extent do you feel your weekly budget adequately covers your food expenses, considering the ongoing increase in living costs?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dataFields>
    <dataField name="Count of What's your Age?" fld="1" subtotal="count" baseField="0"/>
  </dataFields>
</pivotTableDefinition>
</file>

<file path=xl/pivotTables/pivotTable2.xml><?xml version="1.0" encoding="utf-8"?>
<pivotTableDefinition xmlns="http://schemas.openxmlformats.org/spreadsheetml/2006/main" name="IPS 2" cacheId="0" dataCaption="" rowGrandTotals="0" compact="0" compactData="0">
  <location ref="A38:B42" firstHeaderRow="0" firstDataRow="1" firstDataCol="0"/>
  <pivotFields>
    <pivotField name=" What's your name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What's your Age?" compact="0" outline="0" multipleItemSelectionAllowed="1" showAll="0">
      <items>
        <item x="0"/>
        <item x="1"/>
        <item x="2"/>
        <item x="3"/>
        <item t="default"/>
      </items>
    </pivotField>
    <pivotField name="Which University do you currently attend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Which year of study you are currently enrolled?" axis="axisRow" dataField="1" compact="0" outline="0" multipleItemSelectionAllowed="1" showAll="0" sortType="ascending">
      <items>
        <item x="3"/>
        <item x="1"/>
        <item x="2"/>
        <item x="0"/>
        <item t="default"/>
      </items>
    </pivotField>
    <pivotField name="what's your Weekly Budget for food?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re you conscious of your budget when making food choices during your time at university.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w many days you brought food from home?" compact="0" outline="0" multipleItemSelectionAllowed="1" showAll="0">
      <items>
        <item x="0"/>
        <item x="1"/>
        <item x="2"/>
        <item x="3"/>
        <item t="default"/>
      </items>
    </pivotField>
    <pivotField name="What's your go-to food at university hour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 the following what you mostly prefer according to your budget?" compact="0" outline="0" multipleItemSelectionAllowed="1" showAll="0">
      <items>
        <item x="0"/>
        <item x="1"/>
        <item x="2"/>
        <item x="3"/>
        <item t="default"/>
      </items>
    </pivotField>
    <pivotField name="When it comes to friends hangout, What's best budget-friendly food you find at Maskan food-street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o what extent do you feel your weekly budget adequately covers your food expenses, considering the ongoing increase in living costs?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3"/>
  </rowFields>
  <dataFields>
    <dataField name="Count of Which year of study you are currently enrolled?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2" width="50.71"/>
    <col customWidth="1" min="3" max="26" width="8.71"/>
  </cols>
  <sheetData>
    <row r="2">
      <c r="A2" s="1" t="s">
        <v>0</v>
      </c>
    </row>
    <row r="3"/>
    <row r="4"/>
    <row r="5"/>
    <row r="6"/>
    <row r="7"/>
    <row r="8">
      <c r="A8" s="4"/>
      <c r="B8" s="4"/>
    </row>
    <row r="9">
      <c r="A9" s="5" t="s">
        <v>7</v>
      </c>
      <c r="B9" s="5" t="s">
        <v>3</v>
      </c>
    </row>
    <row r="21" ht="15.75" customHeight="1">
      <c r="A21" s="1" t="s">
        <v>8</v>
      </c>
    </row>
    <row r="22" ht="15.75" customHeight="1">
      <c r="A22" s="2" t="s">
        <v>9</v>
      </c>
      <c r="B22" s="2" t="s">
        <v>10</v>
      </c>
    </row>
    <row r="23" ht="15.75" customHeight="1">
      <c r="A23" s="3" t="s">
        <v>11</v>
      </c>
      <c r="B23" s="3">
        <f>COUNTIF('Budget Friendly Food for Teenag'!$C$2:$C$54,"NED University (NEDUET)")</f>
        <v>20</v>
      </c>
    </row>
    <row r="24" ht="15.75" customHeight="1">
      <c r="A24" s="3" t="s">
        <v>12</v>
      </c>
      <c r="B24" s="3">
        <f>COUNTIF('Budget Friendly Food for Teenag'!$C$2:$C$54,"Sir Syed University (SSUET)")</f>
        <v>9</v>
      </c>
    </row>
    <row r="25" ht="15.75" customHeight="1">
      <c r="A25" s="3" t="s">
        <v>13</v>
      </c>
      <c r="B25" s="3">
        <f>COUNTIF('Budget Friendly Food for Teenag'!$C$2:$C$54,"Karachi University (KU")</f>
        <v>9</v>
      </c>
    </row>
    <row r="26" ht="15.75" customHeight="1">
      <c r="A26" s="3" t="s">
        <v>14</v>
      </c>
      <c r="B26" s="3">
        <f>COUNTIF('Budget Friendly Food for Teenag'!$C$2:$C$54,"Institute of Buisness &amp; Administration (IBA)")</f>
        <v>4</v>
      </c>
    </row>
    <row r="27" ht="15.75" customHeight="1">
      <c r="A27" s="3" t="s">
        <v>15</v>
      </c>
      <c r="B27" s="3">
        <f>53-42</f>
        <v>11</v>
      </c>
    </row>
    <row r="28" ht="15.75" customHeight="1">
      <c r="A28" s="4"/>
      <c r="B28" s="4"/>
    </row>
    <row r="29" ht="15.75" customHeight="1">
      <c r="A29" s="5" t="s">
        <v>7</v>
      </c>
      <c r="B29" s="5" t="s">
        <v>16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>
      <c r="A37" s="1" t="s">
        <v>17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>
      <c r="A43" s="4"/>
      <c r="B43" s="4"/>
    </row>
    <row r="44" ht="15.75" customHeight="1">
      <c r="A44" s="5" t="s">
        <v>7</v>
      </c>
      <c r="B44" s="5" t="s">
        <v>24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A54" s="1" t="s">
        <v>25</v>
      </c>
    </row>
    <row r="55" ht="15.75" customHeight="1">
      <c r="A55" s="2" t="s">
        <v>26</v>
      </c>
      <c r="B55" s="2" t="s">
        <v>27</v>
      </c>
    </row>
    <row r="56" ht="15.75" customHeight="1">
      <c r="A56" s="3" t="s">
        <v>28</v>
      </c>
      <c r="B56" s="3">
        <f>COUNTIF('Budget Friendly Food for Teenag'!$E$2:$E$54,"Rs.300 - 500")</f>
        <v>12</v>
      </c>
    </row>
    <row r="57" ht="15.75" customHeight="1">
      <c r="A57" s="3" t="s">
        <v>29</v>
      </c>
      <c r="B57" s="3">
        <f>COUNTIF('Budget Friendly Food for Teenag'!$E$2:$E$54,"Rs.600 - 800")</f>
        <v>9</v>
      </c>
    </row>
    <row r="58" ht="15.75" customHeight="1">
      <c r="A58" s="3" t="s">
        <v>30</v>
      </c>
      <c r="B58" s="3">
        <f>COUNTIF('Budget Friendly Food for Teenag'!$E$2:$E$54,"Rs.700 - 1000")</f>
        <v>14</v>
      </c>
    </row>
    <row r="59" ht="15.75" customHeight="1">
      <c r="A59" s="3" t="s">
        <v>31</v>
      </c>
      <c r="B59" s="3">
        <f>COUNTIF('Budget Friendly Food for Teenag'!$E$2:$E$54,"Rs.1000 - 1500")</f>
        <v>9</v>
      </c>
    </row>
    <row r="60" ht="15.75" customHeight="1">
      <c r="A60" s="3" t="s">
        <v>32</v>
      </c>
      <c r="B60" s="3">
        <f>COUNTIF('Budget Friendly Food for Teenag'!$E$2:$E$54,"Above 1500")</f>
        <v>9</v>
      </c>
    </row>
    <row r="61" ht="15.75" customHeight="1">
      <c r="A61" s="4"/>
      <c r="B61" s="4"/>
    </row>
    <row r="62" ht="15.75" customHeight="1">
      <c r="A62" s="5" t="s">
        <v>7</v>
      </c>
      <c r="B62" s="5" t="s">
        <v>33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>
      <c r="A70" s="1" t="s">
        <v>34</v>
      </c>
    </row>
    <row r="71" ht="15.75" customHeight="1">
      <c r="A71" s="2" t="s">
        <v>35</v>
      </c>
      <c r="B71" s="2" t="s">
        <v>36</v>
      </c>
    </row>
    <row r="72" ht="15.75" customHeight="1">
      <c r="A72" s="3" t="s">
        <v>37</v>
      </c>
      <c r="B72" s="3">
        <f>COUNTIF('Budget Friendly Food for Teenag'!$F$2:$F$54,"Agree")</f>
        <v>17</v>
      </c>
    </row>
    <row r="73" ht="15.75" customHeight="1">
      <c r="A73" s="3" t="s">
        <v>38</v>
      </c>
      <c r="B73" s="3">
        <f>COUNTIF('Budget Friendly Food for Teenag'!$F$2:$F$54,"Strongly Agree")</f>
        <v>20</v>
      </c>
    </row>
    <row r="74" ht="15.75" customHeight="1">
      <c r="A74" s="3" t="s">
        <v>39</v>
      </c>
      <c r="B74" s="3">
        <f>COUNTIF('Budget Friendly Food for Teenag'!$F$2:$F$54,"Neutral")</f>
        <v>13</v>
      </c>
    </row>
    <row r="75" ht="15.75" customHeight="1">
      <c r="A75" s="3" t="s">
        <v>40</v>
      </c>
      <c r="B75" s="3">
        <f>COUNTIF('Budget Friendly Food for Teenag'!$F$2:$F$54,"Disagree")</f>
        <v>2</v>
      </c>
    </row>
    <row r="76" ht="15.75" customHeight="1">
      <c r="A76" s="3" t="s">
        <v>41</v>
      </c>
      <c r="B76" s="3">
        <f>COUNTIF('Budget Friendly Food for Teenag'!$F$2:$F$54,"Strongly Disagree")</f>
        <v>1</v>
      </c>
    </row>
    <row r="77" ht="15.75" customHeight="1">
      <c r="A77" s="4"/>
      <c r="B77" s="4"/>
    </row>
    <row r="78" ht="15.75" customHeight="1">
      <c r="A78" s="5" t="s">
        <v>7</v>
      </c>
      <c r="B78" s="5" t="s">
        <v>42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>
      <c r="A86" s="1" t="s">
        <v>43</v>
      </c>
    </row>
    <row r="87" ht="15.75" customHeight="1">
      <c r="A87" s="2" t="s">
        <v>44</v>
      </c>
      <c r="B87" s="2" t="s">
        <v>36</v>
      </c>
    </row>
    <row r="88" ht="15.75" customHeight="1">
      <c r="A88" s="3" t="s">
        <v>45</v>
      </c>
      <c r="B88" s="3">
        <f>COUNTIF('Budget Friendly Food for Teenag'!$G$2:$G$54,"No,I don't brought from home")</f>
        <v>29</v>
      </c>
    </row>
    <row r="89" ht="15.75" customHeight="1">
      <c r="A89" s="3" t="s">
        <v>46</v>
      </c>
      <c r="B89" s="3">
        <f>COUNTIF('Budget Friendly Food for Teenag'!$G$2:$G$54,"1-2 days")</f>
        <v>5</v>
      </c>
    </row>
    <row r="90" ht="15.75" customHeight="1">
      <c r="A90" s="3" t="s">
        <v>47</v>
      </c>
      <c r="B90" s="3">
        <f>COUNTIF('Budget Friendly Food for Teenag'!$G$2:$G$54,"only sometimes from home")</f>
        <v>16</v>
      </c>
    </row>
    <row r="91" ht="15.75" customHeight="1">
      <c r="A91" s="3" t="s">
        <v>48</v>
      </c>
      <c r="B91" s="3">
        <f>COUNTIF('Budget Friendly Food for Teenag'!$G$2:$G$54,"All days &amp; save money")</f>
        <v>3</v>
      </c>
    </row>
    <row r="92" ht="15.75" customHeight="1">
      <c r="A92" s="4"/>
      <c r="B92" s="4"/>
    </row>
    <row r="93" ht="15.75" customHeight="1">
      <c r="A93" s="6" t="s">
        <v>7</v>
      </c>
      <c r="B93" s="6" t="s">
        <v>45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A102" s="1" t="s">
        <v>49</v>
      </c>
    </row>
    <row r="103" ht="15.75" customHeight="1">
      <c r="A103" s="2" t="s">
        <v>50</v>
      </c>
      <c r="B103" s="2" t="s">
        <v>36</v>
      </c>
    </row>
    <row r="104" ht="15.75" customHeight="1">
      <c r="A104" s="3" t="s">
        <v>51</v>
      </c>
      <c r="B104" s="3">
        <f>COUNTIF('Budget Friendly Food for Teenag'!$H$2:$H$54,"Chinese")</f>
        <v>3</v>
      </c>
    </row>
    <row r="105" ht="15.75" customHeight="1">
      <c r="A105" s="3" t="s">
        <v>52</v>
      </c>
      <c r="B105" s="3">
        <f>COUNTIF('Budget Friendly Food for Teenag'!$H$2:$H$54,"Biryani")</f>
        <v>21</v>
      </c>
    </row>
    <row r="106" ht="15.75" customHeight="1">
      <c r="A106" s="3" t="s">
        <v>53</v>
      </c>
      <c r="B106" s="3">
        <f>COUNTIF('Budget Friendly Food for Teenag'!$H$2:$H$54,"Roti/salan")</f>
        <v>2</v>
      </c>
    </row>
    <row r="107" ht="15.75" customHeight="1">
      <c r="A107" s="3" t="s">
        <v>54</v>
      </c>
      <c r="B107" s="3">
        <f>COUNTIF('Budget Friendly Food for Teenag'!$H$2:$H$54,"Burger/fries")</f>
        <v>20</v>
      </c>
    </row>
    <row r="108" ht="15.75" customHeight="1">
      <c r="A108" s="3" t="s">
        <v>55</v>
      </c>
      <c r="B108" s="3">
        <f>COUNTIF('Budget Friendly Food for Teenag'!$H$2:$H$54,"")</f>
        <v>2</v>
      </c>
    </row>
    <row r="109" ht="15.75" customHeight="1">
      <c r="A109" s="3" t="s">
        <v>15</v>
      </c>
      <c r="B109" s="3">
        <f>53-SUM(B104:B108)</f>
        <v>5</v>
      </c>
    </row>
    <row r="110" ht="15.75" customHeight="1">
      <c r="A110" s="4"/>
      <c r="B110" s="4"/>
    </row>
    <row r="111" ht="15.75" customHeight="1">
      <c r="A111" s="5" t="s">
        <v>7</v>
      </c>
      <c r="B111" s="5" t="s">
        <v>52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>
      <c r="A118" s="1" t="s">
        <v>56</v>
      </c>
    </row>
    <row r="119" ht="15.75" customHeight="1">
      <c r="A119" s="2" t="s">
        <v>57</v>
      </c>
      <c r="B119" s="2" t="s">
        <v>36</v>
      </c>
    </row>
    <row r="120" ht="15.75" customHeight="1">
      <c r="A120" s="3" t="s">
        <v>58</v>
      </c>
      <c r="B120" s="3">
        <f>COUNTIF('Budget Friendly Food for Teenag'!$I$2:$I$54,"Food at University Canteen")</f>
        <v>33</v>
      </c>
    </row>
    <row r="121" ht="15.75" customHeight="1">
      <c r="A121" s="3" t="s">
        <v>59</v>
      </c>
      <c r="B121" s="3">
        <f>COUNTIF('Budget Friendly Food for Teenag'!$I$2:$I$54,"Going to Maskan food-street to find something new")</f>
        <v>11</v>
      </c>
    </row>
    <row r="122" ht="15.75" customHeight="1">
      <c r="A122" s="3" t="s">
        <v>60</v>
      </c>
      <c r="B122" s="3">
        <f>COUNTIF('Budget Friendly Food for Teenag'!$I$2:$I$54,"Ordering online from Food Panda")</f>
        <v>4</v>
      </c>
    </row>
    <row r="123" ht="15.75" customHeight="1">
      <c r="A123" s="3" t="s">
        <v>61</v>
      </c>
      <c r="B123" s="3">
        <f>COUNTIF('Budget Friendly Food for Teenag'!$I$2:$I$54,"Food from home")</f>
        <v>5</v>
      </c>
    </row>
    <row r="124" ht="15.75" customHeight="1">
      <c r="A124" s="4"/>
      <c r="B124" s="4"/>
    </row>
    <row r="125" ht="15.75" customHeight="1">
      <c r="A125" s="5" t="s">
        <v>7</v>
      </c>
      <c r="B125" s="5" t="s">
        <v>58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>
      <c r="A134" s="1" t="s">
        <v>62</v>
      </c>
    </row>
    <row r="135" ht="15.75" customHeight="1">
      <c r="A135" s="2" t="s">
        <v>35</v>
      </c>
      <c r="B135" s="2" t="s">
        <v>36</v>
      </c>
    </row>
    <row r="136" ht="15.75" customHeight="1">
      <c r="A136" s="3" t="s">
        <v>37</v>
      </c>
      <c r="B136" s="3">
        <f>COUNTIF('Budget Friendly Food for Teenag'!$K$2:$K$54,"Agree")</f>
        <v>16</v>
      </c>
      <c r="N136" s="1" t="s">
        <v>63</v>
      </c>
    </row>
    <row r="137" ht="15.75" customHeight="1">
      <c r="A137" s="3" t="s">
        <v>38</v>
      </c>
      <c r="B137" s="3">
        <f>COUNTIF('Budget Friendly Food for Teenag'!$K$2:$K$54,"Strongly Agree")</f>
        <v>11</v>
      </c>
      <c r="N137" s="1" t="s">
        <v>64</v>
      </c>
    </row>
    <row r="138" ht="15.75" customHeight="1">
      <c r="A138" s="3" t="s">
        <v>39</v>
      </c>
      <c r="B138" s="3">
        <f>COUNTIF('Budget Friendly Food for Teenag'!$K$2:$K$54,"Neutral")</f>
        <v>19</v>
      </c>
      <c r="N138" s="1" t="s">
        <v>65</v>
      </c>
    </row>
    <row r="139" ht="15.75" customHeight="1">
      <c r="A139" s="3" t="s">
        <v>40</v>
      </c>
      <c r="B139" s="3">
        <f>COUNTIF('Budget Friendly Food for Teenag'!$K$2:$K$54,"Disagree")</f>
        <v>5</v>
      </c>
      <c r="N139" s="1" t="s">
        <v>66</v>
      </c>
    </row>
    <row r="140" ht="15.75" customHeight="1">
      <c r="A140" s="3" t="s">
        <v>41</v>
      </c>
      <c r="B140" s="3">
        <f>COUNTIF('Budget Friendly Food for Teenag'!$K$2:$K$54,"Strongly Disagree")</f>
        <v>2</v>
      </c>
      <c r="N140" s="1" t="s">
        <v>67</v>
      </c>
    </row>
    <row r="141" ht="15.75" customHeight="1">
      <c r="A141" s="4"/>
      <c r="B141" s="4"/>
      <c r="N141" s="1" t="s">
        <v>68</v>
      </c>
    </row>
    <row r="142" ht="15.75" customHeight="1">
      <c r="A142" s="6" t="s">
        <v>7</v>
      </c>
      <c r="B142" s="6" t="s">
        <v>37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8.43"/>
    <col customWidth="1" min="3" max="3" width="38.57"/>
    <col customWidth="1" min="4" max="4" width="43.43"/>
    <col customWidth="1" min="5" max="5" width="34.43"/>
    <col customWidth="1" min="6" max="6" width="78.14"/>
    <col customWidth="1" min="7" max="7" width="44.14"/>
    <col customWidth="1" min="8" max="8" width="42.0"/>
    <col customWidth="1" min="9" max="9" width="61.43"/>
    <col customWidth="1" min="10" max="10" width="97.86"/>
    <col customWidth="1" min="11" max="11" width="120.71"/>
    <col customWidth="1" min="12" max="26" width="8.71"/>
  </cols>
  <sheetData>
    <row r="1" ht="35.25" customHeight="1">
      <c r="A1" s="1" t="s">
        <v>69</v>
      </c>
      <c r="B1" s="7" t="s">
        <v>1</v>
      </c>
      <c r="C1" s="1" t="s">
        <v>70</v>
      </c>
      <c r="D1" s="1" t="s">
        <v>18</v>
      </c>
      <c r="E1" s="1" t="s">
        <v>71</v>
      </c>
      <c r="F1" s="8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</row>
    <row r="2">
      <c r="A2" s="1" t="s">
        <v>78</v>
      </c>
      <c r="B2" s="1" t="s">
        <v>3</v>
      </c>
      <c r="C2" s="1" t="s">
        <v>12</v>
      </c>
      <c r="D2" s="1" t="s">
        <v>23</v>
      </c>
      <c r="E2" s="1" t="s">
        <v>79</v>
      </c>
      <c r="F2" s="1" t="s">
        <v>37</v>
      </c>
      <c r="G2" s="1" t="s">
        <v>45</v>
      </c>
      <c r="H2" s="1" t="s">
        <v>51</v>
      </c>
      <c r="I2" s="1" t="s">
        <v>59</v>
      </c>
      <c r="J2" s="1" t="s">
        <v>80</v>
      </c>
      <c r="K2" s="1" t="s">
        <v>41</v>
      </c>
    </row>
    <row r="3">
      <c r="A3" s="1" t="s">
        <v>81</v>
      </c>
      <c r="B3" s="1" t="s">
        <v>3</v>
      </c>
      <c r="C3" s="1" t="s">
        <v>11</v>
      </c>
      <c r="D3" s="1" t="s">
        <v>21</v>
      </c>
      <c r="E3" s="1" t="s">
        <v>82</v>
      </c>
      <c r="F3" s="1" t="s">
        <v>38</v>
      </c>
      <c r="G3" s="1" t="s">
        <v>45</v>
      </c>
      <c r="H3" s="1" t="s">
        <v>52</v>
      </c>
      <c r="I3" s="1" t="s">
        <v>58</v>
      </c>
      <c r="J3" s="1" t="s">
        <v>83</v>
      </c>
      <c r="K3" s="1" t="s">
        <v>40</v>
      </c>
    </row>
    <row r="4">
      <c r="A4" s="1" t="s">
        <v>81</v>
      </c>
      <c r="B4" s="1" t="s">
        <v>3</v>
      </c>
      <c r="C4" s="1" t="s">
        <v>11</v>
      </c>
      <c r="D4" s="1" t="s">
        <v>21</v>
      </c>
      <c r="E4" s="1" t="s">
        <v>82</v>
      </c>
      <c r="F4" s="1" t="s">
        <v>38</v>
      </c>
      <c r="G4" s="1" t="s">
        <v>45</v>
      </c>
      <c r="H4" s="1" t="s">
        <v>52</v>
      </c>
      <c r="I4" s="1" t="s">
        <v>58</v>
      </c>
      <c r="J4" s="1" t="s">
        <v>83</v>
      </c>
      <c r="K4" s="1" t="s">
        <v>40</v>
      </c>
    </row>
    <row r="5">
      <c r="A5" s="1" t="s">
        <v>84</v>
      </c>
      <c r="B5" s="1" t="s">
        <v>3</v>
      </c>
      <c r="C5" s="1" t="s">
        <v>11</v>
      </c>
      <c r="D5" s="1" t="s">
        <v>21</v>
      </c>
      <c r="E5" s="1" t="s">
        <v>82</v>
      </c>
      <c r="F5" s="1" t="s">
        <v>38</v>
      </c>
      <c r="G5" s="1" t="s">
        <v>46</v>
      </c>
      <c r="H5" s="1" t="s">
        <v>52</v>
      </c>
      <c r="I5" s="1" t="s">
        <v>60</v>
      </c>
      <c r="J5" s="1" t="s">
        <v>85</v>
      </c>
      <c r="K5" s="1" t="s">
        <v>38</v>
      </c>
    </row>
    <row r="6">
      <c r="A6" s="1" t="s">
        <v>86</v>
      </c>
      <c r="B6" s="1" t="s">
        <v>3</v>
      </c>
      <c r="C6" s="1" t="s">
        <v>11</v>
      </c>
      <c r="D6" s="1" t="s">
        <v>22</v>
      </c>
      <c r="E6" s="1" t="s">
        <v>87</v>
      </c>
      <c r="F6" s="1" t="s">
        <v>38</v>
      </c>
      <c r="G6" s="1" t="s">
        <v>45</v>
      </c>
      <c r="H6" s="1" t="s">
        <v>51</v>
      </c>
      <c r="I6" s="1" t="s">
        <v>58</v>
      </c>
      <c r="J6" s="1" t="s">
        <v>88</v>
      </c>
      <c r="K6" s="1" t="s">
        <v>38</v>
      </c>
    </row>
    <row r="7">
      <c r="A7" s="1" t="s">
        <v>89</v>
      </c>
      <c r="B7" s="1" t="s">
        <v>3</v>
      </c>
      <c r="C7" s="1" t="s">
        <v>90</v>
      </c>
      <c r="D7" s="1" t="s">
        <v>20</v>
      </c>
      <c r="E7" s="1" t="s">
        <v>87</v>
      </c>
      <c r="F7" s="1" t="s">
        <v>38</v>
      </c>
      <c r="G7" s="1" t="s">
        <v>47</v>
      </c>
      <c r="H7" s="1" t="s">
        <v>91</v>
      </c>
      <c r="I7" s="1" t="s">
        <v>58</v>
      </c>
      <c r="J7" s="1" t="s">
        <v>92</v>
      </c>
      <c r="K7" s="1" t="s">
        <v>39</v>
      </c>
    </row>
    <row r="8">
      <c r="A8" s="1" t="s">
        <v>93</v>
      </c>
      <c r="B8" s="1" t="s">
        <v>4</v>
      </c>
      <c r="C8" s="1" t="s">
        <v>11</v>
      </c>
      <c r="D8" s="1" t="s">
        <v>23</v>
      </c>
      <c r="E8" s="1" t="s">
        <v>94</v>
      </c>
      <c r="F8" s="1" t="s">
        <v>39</v>
      </c>
      <c r="G8" s="1" t="s">
        <v>48</v>
      </c>
      <c r="H8" s="1" t="s">
        <v>52</v>
      </c>
      <c r="I8" s="1" t="s">
        <v>58</v>
      </c>
      <c r="J8" s="1" t="s">
        <v>95</v>
      </c>
      <c r="K8" s="1" t="s">
        <v>39</v>
      </c>
    </row>
    <row r="9">
      <c r="A9" s="1" t="s">
        <v>96</v>
      </c>
      <c r="B9" s="1" t="s">
        <v>4</v>
      </c>
      <c r="C9" s="1" t="s">
        <v>11</v>
      </c>
      <c r="D9" s="1" t="s">
        <v>20</v>
      </c>
      <c r="E9" s="1" t="s">
        <v>87</v>
      </c>
      <c r="F9" s="1" t="s">
        <v>37</v>
      </c>
      <c r="G9" s="1" t="s">
        <v>47</v>
      </c>
      <c r="H9" s="1" t="s">
        <v>91</v>
      </c>
      <c r="I9" s="1" t="s">
        <v>58</v>
      </c>
      <c r="J9" s="1" t="s">
        <v>97</v>
      </c>
      <c r="K9" s="1" t="s">
        <v>38</v>
      </c>
    </row>
    <row r="10">
      <c r="A10" s="1" t="s">
        <v>98</v>
      </c>
      <c r="B10" s="1" t="s">
        <v>3</v>
      </c>
      <c r="C10" s="1" t="s">
        <v>11</v>
      </c>
      <c r="D10" s="1" t="s">
        <v>21</v>
      </c>
      <c r="E10" s="1" t="s">
        <v>82</v>
      </c>
      <c r="F10" s="1" t="s">
        <v>39</v>
      </c>
      <c r="G10" s="1" t="s">
        <v>45</v>
      </c>
      <c r="H10" s="1" t="s">
        <v>52</v>
      </c>
      <c r="I10" s="1" t="s">
        <v>58</v>
      </c>
      <c r="J10" s="1" t="s">
        <v>52</v>
      </c>
      <c r="K10" s="1" t="s">
        <v>37</v>
      </c>
    </row>
    <row r="11">
      <c r="A11" s="1" t="s">
        <v>99</v>
      </c>
      <c r="B11" s="1" t="s">
        <v>5</v>
      </c>
      <c r="C11" s="1" t="s">
        <v>11</v>
      </c>
      <c r="D11" s="1" t="s">
        <v>23</v>
      </c>
      <c r="E11" s="1" t="s">
        <v>32</v>
      </c>
      <c r="F11" s="1" t="s">
        <v>39</v>
      </c>
      <c r="G11" s="1" t="s">
        <v>46</v>
      </c>
      <c r="H11" s="1" t="s">
        <v>52</v>
      </c>
      <c r="I11" s="1" t="s">
        <v>59</v>
      </c>
      <c r="J11" s="1" t="s">
        <v>100</v>
      </c>
      <c r="K11" s="1" t="s">
        <v>39</v>
      </c>
    </row>
    <row r="12">
      <c r="A12" s="1" t="s">
        <v>101</v>
      </c>
      <c r="B12" s="1" t="s">
        <v>4</v>
      </c>
      <c r="C12" s="1" t="s">
        <v>90</v>
      </c>
      <c r="D12" s="1" t="s">
        <v>21</v>
      </c>
      <c r="E12" s="1" t="s">
        <v>79</v>
      </c>
      <c r="F12" s="1" t="s">
        <v>39</v>
      </c>
      <c r="G12" s="1" t="s">
        <v>45</v>
      </c>
      <c r="H12" s="1" t="s">
        <v>52</v>
      </c>
      <c r="I12" s="1" t="s">
        <v>60</v>
      </c>
      <c r="J12" s="1" t="s">
        <v>97</v>
      </c>
      <c r="K12" s="1" t="s">
        <v>40</v>
      </c>
    </row>
    <row r="13">
      <c r="A13" s="1" t="s">
        <v>102</v>
      </c>
      <c r="B13" s="1" t="s">
        <v>4</v>
      </c>
      <c r="C13" s="1" t="s">
        <v>90</v>
      </c>
      <c r="D13" s="1" t="s">
        <v>21</v>
      </c>
      <c r="E13" s="1" t="s">
        <v>32</v>
      </c>
      <c r="F13" s="1" t="s">
        <v>38</v>
      </c>
      <c r="G13" s="1" t="s">
        <v>46</v>
      </c>
      <c r="H13" s="1" t="s">
        <v>52</v>
      </c>
      <c r="I13" s="1" t="s">
        <v>60</v>
      </c>
      <c r="J13" s="1" t="s">
        <v>103</v>
      </c>
      <c r="K13" s="1" t="s">
        <v>37</v>
      </c>
    </row>
    <row r="14">
      <c r="A14" s="1" t="s">
        <v>104</v>
      </c>
      <c r="B14" s="1" t="s">
        <v>4</v>
      </c>
      <c r="C14" s="1" t="s">
        <v>11</v>
      </c>
      <c r="D14" s="1" t="s">
        <v>23</v>
      </c>
      <c r="E14" s="1" t="s">
        <v>79</v>
      </c>
      <c r="F14" s="1" t="s">
        <v>38</v>
      </c>
      <c r="G14" s="1" t="s">
        <v>45</v>
      </c>
      <c r="H14" s="1" t="s">
        <v>52</v>
      </c>
      <c r="I14" s="1" t="s">
        <v>58</v>
      </c>
      <c r="J14" s="1" t="s">
        <v>105</v>
      </c>
      <c r="K14" s="1" t="s">
        <v>39</v>
      </c>
    </row>
    <row r="15">
      <c r="A15" s="1" t="s">
        <v>106</v>
      </c>
      <c r="B15" s="1" t="s">
        <v>4</v>
      </c>
      <c r="C15" s="1" t="s">
        <v>11</v>
      </c>
      <c r="D15" s="1" t="s">
        <v>23</v>
      </c>
      <c r="E15" s="1" t="s">
        <v>94</v>
      </c>
      <c r="F15" s="1" t="s">
        <v>38</v>
      </c>
      <c r="G15" s="1" t="s">
        <v>47</v>
      </c>
      <c r="H15" s="1" t="s">
        <v>53</v>
      </c>
      <c r="I15" s="1" t="s">
        <v>61</v>
      </c>
      <c r="J15" s="1" t="s">
        <v>107</v>
      </c>
      <c r="K15" s="1" t="s">
        <v>39</v>
      </c>
    </row>
    <row r="16">
      <c r="A16" s="1" t="s">
        <v>108</v>
      </c>
      <c r="B16" s="1" t="s">
        <v>4</v>
      </c>
      <c r="C16" s="1" t="s">
        <v>11</v>
      </c>
      <c r="D16" s="1" t="s">
        <v>23</v>
      </c>
      <c r="E16" s="1" t="s">
        <v>82</v>
      </c>
      <c r="F16" s="1" t="s">
        <v>38</v>
      </c>
      <c r="G16" s="1" t="s">
        <v>47</v>
      </c>
      <c r="H16" s="1" t="s">
        <v>91</v>
      </c>
      <c r="I16" s="1" t="s">
        <v>58</v>
      </c>
      <c r="J16" s="1" t="s">
        <v>109</v>
      </c>
      <c r="K16" s="1" t="s">
        <v>39</v>
      </c>
    </row>
    <row r="17">
      <c r="A17" s="1" t="s">
        <v>110</v>
      </c>
      <c r="B17" s="1" t="s">
        <v>3</v>
      </c>
      <c r="C17" s="1" t="s">
        <v>11</v>
      </c>
      <c r="D17" s="1" t="s">
        <v>20</v>
      </c>
      <c r="E17" s="1" t="s">
        <v>94</v>
      </c>
      <c r="F17" s="1" t="s">
        <v>37</v>
      </c>
      <c r="G17" s="1" t="s">
        <v>47</v>
      </c>
      <c r="H17" s="1" t="s">
        <v>91</v>
      </c>
      <c r="I17" s="1" t="s">
        <v>60</v>
      </c>
      <c r="J17" s="1" t="s">
        <v>111</v>
      </c>
      <c r="K17" s="1" t="s">
        <v>39</v>
      </c>
    </row>
    <row r="18">
      <c r="A18" s="1" t="s">
        <v>112</v>
      </c>
      <c r="B18" s="1" t="s">
        <v>3</v>
      </c>
      <c r="C18" s="1" t="s">
        <v>113</v>
      </c>
      <c r="D18" s="1" t="s">
        <v>20</v>
      </c>
      <c r="E18" s="1" t="s">
        <v>82</v>
      </c>
      <c r="F18" s="1" t="s">
        <v>37</v>
      </c>
      <c r="G18" s="1" t="s">
        <v>45</v>
      </c>
      <c r="H18" s="1" t="s">
        <v>91</v>
      </c>
      <c r="I18" s="1" t="s">
        <v>59</v>
      </c>
      <c r="J18" s="1" t="s">
        <v>114</v>
      </c>
      <c r="K18" s="1" t="s">
        <v>38</v>
      </c>
    </row>
    <row r="19">
      <c r="A19" s="1" t="s">
        <v>115</v>
      </c>
      <c r="B19" s="1" t="s">
        <v>3</v>
      </c>
      <c r="C19" s="1" t="s">
        <v>116</v>
      </c>
      <c r="D19" s="1" t="s">
        <v>20</v>
      </c>
      <c r="E19" s="1" t="s">
        <v>94</v>
      </c>
      <c r="F19" s="1" t="s">
        <v>39</v>
      </c>
      <c r="G19" s="1" t="s">
        <v>47</v>
      </c>
      <c r="H19" s="1" t="s">
        <v>91</v>
      </c>
      <c r="I19" s="1" t="s">
        <v>58</v>
      </c>
      <c r="J19" s="1">
        <v>300.0</v>
      </c>
      <c r="K19" s="1" t="s">
        <v>37</v>
      </c>
    </row>
    <row r="20">
      <c r="A20" s="1" t="s">
        <v>117</v>
      </c>
      <c r="B20" s="1" t="s">
        <v>3</v>
      </c>
      <c r="C20" s="1" t="s">
        <v>11</v>
      </c>
      <c r="D20" s="1" t="s">
        <v>20</v>
      </c>
      <c r="E20" s="1" t="s">
        <v>87</v>
      </c>
      <c r="F20" s="1" t="s">
        <v>38</v>
      </c>
      <c r="G20" s="1" t="s">
        <v>48</v>
      </c>
      <c r="H20" s="1" t="s">
        <v>91</v>
      </c>
      <c r="I20" s="1" t="s">
        <v>58</v>
      </c>
      <c r="J20" s="1" t="s">
        <v>55</v>
      </c>
      <c r="K20" s="1" t="s">
        <v>39</v>
      </c>
    </row>
    <row r="21" ht="15.75" customHeight="1">
      <c r="A21" s="1" t="s">
        <v>118</v>
      </c>
      <c r="B21" s="1" t="s">
        <v>3</v>
      </c>
      <c r="C21" s="1" t="s">
        <v>11</v>
      </c>
      <c r="D21" s="1" t="s">
        <v>20</v>
      </c>
      <c r="E21" s="1" t="s">
        <v>94</v>
      </c>
      <c r="F21" s="1" t="s">
        <v>37</v>
      </c>
      <c r="G21" s="1" t="s">
        <v>45</v>
      </c>
      <c r="I21" s="1" t="s">
        <v>58</v>
      </c>
      <c r="J21" s="1" t="s">
        <v>52</v>
      </c>
      <c r="K21" s="1" t="s">
        <v>38</v>
      </c>
    </row>
    <row r="22" ht="15.75" customHeight="1">
      <c r="A22" s="1" t="s">
        <v>119</v>
      </c>
      <c r="B22" s="1" t="s">
        <v>5</v>
      </c>
      <c r="C22" s="1" t="s">
        <v>11</v>
      </c>
      <c r="D22" s="1" t="s">
        <v>23</v>
      </c>
      <c r="E22" s="1" t="s">
        <v>79</v>
      </c>
      <c r="F22" s="1" t="s">
        <v>37</v>
      </c>
      <c r="G22" s="1" t="s">
        <v>45</v>
      </c>
      <c r="H22" s="1" t="s">
        <v>91</v>
      </c>
      <c r="I22" s="1" t="s">
        <v>59</v>
      </c>
      <c r="J22" s="1" t="s">
        <v>97</v>
      </c>
      <c r="K22" s="1" t="s">
        <v>38</v>
      </c>
    </row>
    <row r="23" ht="15.75" customHeight="1">
      <c r="A23" s="1" t="s">
        <v>120</v>
      </c>
      <c r="B23" s="1" t="s">
        <v>4</v>
      </c>
      <c r="C23" s="1" t="s">
        <v>11</v>
      </c>
      <c r="D23" s="1" t="s">
        <v>22</v>
      </c>
      <c r="E23" s="1" t="s">
        <v>82</v>
      </c>
      <c r="F23" s="1" t="s">
        <v>37</v>
      </c>
      <c r="G23" s="1" t="s">
        <v>47</v>
      </c>
      <c r="H23" s="1" t="s">
        <v>91</v>
      </c>
      <c r="I23" s="1" t="s">
        <v>61</v>
      </c>
      <c r="J23" s="1" t="s">
        <v>121</v>
      </c>
      <c r="K23" s="1" t="s">
        <v>37</v>
      </c>
    </row>
    <row r="24" ht="15.75" customHeight="1">
      <c r="A24" s="1" t="s">
        <v>122</v>
      </c>
      <c r="B24" s="1" t="s">
        <v>4</v>
      </c>
      <c r="C24" s="1" t="s">
        <v>12</v>
      </c>
      <c r="D24" s="1" t="s">
        <v>21</v>
      </c>
      <c r="E24" s="1" t="s">
        <v>32</v>
      </c>
      <c r="F24" s="1" t="s">
        <v>41</v>
      </c>
      <c r="G24" s="1" t="s">
        <v>45</v>
      </c>
      <c r="H24" s="1" t="s">
        <v>91</v>
      </c>
      <c r="I24" s="1" t="s">
        <v>59</v>
      </c>
      <c r="J24" s="1" t="s">
        <v>123</v>
      </c>
      <c r="K24" s="1" t="s">
        <v>37</v>
      </c>
    </row>
    <row r="25" ht="15.75" customHeight="1">
      <c r="A25" s="1" t="s">
        <v>124</v>
      </c>
      <c r="B25" s="1" t="s">
        <v>3</v>
      </c>
      <c r="C25" s="1" t="s">
        <v>12</v>
      </c>
      <c r="D25" s="1" t="s">
        <v>21</v>
      </c>
      <c r="E25" s="1" t="s">
        <v>87</v>
      </c>
      <c r="F25" s="1" t="s">
        <v>38</v>
      </c>
      <c r="G25" s="1" t="s">
        <v>46</v>
      </c>
      <c r="H25" s="1" t="s">
        <v>125</v>
      </c>
      <c r="I25" s="1" t="s">
        <v>61</v>
      </c>
      <c r="J25" s="1" t="s">
        <v>125</v>
      </c>
      <c r="K25" s="1" t="s">
        <v>38</v>
      </c>
    </row>
    <row r="26" ht="15.75" customHeight="1">
      <c r="A26" s="1" t="s">
        <v>126</v>
      </c>
      <c r="B26" s="1" t="s">
        <v>6</v>
      </c>
      <c r="C26" s="1" t="s">
        <v>90</v>
      </c>
      <c r="D26" s="1" t="s">
        <v>23</v>
      </c>
      <c r="E26" s="1" t="s">
        <v>79</v>
      </c>
      <c r="F26" s="1" t="s">
        <v>37</v>
      </c>
      <c r="G26" s="1" t="s">
        <v>45</v>
      </c>
      <c r="H26" s="1" t="s">
        <v>91</v>
      </c>
      <c r="I26" s="1" t="s">
        <v>58</v>
      </c>
      <c r="J26" s="1" t="s">
        <v>127</v>
      </c>
      <c r="K26" s="1" t="s">
        <v>40</v>
      </c>
    </row>
    <row r="27" ht="15.75" customHeight="1">
      <c r="A27" s="1" t="s">
        <v>128</v>
      </c>
      <c r="B27" s="1" t="s">
        <v>4</v>
      </c>
      <c r="C27" s="1" t="s">
        <v>90</v>
      </c>
      <c r="D27" s="1" t="s">
        <v>20</v>
      </c>
      <c r="E27" s="1" t="s">
        <v>87</v>
      </c>
      <c r="F27" s="1" t="s">
        <v>40</v>
      </c>
      <c r="G27" s="1" t="s">
        <v>47</v>
      </c>
      <c r="H27" s="1" t="s">
        <v>52</v>
      </c>
      <c r="I27" s="1" t="s">
        <v>58</v>
      </c>
      <c r="J27" s="1" t="s">
        <v>129</v>
      </c>
      <c r="K27" s="1" t="s">
        <v>39</v>
      </c>
    </row>
    <row r="28" ht="15.75" customHeight="1">
      <c r="A28" s="1" t="s">
        <v>130</v>
      </c>
      <c r="B28" s="1" t="s">
        <v>3</v>
      </c>
      <c r="C28" s="1" t="s">
        <v>14</v>
      </c>
      <c r="D28" s="1" t="s">
        <v>20</v>
      </c>
      <c r="E28" s="1" t="s">
        <v>79</v>
      </c>
      <c r="F28" s="1" t="s">
        <v>37</v>
      </c>
      <c r="G28" s="1" t="s">
        <v>47</v>
      </c>
      <c r="I28" s="1" t="s">
        <v>58</v>
      </c>
      <c r="J28" s="1" t="s">
        <v>131</v>
      </c>
      <c r="K28" s="1" t="s">
        <v>37</v>
      </c>
    </row>
    <row r="29" ht="15.75" customHeight="1">
      <c r="A29" s="1" t="s">
        <v>132</v>
      </c>
      <c r="B29" s="1" t="s">
        <v>3</v>
      </c>
      <c r="C29" s="1" t="s">
        <v>133</v>
      </c>
      <c r="D29" s="1" t="s">
        <v>20</v>
      </c>
      <c r="E29" s="1" t="s">
        <v>79</v>
      </c>
      <c r="F29" s="1" t="s">
        <v>39</v>
      </c>
      <c r="G29" s="1" t="s">
        <v>45</v>
      </c>
      <c r="H29" s="1" t="s">
        <v>52</v>
      </c>
      <c r="I29" s="1" t="s">
        <v>58</v>
      </c>
      <c r="J29" s="1" t="s">
        <v>134</v>
      </c>
      <c r="K29" s="1" t="s">
        <v>39</v>
      </c>
    </row>
    <row r="30" ht="15.75" customHeight="1">
      <c r="A30" s="1" t="s">
        <v>135</v>
      </c>
      <c r="B30" s="1" t="s">
        <v>3</v>
      </c>
      <c r="C30" s="1" t="s">
        <v>11</v>
      </c>
      <c r="D30" s="1" t="s">
        <v>20</v>
      </c>
      <c r="E30" s="1" t="s">
        <v>82</v>
      </c>
      <c r="F30" s="1" t="s">
        <v>37</v>
      </c>
      <c r="G30" s="1" t="s">
        <v>45</v>
      </c>
      <c r="H30" s="1" t="s">
        <v>51</v>
      </c>
      <c r="I30" s="1" t="s">
        <v>58</v>
      </c>
      <c r="J30" s="1" t="s">
        <v>136</v>
      </c>
      <c r="K30" s="1" t="s">
        <v>37</v>
      </c>
    </row>
    <row r="31" ht="15.75" customHeight="1">
      <c r="A31" s="1" t="s">
        <v>137</v>
      </c>
      <c r="B31" s="1" t="s">
        <v>3</v>
      </c>
      <c r="C31" s="1" t="s">
        <v>138</v>
      </c>
      <c r="D31" s="1" t="s">
        <v>20</v>
      </c>
      <c r="E31" s="1" t="s">
        <v>94</v>
      </c>
      <c r="F31" s="1" t="s">
        <v>39</v>
      </c>
      <c r="G31" s="1" t="s">
        <v>45</v>
      </c>
      <c r="H31" s="1" t="s">
        <v>91</v>
      </c>
      <c r="I31" s="1" t="s">
        <v>58</v>
      </c>
      <c r="J31" s="1" t="s">
        <v>114</v>
      </c>
      <c r="K31" s="1" t="s">
        <v>37</v>
      </c>
    </row>
    <row r="32" ht="15.75" customHeight="1">
      <c r="A32" s="1" t="s">
        <v>139</v>
      </c>
      <c r="B32" s="1" t="s">
        <v>3</v>
      </c>
      <c r="C32" s="1" t="s">
        <v>12</v>
      </c>
      <c r="D32" s="1" t="s">
        <v>20</v>
      </c>
      <c r="E32" s="1" t="s">
        <v>79</v>
      </c>
      <c r="F32" s="1" t="s">
        <v>38</v>
      </c>
      <c r="G32" s="1" t="s">
        <v>47</v>
      </c>
      <c r="H32" s="1" t="s">
        <v>91</v>
      </c>
      <c r="I32" s="1" t="s">
        <v>58</v>
      </c>
      <c r="J32" s="1" t="s">
        <v>140</v>
      </c>
      <c r="K32" s="1" t="s">
        <v>39</v>
      </c>
    </row>
    <row r="33" ht="15.75" customHeight="1">
      <c r="A33" s="1" t="s">
        <v>141</v>
      </c>
      <c r="B33" s="1" t="s">
        <v>4</v>
      </c>
      <c r="C33" s="1" t="s">
        <v>12</v>
      </c>
      <c r="D33" s="1" t="s">
        <v>20</v>
      </c>
      <c r="E33" s="1" t="s">
        <v>94</v>
      </c>
      <c r="F33" s="1" t="s">
        <v>37</v>
      </c>
      <c r="G33" s="1" t="s">
        <v>45</v>
      </c>
      <c r="H33" s="1" t="s">
        <v>91</v>
      </c>
      <c r="I33" s="1" t="s">
        <v>59</v>
      </c>
      <c r="J33" s="1" t="s">
        <v>142</v>
      </c>
      <c r="K33" s="1" t="s">
        <v>40</v>
      </c>
    </row>
    <row r="34" ht="15.75" customHeight="1">
      <c r="A34" s="1" t="s">
        <v>143</v>
      </c>
      <c r="B34" s="1" t="s">
        <v>3</v>
      </c>
      <c r="C34" s="1" t="s">
        <v>12</v>
      </c>
      <c r="D34" s="1" t="s">
        <v>20</v>
      </c>
      <c r="E34" s="1" t="s">
        <v>87</v>
      </c>
      <c r="F34" s="1" t="s">
        <v>38</v>
      </c>
      <c r="G34" s="1" t="s">
        <v>45</v>
      </c>
      <c r="H34" s="1" t="s">
        <v>144</v>
      </c>
      <c r="I34" s="1" t="s">
        <v>58</v>
      </c>
      <c r="J34" s="1" t="s">
        <v>145</v>
      </c>
      <c r="K34" s="1" t="s">
        <v>41</v>
      </c>
    </row>
    <row r="35" ht="15.75" customHeight="1">
      <c r="A35" s="1" t="s">
        <v>146</v>
      </c>
      <c r="B35" s="1" t="s">
        <v>4</v>
      </c>
      <c r="C35" s="1" t="s">
        <v>147</v>
      </c>
      <c r="D35" s="1" t="s">
        <v>22</v>
      </c>
      <c r="E35" s="1" t="s">
        <v>82</v>
      </c>
      <c r="F35" s="1" t="s">
        <v>38</v>
      </c>
      <c r="G35" s="1" t="s">
        <v>45</v>
      </c>
      <c r="H35" s="1" t="s">
        <v>52</v>
      </c>
      <c r="I35" s="1" t="s">
        <v>58</v>
      </c>
      <c r="J35" s="1" t="s">
        <v>134</v>
      </c>
      <c r="K35" s="1" t="s">
        <v>37</v>
      </c>
    </row>
    <row r="36" ht="15.75" customHeight="1">
      <c r="A36" s="1" t="s">
        <v>148</v>
      </c>
      <c r="B36" s="1" t="s">
        <v>3</v>
      </c>
      <c r="C36" s="1" t="s">
        <v>149</v>
      </c>
      <c r="D36" s="1" t="s">
        <v>20</v>
      </c>
      <c r="E36" s="1" t="s">
        <v>82</v>
      </c>
      <c r="F36" s="1" t="s">
        <v>40</v>
      </c>
      <c r="G36" s="1" t="s">
        <v>47</v>
      </c>
      <c r="H36" s="1" t="s">
        <v>91</v>
      </c>
      <c r="I36" s="1" t="s">
        <v>58</v>
      </c>
      <c r="J36" s="1" t="s">
        <v>114</v>
      </c>
      <c r="K36" s="1" t="s">
        <v>39</v>
      </c>
    </row>
    <row r="37" ht="15.75" customHeight="1">
      <c r="A37" s="1" t="s">
        <v>150</v>
      </c>
      <c r="B37" s="1" t="s">
        <v>3</v>
      </c>
      <c r="C37" s="1" t="s">
        <v>151</v>
      </c>
      <c r="D37" s="1" t="s">
        <v>20</v>
      </c>
      <c r="E37" s="1" t="s">
        <v>82</v>
      </c>
      <c r="F37" s="1" t="s">
        <v>37</v>
      </c>
      <c r="G37" s="1" t="s">
        <v>47</v>
      </c>
      <c r="H37" s="1" t="s">
        <v>52</v>
      </c>
      <c r="I37" s="1" t="s">
        <v>59</v>
      </c>
      <c r="J37" s="1" t="s">
        <v>152</v>
      </c>
      <c r="K37" s="1" t="s">
        <v>39</v>
      </c>
    </row>
    <row r="38" ht="15.75" customHeight="1">
      <c r="A38" s="1" t="s">
        <v>153</v>
      </c>
      <c r="B38" s="1" t="s">
        <v>3</v>
      </c>
      <c r="C38" s="1" t="s">
        <v>14</v>
      </c>
      <c r="D38" s="1" t="s">
        <v>20</v>
      </c>
      <c r="E38" s="1" t="s">
        <v>32</v>
      </c>
      <c r="F38" s="1" t="s">
        <v>39</v>
      </c>
      <c r="G38" s="1" t="s">
        <v>45</v>
      </c>
      <c r="H38" s="1" t="s">
        <v>91</v>
      </c>
      <c r="I38" s="1" t="s">
        <v>58</v>
      </c>
      <c r="J38" s="1" t="s">
        <v>154</v>
      </c>
      <c r="K38" s="1" t="s">
        <v>39</v>
      </c>
    </row>
    <row r="39" ht="15.75" customHeight="1">
      <c r="A39" s="1" t="s">
        <v>155</v>
      </c>
      <c r="B39" s="1" t="s">
        <v>3</v>
      </c>
      <c r="C39" s="1" t="s">
        <v>14</v>
      </c>
      <c r="D39" s="1" t="s">
        <v>20</v>
      </c>
      <c r="E39" s="1" t="s">
        <v>32</v>
      </c>
      <c r="F39" s="1" t="s">
        <v>37</v>
      </c>
      <c r="G39" s="1" t="s">
        <v>47</v>
      </c>
      <c r="H39" s="1" t="s">
        <v>52</v>
      </c>
      <c r="I39" s="1" t="s">
        <v>58</v>
      </c>
      <c r="J39" s="1" t="s">
        <v>156</v>
      </c>
      <c r="K39" s="1" t="s">
        <v>37</v>
      </c>
    </row>
    <row r="40" ht="15.75" customHeight="1">
      <c r="A40" s="1" t="s">
        <v>157</v>
      </c>
      <c r="B40" s="1" t="s">
        <v>4</v>
      </c>
      <c r="C40" s="1" t="s">
        <v>11</v>
      </c>
      <c r="D40" s="1" t="s">
        <v>21</v>
      </c>
      <c r="E40" s="1" t="s">
        <v>32</v>
      </c>
      <c r="F40" s="1" t="s">
        <v>37</v>
      </c>
      <c r="G40" s="1" t="s">
        <v>45</v>
      </c>
      <c r="H40" s="1" t="s">
        <v>52</v>
      </c>
      <c r="I40" s="1" t="s">
        <v>59</v>
      </c>
      <c r="J40" s="1">
        <v>1500.0</v>
      </c>
      <c r="K40" s="1" t="s">
        <v>37</v>
      </c>
    </row>
    <row r="41" ht="15.75" customHeight="1">
      <c r="A41" s="1" t="s">
        <v>158</v>
      </c>
      <c r="B41" s="1" t="s">
        <v>3</v>
      </c>
      <c r="C41" s="1" t="s">
        <v>12</v>
      </c>
      <c r="D41" s="1" t="s">
        <v>21</v>
      </c>
      <c r="E41" s="1" t="s">
        <v>87</v>
      </c>
      <c r="F41" s="1" t="s">
        <v>39</v>
      </c>
      <c r="G41" s="1" t="s">
        <v>45</v>
      </c>
      <c r="H41" s="1" t="s">
        <v>159</v>
      </c>
      <c r="I41" s="1" t="s">
        <v>58</v>
      </c>
      <c r="J41" s="1" t="s">
        <v>160</v>
      </c>
      <c r="K41" s="1" t="s">
        <v>37</v>
      </c>
    </row>
    <row r="42" ht="15.75" customHeight="1">
      <c r="A42" s="1" t="s">
        <v>161</v>
      </c>
      <c r="B42" s="1" t="s">
        <v>4</v>
      </c>
      <c r="C42" s="1" t="s">
        <v>90</v>
      </c>
      <c r="D42" s="1" t="s">
        <v>23</v>
      </c>
      <c r="E42" s="1" t="s">
        <v>87</v>
      </c>
      <c r="F42" s="1" t="s">
        <v>38</v>
      </c>
      <c r="G42" s="1" t="s">
        <v>45</v>
      </c>
      <c r="H42" s="1" t="s">
        <v>52</v>
      </c>
      <c r="I42" s="1" t="s">
        <v>58</v>
      </c>
      <c r="J42" s="1" t="s">
        <v>136</v>
      </c>
      <c r="K42" s="1" t="s">
        <v>39</v>
      </c>
    </row>
    <row r="43" ht="15.75" customHeight="1">
      <c r="A43" s="1" t="s">
        <v>162</v>
      </c>
      <c r="B43" s="1" t="s">
        <v>3</v>
      </c>
      <c r="C43" s="1" t="s">
        <v>163</v>
      </c>
      <c r="D43" s="1" t="s">
        <v>20</v>
      </c>
      <c r="E43" s="1" t="s">
        <v>87</v>
      </c>
      <c r="F43" s="1" t="s">
        <v>39</v>
      </c>
      <c r="G43" s="1" t="s">
        <v>45</v>
      </c>
      <c r="H43" s="1" t="s">
        <v>52</v>
      </c>
      <c r="I43" s="1" t="s">
        <v>59</v>
      </c>
      <c r="J43" s="1" t="s">
        <v>52</v>
      </c>
      <c r="K43" s="1" t="s">
        <v>39</v>
      </c>
    </row>
    <row r="44" ht="15.75" customHeight="1">
      <c r="A44" s="1" t="s">
        <v>164</v>
      </c>
      <c r="B44" s="1" t="s">
        <v>4</v>
      </c>
      <c r="C44" s="1" t="s">
        <v>12</v>
      </c>
      <c r="D44" s="1" t="s">
        <v>20</v>
      </c>
      <c r="E44" s="1" t="s">
        <v>32</v>
      </c>
      <c r="F44" s="1" t="s">
        <v>39</v>
      </c>
      <c r="G44" s="1" t="s">
        <v>47</v>
      </c>
      <c r="H44" s="1" t="s">
        <v>91</v>
      </c>
      <c r="I44" s="1" t="s">
        <v>58</v>
      </c>
      <c r="J44" s="1" t="s">
        <v>165</v>
      </c>
      <c r="K44" s="1" t="s">
        <v>37</v>
      </c>
    </row>
    <row r="45" ht="15.75" customHeight="1">
      <c r="A45" s="1" t="s">
        <v>166</v>
      </c>
      <c r="B45" s="1" t="s">
        <v>4</v>
      </c>
      <c r="C45" s="1" t="s">
        <v>90</v>
      </c>
      <c r="D45" s="1" t="s">
        <v>21</v>
      </c>
      <c r="E45" s="1" t="s">
        <v>94</v>
      </c>
      <c r="F45" s="1" t="s">
        <v>38</v>
      </c>
      <c r="G45" s="1" t="s">
        <v>45</v>
      </c>
      <c r="H45" s="1" t="s">
        <v>52</v>
      </c>
      <c r="I45" s="1" t="s">
        <v>61</v>
      </c>
      <c r="J45" s="1" t="s">
        <v>167</v>
      </c>
      <c r="K45" s="1" t="s">
        <v>37</v>
      </c>
    </row>
    <row r="46" ht="15.75" customHeight="1">
      <c r="A46" s="1" t="s">
        <v>168</v>
      </c>
      <c r="B46" s="1" t="s">
        <v>5</v>
      </c>
      <c r="C46" s="1" t="s">
        <v>11</v>
      </c>
      <c r="D46" s="1" t="s">
        <v>23</v>
      </c>
      <c r="E46" s="1" t="s">
        <v>87</v>
      </c>
      <c r="F46" s="1" t="s">
        <v>38</v>
      </c>
      <c r="G46" s="1" t="s">
        <v>46</v>
      </c>
      <c r="H46" s="1" t="s">
        <v>52</v>
      </c>
      <c r="I46" s="1" t="s">
        <v>58</v>
      </c>
      <c r="J46" s="1" t="s">
        <v>169</v>
      </c>
      <c r="K46" s="1" t="s">
        <v>38</v>
      </c>
    </row>
    <row r="47" ht="15.75" customHeight="1">
      <c r="A47" s="1" t="s">
        <v>170</v>
      </c>
      <c r="B47" s="1" t="s">
        <v>4</v>
      </c>
      <c r="C47" s="1" t="s">
        <v>12</v>
      </c>
      <c r="D47" s="1" t="s">
        <v>22</v>
      </c>
      <c r="E47" s="1" t="s">
        <v>79</v>
      </c>
      <c r="F47" s="1" t="s">
        <v>37</v>
      </c>
      <c r="G47" s="1" t="s">
        <v>45</v>
      </c>
      <c r="H47" s="1" t="s">
        <v>52</v>
      </c>
      <c r="I47" s="1" t="s">
        <v>59</v>
      </c>
      <c r="J47" s="1" t="s">
        <v>171</v>
      </c>
      <c r="K47" s="1" t="s">
        <v>37</v>
      </c>
    </row>
    <row r="48" ht="15.75" customHeight="1">
      <c r="A48" s="1" t="s">
        <v>172</v>
      </c>
      <c r="B48" s="1" t="s">
        <v>3</v>
      </c>
      <c r="C48" s="1" t="s">
        <v>14</v>
      </c>
      <c r="D48" s="1" t="s">
        <v>21</v>
      </c>
      <c r="E48" s="1" t="s">
        <v>32</v>
      </c>
      <c r="F48" s="1" t="s">
        <v>38</v>
      </c>
      <c r="G48" s="1" t="s">
        <v>45</v>
      </c>
      <c r="H48" s="1" t="s">
        <v>91</v>
      </c>
      <c r="I48" s="1" t="s">
        <v>58</v>
      </c>
      <c r="J48" s="1" t="s">
        <v>136</v>
      </c>
      <c r="K48" s="1" t="s">
        <v>38</v>
      </c>
    </row>
    <row r="49" ht="15.75" customHeight="1">
      <c r="A49" s="1" t="s">
        <v>173</v>
      </c>
      <c r="B49" s="1" t="s">
        <v>5</v>
      </c>
      <c r="C49" s="1" t="s">
        <v>90</v>
      </c>
      <c r="D49" s="1" t="s">
        <v>23</v>
      </c>
      <c r="E49" s="1" t="s">
        <v>82</v>
      </c>
      <c r="F49" s="1" t="s">
        <v>38</v>
      </c>
      <c r="G49" s="1" t="s">
        <v>47</v>
      </c>
      <c r="H49" s="1" t="s">
        <v>53</v>
      </c>
      <c r="I49" s="1" t="s">
        <v>58</v>
      </c>
      <c r="J49" s="1" t="s">
        <v>174</v>
      </c>
      <c r="K49" s="1" t="s">
        <v>38</v>
      </c>
    </row>
    <row r="50" ht="15.75" customHeight="1">
      <c r="A50" s="1" t="s">
        <v>175</v>
      </c>
      <c r="B50" s="1" t="s">
        <v>3</v>
      </c>
      <c r="C50" s="1" t="s">
        <v>11</v>
      </c>
      <c r="D50" s="1" t="s">
        <v>21</v>
      </c>
      <c r="E50" s="1" t="s">
        <v>94</v>
      </c>
      <c r="F50" s="1" t="s">
        <v>37</v>
      </c>
      <c r="G50" s="1" t="s">
        <v>45</v>
      </c>
      <c r="H50" s="1" t="s">
        <v>91</v>
      </c>
      <c r="I50" s="1" t="s">
        <v>58</v>
      </c>
      <c r="J50" s="1" t="s">
        <v>176</v>
      </c>
      <c r="K50" s="1" t="s">
        <v>39</v>
      </c>
    </row>
    <row r="51" ht="15.75" customHeight="1">
      <c r="A51" s="1" t="s">
        <v>177</v>
      </c>
      <c r="B51" s="1" t="s">
        <v>4</v>
      </c>
      <c r="C51" s="1" t="s">
        <v>90</v>
      </c>
      <c r="D51" s="1" t="s">
        <v>21</v>
      </c>
      <c r="E51" s="1" t="s">
        <v>82</v>
      </c>
      <c r="F51" s="1" t="s">
        <v>39</v>
      </c>
      <c r="G51" s="1" t="s">
        <v>45</v>
      </c>
      <c r="H51" s="1" t="s">
        <v>91</v>
      </c>
      <c r="I51" s="1" t="s">
        <v>58</v>
      </c>
      <c r="J51" s="1" t="s">
        <v>178</v>
      </c>
      <c r="K51" s="1" t="s">
        <v>39</v>
      </c>
    </row>
    <row r="52" ht="15.75" customHeight="1">
      <c r="A52" s="1" t="s">
        <v>179</v>
      </c>
      <c r="B52" s="1" t="s">
        <v>3</v>
      </c>
      <c r="C52" s="1" t="s">
        <v>180</v>
      </c>
      <c r="D52" s="1" t="s">
        <v>20</v>
      </c>
      <c r="E52" s="1" t="s">
        <v>87</v>
      </c>
      <c r="F52" s="1" t="s">
        <v>37</v>
      </c>
      <c r="G52" s="1" t="s">
        <v>48</v>
      </c>
      <c r="H52" s="1" t="s">
        <v>181</v>
      </c>
      <c r="I52" s="1" t="s">
        <v>61</v>
      </c>
      <c r="J52" s="1" t="s">
        <v>182</v>
      </c>
      <c r="K52" s="1" t="s">
        <v>37</v>
      </c>
    </row>
    <row r="53" ht="15.75" customHeight="1">
      <c r="A53" s="1" t="s">
        <v>183</v>
      </c>
      <c r="B53" s="1" t="s">
        <v>4</v>
      </c>
      <c r="C53" s="1" t="s">
        <v>180</v>
      </c>
      <c r="D53" s="1" t="s">
        <v>20</v>
      </c>
      <c r="E53" s="1" t="s">
        <v>32</v>
      </c>
      <c r="F53" s="1" t="s">
        <v>38</v>
      </c>
      <c r="G53" s="1" t="s">
        <v>45</v>
      </c>
      <c r="H53" s="1" t="s">
        <v>52</v>
      </c>
      <c r="I53" s="1" t="s">
        <v>59</v>
      </c>
      <c r="J53" s="1" t="s">
        <v>184</v>
      </c>
      <c r="K53" s="1" t="s">
        <v>38</v>
      </c>
    </row>
    <row r="54" ht="15.75" customHeight="1">
      <c r="A54" s="1" t="s">
        <v>185</v>
      </c>
      <c r="B54" s="1" t="s">
        <v>4</v>
      </c>
      <c r="C54" s="1" t="s">
        <v>180</v>
      </c>
      <c r="D54" s="1" t="s">
        <v>20</v>
      </c>
      <c r="E54" s="1" t="s">
        <v>82</v>
      </c>
      <c r="F54" s="1" t="s">
        <v>39</v>
      </c>
      <c r="G54" s="1" t="s">
        <v>47</v>
      </c>
      <c r="H54" s="1" t="s">
        <v>186</v>
      </c>
      <c r="I54" s="1" t="s">
        <v>58</v>
      </c>
      <c r="J54" s="1" t="s">
        <v>187</v>
      </c>
      <c r="K54" s="1" t="s">
        <v>39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43"/>
    <col customWidth="1" min="2" max="2" width="52.43"/>
    <col customWidth="1" min="3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