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olet/Desktop/"/>
    </mc:Choice>
  </mc:AlternateContent>
  <xr:revisionPtr revIDLastSave="0" documentId="13_ncr:1_{308537BC-F1AA-E047-96DD-7D6FFF864D5E}" xr6:coauthVersionLast="38" xr6:coauthVersionMax="38" xr10:uidLastSave="{00000000-0000-0000-0000-000000000000}"/>
  <bookViews>
    <workbookView xWindow="1080" yWindow="2260" windowWidth="31700" windowHeight="17440" xr2:uid="{2003E602-EA06-9B4E-9780-F6D90A1437E1}"/>
  </bookViews>
  <sheets>
    <sheet name="Sheet1" sheetId="1" r:id="rId1"/>
  </sheets>
  <definedNames>
    <definedName name="Query">Sheet1!$A:$A</definedName>
    <definedName name="Time">Sheet1!$A:$A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<sst xmlns="http://schemas.openxmlformats.org/spreadsheetml/2006/main" count="31" uniqueCount="31">
  <si>
    <t>Q1</t>
  </si>
  <si>
    <t>Q2</t>
  </si>
  <si>
    <t>Q3</t>
  </si>
  <si>
    <t>Q4</t>
  </si>
  <si>
    <t>Query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</si>
  <si>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</si>
  <si>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</si>
  <si>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</si>
  <si>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</si>
  <si>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</si>
  <si>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</si>
  <si>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</si>
  <si>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</si>
  <si>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</si>
  <si>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</si>
  <si>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</si>
  <si>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Spark-Parquet</t>
  </si>
  <si>
    <t>Q16</t>
  </si>
  <si>
    <t>Q17</t>
  </si>
  <si>
    <t>Q18</t>
  </si>
  <si>
    <t>Q19</t>
  </si>
  <si>
    <t>Q20</t>
  </si>
  <si>
    <t>Q21</t>
  </si>
  <si>
    <t>Q22</t>
  </si>
  <si>
    <t>PostgreSQL</t>
  </si>
  <si>
    <t>Spark-Avro</t>
  </si>
  <si>
    <t>Spark-Orc</t>
  </si>
  <si>
    <t>Flink-Avro</t>
  </si>
  <si>
    <t>PostgreSQL Memory Usage</t>
  </si>
  <si>
    <t>Spark Memory Usage</t>
  </si>
  <si>
    <t>PostgreSQL No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</si>
</sst>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;[Red]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PostgreSQL Memory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Sheet1!$B$3:$W$3</c:f>
              <c:numCache>
                <c:formatCode>0.0;[Red]0.0</c:formatCode>
                <c:ptCount val="22"/>
                <c:pt idx="0">
                  <c:v>1.7</c:v>
                </c:pt>
                <c:pt idx="1">
                  <c:v>1.8</c:v>
                </c:pt>
                <c:pt idx="2">
                  <c:v>2.1</c:v>
                </c:pt>
                <c:pt idx="3">
                  <c:v>1.7</c:v>
                </c:pt>
                <c:pt idx="4">
                  <c:v>2.1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2.2000000000000002</c:v>
                </c:pt>
                <c:pt idx="11">
                  <c:v>2.5</c:v>
                </c:pt>
                <c:pt idx="12">
                  <c:v>5.4</c:v>
                </c:pt>
                <c:pt idx="13">
                  <c:v>5.2</c:v>
                </c:pt>
                <c:pt idx="14">
                  <c:v>4.4000000000000004</c:v>
                </c:pt>
                <c:pt idx="15">
                  <c:v>4.5999999999999996</c:v>
                </c:pt>
                <c:pt idx="16">
                  <c:v>5.5</c:v>
                </c:pt>
                <c:pt idx="17">
                  <c:v>6.5</c:v>
                </c:pt>
                <c:pt idx="18">
                  <c:v>6.6</c:v>
                </c:pt>
                <c:pt idx="19">
                  <c:v>3.4</c:v>
                </c:pt>
                <c:pt idx="20">
                  <c:v>2.7</c:v>
                </c:pt>
                <c:pt idx="2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C-714D-A6AC-245AC102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78608"/>
        <c:axId val="508873280"/>
      </c:lineChart>
      <c:catAx>
        <c:axId val="59567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3280"/>
        <c:crosses val="autoZero"/>
        <c:auto val="1"/>
        <c:lblAlgn val="ctr"/>
        <c:lblOffset val="100"/>
        <c:noMultiLvlLbl val="0"/>
      </c:catAx>
      <c:valAx>
        <c:axId val="5088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[Red]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7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Execution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Spark-Parquet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Sheet1!$B$5:$W$5</c:f>
              <c:numCache>
                <c:formatCode>0</c:formatCode>
                <c:ptCount val="22"/>
                <c:pt idx="0">
                  <c:v>51</c:v>
                </c:pt>
                <c:pt idx="1">
                  <c:v>128</c:v>
                </c:pt>
                <c:pt idx="2">
                  <c:v>325</c:v>
                </c:pt>
                <c:pt idx="3">
                  <c:v>85</c:v>
                </c:pt>
                <c:pt idx="4">
                  <c:v>612</c:v>
                </c:pt>
                <c:pt idx="5">
                  <c:v>136</c:v>
                </c:pt>
                <c:pt idx="6">
                  <c:v>83</c:v>
                </c:pt>
                <c:pt idx="7">
                  <c:v>988</c:v>
                </c:pt>
                <c:pt idx="8">
                  <c:v>3720</c:v>
                </c:pt>
                <c:pt idx="9">
                  <c:v>910</c:v>
                </c:pt>
                <c:pt idx="10">
                  <c:v>120</c:v>
                </c:pt>
                <c:pt idx="11">
                  <c:v>408</c:v>
                </c:pt>
                <c:pt idx="12">
                  <c:v>593</c:v>
                </c:pt>
                <c:pt idx="13">
                  <c:v>1479</c:v>
                </c:pt>
                <c:pt idx="14">
                  <c:v>405</c:v>
                </c:pt>
                <c:pt idx="15">
                  <c:v>39</c:v>
                </c:pt>
                <c:pt idx="16">
                  <c:v>894</c:v>
                </c:pt>
                <c:pt idx="17">
                  <c:v>888</c:v>
                </c:pt>
                <c:pt idx="18">
                  <c:v>448</c:v>
                </c:pt>
                <c:pt idx="19">
                  <c:v>455</c:v>
                </c:pt>
                <c:pt idx="20">
                  <c:v>3126</c:v>
                </c:pt>
                <c:pt idx="2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1-D24B-A6D7-21ACE93ED99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Spark-Orc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Sheet1!$B$6:$W$6</c:f>
              <c:numCache>
                <c:formatCode>0</c:formatCode>
                <c:ptCount val="22"/>
                <c:pt idx="0">
                  <c:v>266</c:v>
                </c:pt>
                <c:pt idx="1">
                  <c:v>140</c:v>
                </c:pt>
                <c:pt idx="2">
                  <c:v>260</c:v>
                </c:pt>
                <c:pt idx="3">
                  <c:v>233</c:v>
                </c:pt>
                <c:pt idx="4">
                  <c:v>752</c:v>
                </c:pt>
                <c:pt idx="5">
                  <c:v>76</c:v>
                </c:pt>
                <c:pt idx="6">
                  <c:v>194</c:v>
                </c:pt>
                <c:pt idx="7">
                  <c:v>801</c:v>
                </c:pt>
                <c:pt idx="8">
                  <c:v>4080</c:v>
                </c:pt>
                <c:pt idx="9">
                  <c:v>686</c:v>
                </c:pt>
                <c:pt idx="10">
                  <c:v>128</c:v>
                </c:pt>
                <c:pt idx="11">
                  <c:v>398</c:v>
                </c:pt>
                <c:pt idx="12">
                  <c:v>590</c:v>
                </c:pt>
                <c:pt idx="13">
                  <c:v>1475</c:v>
                </c:pt>
                <c:pt idx="14">
                  <c:v>432</c:v>
                </c:pt>
                <c:pt idx="15">
                  <c:v>15</c:v>
                </c:pt>
                <c:pt idx="16">
                  <c:v>933</c:v>
                </c:pt>
                <c:pt idx="17">
                  <c:v>738</c:v>
                </c:pt>
                <c:pt idx="18">
                  <c:v>565</c:v>
                </c:pt>
                <c:pt idx="19">
                  <c:v>577</c:v>
                </c:pt>
                <c:pt idx="20">
                  <c:v>3492</c:v>
                </c:pt>
                <c:pt idx="21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1-D24B-A6D7-21ACE93ED99C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Spark-Avro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Sheet1!$B$7:$W$7</c:f>
              <c:numCache>
                <c:formatCode>0</c:formatCode>
                <c:ptCount val="22"/>
                <c:pt idx="0">
                  <c:v>2126</c:v>
                </c:pt>
                <c:pt idx="1">
                  <c:v>271</c:v>
                </c:pt>
                <c:pt idx="2">
                  <c:v>2109</c:v>
                </c:pt>
                <c:pt idx="3">
                  <c:v>1810</c:v>
                </c:pt>
                <c:pt idx="4">
                  <c:v>1853</c:v>
                </c:pt>
                <c:pt idx="5">
                  <c:v>1043</c:v>
                </c:pt>
                <c:pt idx="6">
                  <c:v>1580</c:v>
                </c:pt>
                <c:pt idx="7">
                  <c:v>1924</c:v>
                </c:pt>
                <c:pt idx="8">
                  <c:v>5160</c:v>
                </c:pt>
                <c:pt idx="9">
                  <c:v>1758</c:v>
                </c:pt>
                <c:pt idx="10">
                  <c:v>251</c:v>
                </c:pt>
                <c:pt idx="11">
                  <c:v>1700</c:v>
                </c:pt>
                <c:pt idx="12">
                  <c:v>794</c:v>
                </c:pt>
                <c:pt idx="13">
                  <c:v>4205</c:v>
                </c:pt>
                <c:pt idx="14">
                  <c:v>2522</c:v>
                </c:pt>
                <c:pt idx="15">
                  <c:v>125</c:v>
                </c:pt>
                <c:pt idx="16">
                  <c:v>2822</c:v>
                </c:pt>
                <c:pt idx="17">
                  <c:v>2765</c:v>
                </c:pt>
                <c:pt idx="18">
                  <c:v>1267</c:v>
                </c:pt>
                <c:pt idx="19">
                  <c:v>1499</c:v>
                </c:pt>
                <c:pt idx="20">
                  <c:v>6335</c:v>
                </c:pt>
                <c:pt idx="2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1-D24B-A6D7-21ACE93E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99088"/>
        <c:axId val="599211744"/>
      </c:lineChart>
      <c:catAx>
        <c:axId val="5664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11744"/>
        <c:crosses val="autoZero"/>
        <c:auto val="1"/>
        <c:lblAlgn val="ctr"/>
        <c:lblOffset val="100"/>
        <c:noMultiLvlLbl val="0"/>
      </c:catAx>
      <c:valAx>
        <c:axId val="5992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Flink-Avro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Flink-Avro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Sheet1!$B$8:$W$8</c:f>
              <c:numCache>
                <c:formatCode>0</c:formatCode>
                <c:ptCount val="22"/>
                <c:pt idx="0">
                  <c:v>4019</c:v>
                </c:pt>
                <c:pt idx="1">
                  <c:v>172</c:v>
                </c:pt>
                <c:pt idx="2">
                  <c:v>11870</c:v>
                </c:pt>
                <c:pt idx="3">
                  <c:v>5364</c:v>
                </c:pt>
                <c:pt idx="4">
                  <c:v>5620</c:v>
                </c:pt>
                <c:pt idx="5">
                  <c:v>3720</c:v>
                </c:pt>
                <c:pt idx="6">
                  <c:v>5081</c:v>
                </c:pt>
                <c:pt idx="7">
                  <c:v>14358</c:v>
                </c:pt>
                <c:pt idx="8">
                  <c:v>62045</c:v>
                </c:pt>
                <c:pt idx="9">
                  <c:v>4519</c:v>
                </c:pt>
                <c:pt idx="10">
                  <c:v>1362</c:v>
                </c:pt>
                <c:pt idx="11">
                  <c:v>3528</c:v>
                </c:pt>
                <c:pt idx="12">
                  <c:v>5006</c:v>
                </c:pt>
                <c:pt idx="13">
                  <c:v>2909</c:v>
                </c:pt>
                <c:pt idx="14">
                  <c:v>2903</c:v>
                </c:pt>
                <c:pt idx="15">
                  <c:v>2452</c:v>
                </c:pt>
                <c:pt idx="16">
                  <c:v>10501</c:v>
                </c:pt>
                <c:pt idx="17">
                  <c:v>11431</c:v>
                </c:pt>
                <c:pt idx="18">
                  <c:v>5091</c:v>
                </c:pt>
                <c:pt idx="19">
                  <c:v>3217</c:v>
                </c:pt>
                <c:pt idx="20">
                  <c:v>14560</c:v>
                </c:pt>
                <c:pt idx="21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C-9A43-8E0D-71B3C57D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811328"/>
        <c:axId val="561066000"/>
      </c:lineChart>
      <c:catAx>
        <c:axId val="5688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66000"/>
        <c:crosses val="autoZero"/>
        <c:auto val="1"/>
        <c:lblAlgn val="ctr"/>
        <c:lblOffset val="100"/>
        <c:noMultiLvlLbl val="0"/>
      </c:catAx>
      <c:valAx>
        <c:axId val="5610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</a:t>
            </a:r>
            <a:r>
              <a:rPr lang="en-US" baseline="0"/>
              <a:t> Memory Usage per Executor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Spark Memory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Sheet1!$B$4:$W$4</c:f>
              <c:numCache>
                <c:formatCode>0.0;[Red]0.0</c:formatCode>
                <c:ptCount val="22"/>
                <c:pt idx="0">
                  <c:v>22.200000000000003</c:v>
                </c:pt>
                <c:pt idx="1">
                  <c:v>12</c:v>
                </c:pt>
                <c:pt idx="2">
                  <c:v>19.799999999999997</c:v>
                </c:pt>
                <c:pt idx="3">
                  <c:v>22.799999999999997</c:v>
                </c:pt>
                <c:pt idx="4">
                  <c:v>22.200000000000003</c:v>
                </c:pt>
                <c:pt idx="5">
                  <c:v>22.799999999999997</c:v>
                </c:pt>
                <c:pt idx="6">
                  <c:v>24</c:v>
                </c:pt>
                <c:pt idx="7">
                  <c:v>26.400000000000002</c:v>
                </c:pt>
                <c:pt idx="8">
                  <c:v>28.200000000000003</c:v>
                </c:pt>
                <c:pt idx="9">
                  <c:v>17.399999999999999</c:v>
                </c:pt>
                <c:pt idx="10">
                  <c:v>20.399999999999999</c:v>
                </c:pt>
                <c:pt idx="11">
                  <c:v>21.6</c:v>
                </c:pt>
                <c:pt idx="12">
                  <c:v>19.799999999999997</c:v>
                </c:pt>
                <c:pt idx="13">
                  <c:v>20.399999999999999</c:v>
                </c:pt>
                <c:pt idx="14">
                  <c:v>20.399999999999999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19.799999999999997</c:v>
                </c:pt>
                <c:pt idx="19">
                  <c:v>20.399999999999999</c:v>
                </c:pt>
                <c:pt idx="20">
                  <c:v>21</c:v>
                </c:pt>
                <c:pt idx="21">
                  <c:v>19.799999999999997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2-CD45-9CD0-E360190E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296448"/>
        <c:axId val="607298128"/>
      </c:lineChart>
      <c:catAx>
        <c:axId val="6072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98128"/>
        <c:crosses val="autoZero"/>
        <c:auto val="1"/>
        <c:lblAlgn val="ctr"/>
        <c:lblOffset val="100"/>
        <c:noMultiLvlLbl val="0"/>
      </c:catAx>
      <c:valAx>
        <c:axId val="6072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Percent per Executor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[Red]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/>
              </a:rPr>
              <a:t>Postgre</a:t>
            </a:r>
            <a:r>
              <a:rPr lang="en-US" baseline="0">
                <a:latin typeface="Times New Roman"/>
              </a:rPr>
              <a:t> Performance With Index</a:t>
            </a:r>
            <a:endParaRPr lang="en-US">
              <a:latin typeface="Times New Roman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PostgreSQL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(Sheet1!$J$1,Sheet1!$K$1,Sheet1!$L$1,Sheet1!$M$1,Sheet1!$N$1,Sheet1!$O$1,Sheet1!$P$1,Sheet1!$Q$1,Sheet1!$R$1,Sheet1!$S$1,Sheet1!$T$1,Sheet1!$U$1,Sheet1!$V$1,Sheet1!$W$1)</c:f>
              <c:strCache>
                <c:ptCount val="14"/>
                <c:pt idx="0">
                  <c:v>Q9</c:v>
                </c:pt>
                <c:pt idx="1">
                  <c:v>Q10</c:v>
                </c:pt>
                <c:pt idx="2">
                  <c:v>Q11</c:v>
                </c:pt>
                <c:pt idx="3">
                  <c:v>Q12</c:v>
                </c:pt>
                <c:pt idx="4">
                  <c:v>Q13</c:v>
                </c:pt>
                <c:pt idx="5">
                  <c:v>Q14</c:v>
                </c:pt>
                <c:pt idx="6">
                  <c:v>Q15</c:v>
                </c:pt>
                <c:pt idx="7">
                  <c:v>Q16</c:v>
                </c:pt>
                <c:pt idx="8">
                  <c:v>Q17</c:v>
                </c:pt>
                <c:pt idx="9">
                  <c:v>Q18</c:v>
                </c:pt>
                <c:pt idx="10">
                  <c:v>Q19</c:v>
                </c:pt>
                <c:pt idx="11">
                  <c:v>Q20</c:v>
                </c:pt>
                <c:pt idx="12">
                  <c:v>Q21</c:v>
                </c:pt>
                <c:pt idx="13">
                  <c:v>Q22</c:v>
                </c:pt>
              </c:strCache>
            </c:strRef>
          </c:cat>
          <c:val>
            <c:numRef>
              <c:f>(Sheet1!$J$2,Sheet1!$K$2,Sheet1!$L$2,Sheet1!$M$2,Sheet1!$N$2,Sheet1!$O$2,Sheet1!$P$2,Sheet1!$Q$2,Sheet1!$R$2,Sheet1!$S$2,Sheet1!$T$2,Sheet1!$U$2,Sheet1!$V$2,Sheet1!$W$2)</c:f>
              <c:numCache>
                <c:formatCode>0;[Red]0</c:formatCode>
                <c:ptCount val="14"/>
                <c:pt idx="0">
                  <c:v>1317.6</c:v>
                </c:pt>
                <c:pt idx="1">
                  <c:v>1914</c:v>
                </c:pt>
                <c:pt idx="2">
                  <c:v>122.39999999999999</c:v>
                </c:pt>
                <c:pt idx="3">
                  <c:v>1795.2</c:v>
                </c:pt>
                <c:pt idx="4">
                  <c:v>1795.2</c:v>
                </c:pt>
                <c:pt idx="5">
                  <c:v>1088.3999999999999</c:v>
                </c:pt>
                <c:pt idx="6">
                  <c:v>3856.7999999999997</c:v>
                </c:pt>
                <c:pt idx="7">
                  <c:v>300</c:v>
                </c:pt>
                <c:pt idx="8">
                  <c:v>16830</c:v>
                </c:pt>
                <c:pt idx="9">
                  <c:v>23298</c:v>
                </c:pt>
                <c:pt idx="10">
                  <c:v>26630.399999999998</c:v>
                </c:pt>
                <c:pt idx="11">
                  <c:v>7452</c:v>
                </c:pt>
                <c:pt idx="12">
                  <c:v>2622</c:v>
                </c:pt>
                <c:pt idx="13">
                  <c:v>309.60000000000002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2-4840-92B6-0504D23F0777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PostgreSQL No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(Sheet1!$J$1,Sheet1!$K$1,Sheet1!$L$1,Sheet1!$M$1,Sheet1!$N$1,Sheet1!$O$1,Sheet1!$P$1,Sheet1!$Q$1,Sheet1!$R$1,Sheet1!$S$1,Sheet1!$T$1,Sheet1!$U$1,Sheet1!$V$1,Sheet1!$W$1)</c:f>
              <c:strCache>
                <c:ptCount val="14"/>
                <c:pt idx="0">
                  <c:v>Q9</c:v>
                </c:pt>
                <c:pt idx="1">
                  <c:v>Q10</c:v>
                </c:pt>
                <c:pt idx="2">
                  <c:v>Q11</c:v>
                </c:pt>
                <c:pt idx="3">
                  <c:v>Q12</c:v>
                </c:pt>
                <c:pt idx="4">
                  <c:v>Q13</c:v>
                </c:pt>
                <c:pt idx="5">
                  <c:v>Q14</c:v>
                </c:pt>
                <c:pt idx="6">
                  <c:v>Q15</c:v>
                </c:pt>
                <c:pt idx="7">
                  <c:v>Q16</c:v>
                </c:pt>
                <c:pt idx="8">
                  <c:v>Q17</c:v>
                </c:pt>
                <c:pt idx="9">
                  <c:v>Q18</c:v>
                </c:pt>
                <c:pt idx="10">
                  <c:v>Q19</c:v>
                </c:pt>
                <c:pt idx="11">
                  <c:v>Q20</c:v>
                </c:pt>
                <c:pt idx="12">
                  <c:v>Q21</c:v>
                </c:pt>
                <c:pt idx="13">
                  <c:v>Q22</c:v>
                </c:pt>
              </c:strCache>
            </c:strRef>
          </c:cat>
          <c:val>
            <c:numRef>
              <c:f>(Sheet1!$J$9,Sheet1!$K$9,Sheet1!$L$9,Sheet1!$M$9,Sheet1!$N$9,Sheet1!$O$9,Sheet1!$P$9,Sheet1!$Q$9,Sheet1!$R$9,Sheet1!$S$9,Sheet1!$T$9,Sheet1!$U$9,Sheet1!$V$9,Sheet1!$W$9)</c:f>
              <c:numCache>
                <c:formatCode>0</c:formatCode>
                <c:ptCount val="14"/>
                <c:pt idx="0">
                  <c:v>38596.799999999996</c:v>
                </c:pt>
                <c:pt idx="1">
                  <c:v>10986</c:v>
                </c:pt>
                <c:pt idx="2">
                  <c:v>3340.7999999999997</c:v>
                </c:pt>
                <c:pt idx="3">
                  <c:v>9219.6</c:v>
                </c:pt>
                <c:pt idx="4">
                  <c:v>5930.4</c:v>
                </c:pt>
                <c:pt idx="5">
                  <c:v>6123.5999999999995</c:v>
                </c:pt>
                <c:pt idx="6">
                  <c:v>5100</c:v>
                </c:pt>
                <c:pt idx="7">
                  <c:v>2503.1999999999998</c:v>
                </c:pt>
                <c:pt idx="8">
                  <c:v>11114.4</c:v>
                </c:pt>
                <c:pt idx="9">
                  <c:v>13380</c:v>
                </c:pt>
                <c:pt idx="10">
                  <c:v>5085.5999999999995</c:v>
                </c:pt>
                <c:pt idx="11">
                  <c:v>12093.6</c:v>
                </c:pt>
                <c:pt idx="12">
                  <c:v>5822.4</c:v>
                </c:pt>
                <c:pt idx="13">
                  <c:v>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2-4840-92B6-0504D23F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991744"/>
        <c:axId val="1597996464"/>
      </c:lineChart>
      <c:catAx>
        <c:axId val="15979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96464"/>
        <c:crosses val="autoZero"/>
        <c:auto val="1"/>
        <c:lblAlgn val="ctr"/>
        <c:lblOffset val="100"/>
        <c:noMultiLvlLbl val="0"/>
      </c:catAx>
      <c:valAx>
        <c:axId val="15979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/>
                  </a:rPr>
                  <a:t>Execution</a:t>
                </a:r>
                <a:r>
                  <a:rPr lang="en-US" baseline="0">
                    <a:latin typeface="Times New Roman"/>
                  </a:rPr>
                  <a:t> Time (seconds)</a:t>
                </a:r>
                <a:endParaRPr lang="en-US">
                  <a:latin typeface="Times New Roman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PostgreSQL CPU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PostgreSQL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Sheet1!$B$2:$W$2</c:f>
              <c:numCache>
                <c:formatCode>0;[Red]0</c:formatCode>
                <c:ptCount val="22"/>
                <c:pt idx="0">
                  <c:v>1948.8</c:v>
                </c:pt>
                <c:pt idx="1">
                  <c:v>680.4</c:v>
                </c:pt>
                <c:pt idx="2">
                  <c:v>2916</c:v>
                </c:pt>
                <c:pt idx="3">
                  <c:v>5392.8</c:v>
                </c:pt>
                <c:pt idx="4">
                  <c:v>2895.6</c:v>
                </c:pt>
                <c:pt idx="5">
                  <c:v>652.79999999999995</c:v>
                </c:pt>
                <c:pt idx="6">
                  <c:v>1185.5999999999999</c:v>
                </c:pt>
                <c:pt idx="7">
                  <c:v>1461.6</c:v>
                </c:pt>
                <c:pt idx="8">
                  <c:v>1317.6</c:v>
                </c:pt>
                <c:pt idx="9">
                  <c:v>1914</c:v>
                </c:pt>
                <c:pt idx="10">
                  <c:v>122.39999999999999</c:v>
                </c:pt>
                <c:pt idx="11">
                  <c:v>1795.2</c:v>
                </c:pt>
                <c:pt idx="12">
                  <c:v>1795.2</c:v>
                </c:pt>
                <c:pt idx="13">
                  <c:v>1088.3999999999999</c:v>
                </c:pt>
                <c:pt idx="14">
                  <c:v>3856.7999999999997</c:v>
                </c:pt>
                <c:pt idx="15">
                  <c:v>300</c:v>
                </c:pt>
                <c:pt idx="16">
                  <c:v>16830</c:v>
                </c:pt>
                <c:pt idx="17">
                  <c:v>23298</c:v>
                </c:pt>
                <c:pt idx="18">
                  <c:v>26630.399999999998</c:v>
                </c:pt>
                <c:pt idx="19">
                  <c:v>7452</c:v>
                </c:pt>
                <c:pt idx="20">
                  <c:v>2622</c:v>
                </c:pt>
                <c:pt idx="21">
                  <c:v>309.60000000000002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5B4D-9628-97ADA234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764336"/>
        <c:axId val="1595101376"/>
      </c:lineChart>
      <c:catAx>
        <c:axId val="15607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01376"/>
        <c:crosses val="autoZero"/>
        <c:auto val="1"/>
        <c:lblAlgn val="ctr"/>
        <c:lblOffset val="100"/>
        <c:noMultiLvlLbl val="0"/>
      </c:catAx>
      <c:valAx>
        <c:axId val="15951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Times New Roman"/>
              </a:rPr>
              <a:t>Overal Comparsion </a:t>
            </a:r>
            <a:endParaRPr lang="en-US">
              <a:latin typeface="Times New Roman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PostgreSQL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Sheet1!$B$2:$W$2</c:f>
              <c:numCache>
                <c:formatCode>0;[Red]0</c:formatCode>
                <c:ptCount val="22"/>
                <c:pt idx="0">
                  <c:v>1948.8</c:v>
                </c:pt>
                <c:pt idx="1">
                  <c:v>680.4</c:v>
                </c:pt>
                <c:pt idx="2">
                  <c:v>2916</c:v>
                </c:pt>
                <c:pt idx="3">
                  <c:v>5392.8</c:v>
                </c:pt>
                <c:pt idx="4">
                  <c:v>2895.6</c:v>
                </c:pt>
                <c:pt idx="5">
                  <c:v>652.79999999999995</c:v>
                </c:pt>
                <c:pt idx="6">
                  <c:v>1185.5999999999999</c:v>
                </c:pt>
                <c:pt idx="7">
                  <c:v>1461.6</c:v>
                </c:pt>
                <c:pt idx="8">
                  <c:v>1317.6</c:v>
                </c:pt>
                <c:pt idx="9">
                  <c:v>1914</c:v>
                </c:pt>
                <c:pt idx="10">
                  <c:v>122.39999999999999</c:v>
                </c:pt>
                <c:pt idx="11">
                  <c:v>1795.2</c:v>
                </c:pt>
                <c:pt idx="12">
                  <c:v>1795.2</c:v>
                </c:pt>
                <c:pt idx="13">
                  <c:v>1088.3999999999999</c:v>
                </c:pt>
                <c:pt idx="14">
                  <c:v>3856.7999999999997</c:v>
                </c:pt>
                <c:pt idx="15">
                  <c:v>300</c:v>
                </c:pt>
                <c:pt idx="16">
                  <c:v>16830</c:v>
                </c:pt>
                <c:pt idx="17">
                  <c:v>23298</c:v>
                </c:pt>
                <c:pt idx="18">
                  <c:v>26630.399999999998</c:v>
                </c:pt>
                <c:pt idx="19">
                  <c:v>7452</c:v>
                </c:pt>
                <c:pt idx="20">
                  <c:v>2622</c:v>
                </c:pt>
                <c:pt idx="21">
                  <c:v>309.60000000000002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C-0244-A24F-B4819F90BE6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Spark-Parquet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Sheet1!$B$5:$W$5</c:f>
              <c:numCache>
                <c:formatCode>0</c:formatCode>
                <c:ptCount val="22"/>
                <c:pt idx="0">
                  <c:v>51</c:v>
                </c:pt>
                <c:pt idx="1">
                  <c:v>128</c:v>
                </c:pt>
                <c:pt idx="2">
                  <c:v>325</c:v>
                </c:pt>
                <c:pt idx="3">
                  <c:v>85</c:v>
                </c:pt>
                <c:pt idx="4">
                  <c:v>612</c:v>
                </c:pt>
                <c:pt idx="5">
                  <c:v>136</c:v>
                </c:pt>
                <c:pt idx="6">
                  <c:v>83</c:v>
                </c:pt>
                <c:pt idx="7">
                  <c:v>988</c:v>
                </c:pt>
                <c:pt idx="8">
                  <c:v>3720</c:v>
                </c:pt>
                <c:pt idx="9">
                  <c:v>910</c:v>
                </c:pt>
                <c:pt idx="10">
                  <c:v>120</c:v>
                </c:pt>
                <c:pt idx="11">
                  <c:v>408</c:v>
                </c:pt>
                <c:pt idx="12">
                  <c:v>593</c:v>
                </c:pt>
                <c:pt idx="13">
                  <c:v>1479</c:v>
                </c:pt>
                <c:pt idx="14">
                  <c:v>405</c:v>
                </c:pt>
                <c:pt idx="15">
                  <c:v>39</c:v>
                </c:pt>
                <c:pt idx="16">
                  <c:v>894</c:v>
                </c:pt>
                <c:pt idx="17">
                  <c:v>888</c:v>
                </c:pt>
                <c:pt idx="18">
                  <c:v>448</c:v>
                </c:pt>
                <c:pt idx="19">
                  <c:v>455</c:v>
                </c:pt>
                <c:pt idx="20">
                  <c:v>3126</c:v>
                </c:pt>
                <c:pt idx="2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C-0244-A24F-B4819F90BE6C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Spark-Orc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Sheet1!$B$6:$W$6</c:f>
              <c:numCache>
                <c:formatCode>0</c:formatCode>
                <c:ptCount val="22"/>
                <c:pt idx="0">
                  <c:v>266</c:v>
                </c:pt>
                <c:pt idx="1">
                  <c:v>140</c:v>
                </c:pt>
                <c:pt idx="2">
                  <c:v>260</c:v>
                </c:pt>
                <c:pt idx="3">
                  <c:v>233</c:v>
                </c:pt>
                <c:pt idx="4">
                  <c:v>752</c:v>
                </c:pt>
                <c:pt idx="5">
                  <c:v>76</c:v>
                </c:pt>
                <c:pt idx="6">
                  <c:v>194</c:v>
                </c:pt>
                <c:pt idx="7">
                  <c:v>801</c:v>
                </c:pt>
                <c:pt idx="8">
                  <c:v>4080</c:v>
                </c:pt>
                <c:pt idx="9">
                  <c:v>686</c:v>
                </c:pt>
                <c:pt idx="10">
                  <c:v>128</c:v>
                </c:pt>
                <c:pt idx="11">
                  <c:v>398</c:v>
                </c:pt>
                <c:pt idx="12">
                  <c:v>590</c:v>
                </c:pt>
                <c:pt idx="13">
                  <c:v>1475</c:v>
                </c:pt>
                <c:pt idx="14">
                  <c:v>432</c:v>
                </c:pt>
                <c:pt idx="15">
                  <c:v>15</c:v>
                </c:pt>
                <c:pt idx="16">
                  <c:v>933</c:v>
                </c:pt>
                <c:pt idx="17">
                  <c:v>738</c:v>
                </c:pt>
                <c:pt idx="18">
                  <c:v>565</c:v>
                </c:pt>
                <c:pt idx="19">
                  <c:v>577</c:v>
                </c:pt>
                <c:pt idx="20">
                  <c:v>3492</c:v>
                </c:pt>
                <c:pt idx="21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9C-0244-A24F-B4819F90BE6C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Spark-Avro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Sheet1!$B$7:$W$7</c:f>
              <c:numCache>
                <c:formatCode>0</c:formatCode>
                <c:ptCount val="22"/>
                <c:pt idx="0">
                  <c:v>2126</c:v>
                </c:pt>
                <c:pt idx="1">
                  <c:v>271</c:v>
                </c:pt>
                <c:pt idx="2">
                  <c:v>2109</c:v>
                </c:pt>
                <c:pt idx="3">
                  <c:v>1810</c:v>
                </c:pt>
                <c:pt idx="4">
                  <c:v>1853</c:v>
                </c:pt>
                <c:pt idx="5">
                  <c:v>1043</c:v>
                </c:pt>
                <c:pt idx="6">
                  <c:v>1580</c:v>
                </c:pt>
                <c:pt idx="7">
                  <c:v>1924</c:v>
                </c:pt>
                <c:pt idx="8">
                  <c:v>5160</c:v>
                </c:pt>
                <c:pt idx="9">
                  <c:v>1758</c:v>
                </c:pt>
                <c:pt idx="10">
                  <c:v>251</c:v>
                </c:pt>
                <c:pt idx="11">
                  <c:v>1700</c:v>
                </c:pt>
                <c:pt idx="12">
                  <c:v>794</c:v>
                </c:pt>
                <c:pt idx="13">
                  <c:v>4205</c:v>
                </c:pt>
                <c:pt idx="14">
                  <c:v>2522</c:v>
                </c:pt>
                <c:pt idx="15">
                  <c:v>125</c:v>
                </c:pt>
                <c:pt idx="16">
                  <c:v>2822</c:v>
                </c:pt>
                <c:pt idx="17">
                  <c:v>2765</c:v>
                </c:pt>
                <c:pt idx="18">
                  <c:v>1267</c:v>
                </c:pt>
                <c:pt idx="19">
                  <c:v>1499</c:v>
                </c:pt>
                <c:pt idx="20">
                  <c:v>6335</c:v>
                </c:pt>
                <c:pt idx="2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9C-0244-A24F-B4819F90BE6C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Flink-Avro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Sheet1!$B$8:$W$8</c:f>
              <c:numCache>
                <c:formatCode>0</c:formatCode>
                <c:ptCount val="22"/>
                <c:pt idx="0">
                  <c:v>4019</c:v>
                </c:pt>
                <c:pt idx="1">
                  <c:v>172</c:v>
                </c:pt>
                <c:pt idx="2">
                  <c:v>11870</c:v>
                </c:pt>
                <c:pt idx="3">
                  <c:v>5364</c:v>
                </c:pt>
                <c:pt idx="4">
                  <c:v>5620</c:v>
                </c:pt>
                <c:pt idx="5">
                  <c:v>3720</c:v>
                </c:pt>
                <c:pt idx="6">
                  <c:v>5081</c:v>
                </c:pt>
                <c:pt idx="7">
                  <c:v>14358</c:v>
                </c:pt>
                <c:pt idx="8">
                  <c:v>62045</c:v>
                </c:pt>
                <c:pt idx="9">
                  <c:v>4519</c:v>
                </c:pt>
                <c:pt idx="10">
                  <c:v>1362</c:v>
                </c:pt>
                <c:pt idx="11">
                  <c:v>3528</c:v>
                </c:pt>
                <c:pt idx="12">
                  <c:v>5006</c:v>
                </c:pt>
                <c:pt idx="13">
                  <c:v>2909</c:v>
                </c:pt>
                <c:pt idx="14">
                  <c:v>2903</c:v>
                </c:pt>
                <c:pt idx="15">
                  <c:v>2452</c:v>
                </c:pt>
                <c:pt idx="16">
                  <c:v>10501</c:v>
                </c:pt>
                <c:pt idx="17">
                  <c:v>11431</c:v>
                </c:pt>
                <c:pt idx="18">
                  <c:v>5091</c:v>
                </c:pt>
                <c:pt idx="19">
                  <c:v>3217</c:v>
                </c:pt>
                <c:pt idx="20">
                  <c:v>14560</c:v>
                </c:pt>
                <c:pt idx="21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9C-0244-A24F-B4819F90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476000"/>
        <c:axId val="1560477680"/>
      </c:lineChart>
      <c:catAx>
        <c:axId val="15604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77680"/>
        <c:crosses val="autoZero"/>
        <c:auto val="1"/>
        <c:lblAlgn val="ctr"/>
        <c:lblOffset val="100"/>
        <c:noMultiLvlLbl val="0"/>
      </c:catAx>
      <c:valAx>
        <c:axId val="15604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</a:t>
            </a:r>
            <a:r>
              <a:rPr lang="en-US" baseline="0"/>
              <a:t> &amp; Postgre Memory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PostgreSQL Memory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Sheet1!$B$3:$W$3</c:f>
              <c:numCache>
                <c:formatCode>0.0;[Red]0.0</c:formatCode>
                <c:ptCount val="22"/>
                <c:pt idx="0">
                  <c:v>1.7</c:v>
                </c:pt>
                <c:pt idx="1">
                  <c:v>1.8</c:v>
                </c:pt>
                <c:pt idx="2">
                  <c:v>2.1</c:v>
                </c:pt>
                <c:pt idx="3">
                  <c:v>1.7</c:v>
                </c:pt>
                <c:pt idx="4">
                  <c:v>2.1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2.2000000000000002</c:v>
                </c:pt>
                <c:pt idx="11">
                  <c:v>2.5</c:v>
                </c:pt>
                <c:pt idx="12">
                  <c:v>5.4</c:v>
                </c:pt>
                <c:pt idx="13">
                  <c:v>5.2</c:v>
                </c:pt>
                <c:pt idx="14">
                  <c:v>4.4000000000000004</c:v>
                </c:pt>
                <c:pt idx="15">
                  <c:v>4.5999999999999996</c:v>
                </c:pt>
                <c:pt idx="16">
                  <c:v>5.5</c:v>
                </c:pt>
                <c:pt idx="17">
                  <c:v>6.5</c:v>
                </c:pt>
                <c:pt idx="18">
                  <c:v>6.6</c:v>
                </c:pt>
                <c:pt idx="19">
                  <c:v>3.4</c:v>
                </c:pt>
                <c:pt idx="20">
                  <c:v>2.7</c:v>
                </c:pt>
                <c:pt idx="2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A-AB49-A29E-BC6F2DF8FE8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Spark Memory Usage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Sheet1!$B$1:$W$1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Sheet1!$B$4:$W$4</c:f>
              <c:numCache>
                <c:formatCode>0.0;[Red]0.0</c:formatCode>
                <c:ptCount val="22"/>
                <c:pt idx="0">
                  <c:v>22.200000000000003</c:v>
                </c:pt>
                <c:pt idx="1">
                  <c:v>12</c:v>
                </c:pt>
                <c:pt idx="2">
                  <c:v>19.799999999999997</c:v>
                </c:pt>
                <c:pt idx="3">
                  <c:v>22.799999999999997</c:v>
                </c:pt>
                <c:pt idx="4">
                  <c:v>22.200000000000003</c:v>
                </c:pt>
                <c:pt idx="5">
                  <c:v>22.799999999999997</c:v>
                </c:pt>
                <c:pt idx="6">
                  <c:v>24</c:v>
                </c:pt>
                <c:pt idx="7">
                  <c:v>26.400000000000002</c:v>
                </c:pt>
                <c:pt idx="8">
                  <c:v>28.200000000000003</c:v>
                </c:pt>
                <c:pt idx="9">
                  <c:v>17.399999999999999</c:v>
                </c:pt>
                <c:pt idx="10">
                  <c:v>20.399999999999999</c:v>
                </c:pt>
                <c:pt idx="11">
                  <c:v>21.6</c:v>
                </c:pt>
                <c:pt idx="12">
                  <c:v>19.799999999999997</c:v>
                </c:pt>
                <c:pt idx="13">
                  <c:v>20.399999999999999</c:v>
                </c:pt>
                <c:pt idx="14">
                  <c:v>20.399999999999999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19.799999999999997</c:v>
                </c:pt>
                <c:pt idx="19">
                  <c:v>20.399999999999999</c:v>
                </c:pt>
                <c:pt idx="20">
                  <c:v>21</c:v>
                </c:pt>
                <c:pt idx="21">
                  <c:v>19.799999999999997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A-AB49-A29E-BC6F2DF8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225920"/>
        <c:axId val="1597814672"/>
      </c:lineChart>
      <c:catAx>
        <c:axId val="15972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14672"/>
        <c:crosses val="autoZero"/>
        <c:auto val="1"/>
        <c:lblAlgn val="ctr"/>
        <c:lblOffset val="100"/>
        <c:noMultiLvlLbl val="0"/>
      </c:catAx>
      <c:valAx>
        <c:axId val="15978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[Red]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311150</xdr:colOff>
      <xdr:row>14</xdr:row>
      <xdr:rowOff>31750</xdr:rowOff>
    </xdr:from>
    <xdr:to>
      <xdr:col>27</xdr:col>
      <xdr:colOff>457200</xdr:colOff>
      <xdr:row>35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251DF6-B5D4-AC4F-BEA1-015091524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320773</xdr:colOff>
      <xdr:row>37</xdr:row>
      <xdr:rowOff>79461</xdr:rowOff>
    </xdr:from>
    <xdr:to>
      <xdr:col>27</xdr:col>
      <xdr:colOff>423333</xdr:colOff>
      <xdr:row>57</xdr:row>
      <xdr:rowOff>110434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EC676C8-1F5A-7E4E-BBA1-6B8DDE376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802217</xdr:colOff>
      <xdr:row>37</xdr:row>
      <xdr:rowOff>78316</xdr:rowOff>
    </xdr:from>
    <xdr:to>
      <xdr:col>35</xdr:col>
      <xdr:colOff>101599</xdr:colOff>
      <xdr:row>58</xdr:row>
      <xdr:rowOff>84666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9F5DFEA-065C-E940-9AD2-E7E33008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404725</xdr:colOff>
      <xdr:row>14</xdr:row>
      <xdr:rowOff>55824</xdr:rowOff>
    </xdr:from>
    <xdr:to>
      <xdr:col>19</xdr:col>
      <xdr:colOff>663134</xdr:colOff>
      <xdr:row>34</xdr:row>
      <xdr:rowOff>139561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CC96B4-17ED-5943-B95F-ED9E9405B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613964</xdr:colOff>
      <xdr:row>11</xdr:row>
      <xdr:rowOff>136616</xdr:rowOff>
    </xdr:from>
    <xdr:to>
      <xdr:col>11</xdr:col>
      <xdr:colOff>501075</xdr:colOff>
      <xdr:row>31</xdr:row>
      <xdr:rowOff>129668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9B71E8-263D-2946-A864-46BBC20DB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263478</xdr:colOff>
      <xdr:row>16</xdr:row>
      <xdr:rowOff>78476</xdr:rowOff>
    </xdr:from>
    <xdr:to>
      <xdr:col>33</xdr:col>
      <xdr:colOff>665329</xdr:colOff>
      <xdr:row>29</xdr:row>
      <xdr:rowOff>111079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1E26EE-F5DE-8B46-9BE3-8CFE991F6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253999</xdr:colOff>
      <xdr:row>33</xdr:row>
      <xdr:rowOff>196232</xdr:rowOff>
    </xdr:from>
    <xdr:to>
      <xdr:col>14</xdr:col>
      <xdr:colOff>618142</xdr:colOff>
      <xdr:row>56</xdr:row>
      <xdr:rowOff>168583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2936E-0908-D84F-8D05-A8CAF7AF4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</xdr:row>
      <xdr:rowOff>104346</xdr:rowOff>
    </xdr:from>
    <xdr:to>
      <xdr:col>3</xdr:col>
      <xdr:colOff>41189</xdr:colOff>
      <xdr:row>27</xdr:row>
      <xdr:rowOff>170248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6BCABD-FA0A-B44F-8884-B8A43436B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972B-04E3-AB41-B92A-ACF09764FB83}">
  <dimension ref="A1:W9"/>
  <sheetViews>
    <sheetView tabSelected="1" zoomScale="60" zoomScaleNormal="100" workbookViewId="0">
      <selection activeCell="L17" sqref="L17"/>
    </sheetView>
  </sheetViews>
  <sheetFormatPr baseColWidth="10" defaultRowHeight="16"/>
  <cols>
    <col min="1" max="1" width="37.83203125" customWidth="1"/>
  </cols>
  <sheetData>
    <row r="1" spans="1:2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>
      <c r="A2" t="s">
        <v>24</v>
      </c>
      <c r="B2" s="2">
        <f>1624*1.2</f>
        <v>1948.8</v>
      </c>
      <c r="C2" s="2">
        <f>567*1.2</f>
        <v>680.4</v>
      </c>
      <c r="D2" s="2">
        <f>2430*1.2</f>
        <v>2916</v>
      </c>
      <c r="E2" s="2">
        <f>4494*1.2</f>
        <v>5392.8</v>
      </c>
      <c r="F2" s="2">
        <f>2413*1.2</f>
        <v>2895.6</v>
      </c>
      <c r="G2" s="2">
        <f>544*1.2</f>
        <v>652.79999999999995</v>
      </c>
      <c r="H2" s="2">
        <f>988*1.2</f>
        <v>1185.5999999999999</v>
      </c>
      <c r="I2" s="2">
        <f>1218*1.2</f>
        <v>1461.6</v>
      </c>
      <c r="J2" s="2">
        <f>1098*1.2</f>
        <v>1317.6</v>
      </c>
      <c r="K2" s="2">
        <f>1595*1.2</f>
        <v>1914</v>
      </c>
      <c r="L2" s="2">
        <f>102*1.2</f>
        <v>122.39999999999999</v>
      </c>
      <c r="M2" s="2">
        <f>1496*1.2</f>
        <v>1795.2</v>
      </c>
      <c r="N2" s="2">
        <f>1496*1.2</f>
        <v>1795.2</v>
      </c>
      <c r="O2" s="2">
        <f>907*1.2</f>
        <v>1088.3999999999999</v>
      </c>
      <c r="P2" s="2">
        <f>3214*1.2</f>
        <v>3856.7999999999997</v>
      </c>
      <c r="Q2" s="2">
        <f>250*1.2</f>
        <v>300</v>
      </c>
      <c r="R2" s="2">
        <f>14025*1.2</f>
        <v>16830</v>
      </c>
      <c r="S2" s="2">
        <f>19415*1.2</f>
        <v>23298</v>
      </c>
      <c r="T2" s="2">
        <f>22192*1.2</f>
        <v>26630.399999999998</v>
      </c>
      <c r="U2" s="2">
        <f>6210*1.2</f>
        <v>7452</v>
      </c>
      <c r="V2" s="2">
        <f>2185*1.2</f>
        <v>2622</v>
      </c>
      <c r="W2" s="2">
        <f>172*1.8</f>
        <v>309.60000000000002</v>
      </c>
    </row>
    <row r="3" spans="1:23">
      <c r="A3" t="s">
        <v>28</v>
      </c>
      <c r="B3" s="4">
        <v>1.7</v>
      </c>
      <c r="C3" s="4">
        <v>1.8</v>
      </c>
      <c r="D3" s="4">
        <v>2.1</v>
      </c>
      <c r="E3" s="4">
        <v>1.7</v>
      </c>
      <c r="F3" s="4">
        <v>2.1</v>
      </c>
      <c r="G3" s="4">
        <v>2</v>
      </c>
      <c r="H3" s="4">
        <v>2.1</v>
      </c>
      <c r="I3" s="4">
        <v>2.2000000000000002</v>
      </c>
      <c r="J3" s="4">
        <v>2.2999999999999998</v>
      </c>
      <c r="K3" s="4">
        <v>2.4</v>
      </c>
      <c r="L3" s="4">
        <v>2.2000000000000002</v>
      </c>
      <c r="M3" s="4">
        <v>2.5</v>
      </c>
      <c r="N3" s="4">
        <v>5.4</v>
      </c>
      <c r="O3" s="4">
        <v>5.2</v>
      </c>
      <c r="P3" s="4">
        <v>4.4000000000000004</v>
      </c>
      <c r="Q3" s="4">
        <v>4.5999999999999996</v>
      </c>
      <c r="R3" s="4">
        <v>5.5</v>
      </c>
      <c r="S3" s="4">
        <v>6.5</v>
      </c>
      <c r="T3" s="4">
        <v>6.6</v>
      </c>
      <c r="U3" s="4">
        <v>3.4</v>
      </c>
      <c r="V3" s="4">
        <v>2.7</v>
      </c>
      <c r="W3" s="4">
        <v>1.8</v>
      </c>
    </row>
    <row r="4" spans="1:23">
      <c r="A4" t="s">
        <v>29</v>
      </c>
      <c r="B4" s="4">
        <f>3.7*6</f>
        <v>22.200000000000003</v>
      </c>
      <c r="C4" s="4">
        <f>2*6</f>
        <v>12</v>
      </c>
      <c r="D4" s="4">
        <f>3.3*6</f>
        <v>19.799999999999997</v>
      </c>
      <c r="E4" s="4">
        <f>3.8*6</f>
        <v>22.799999999999997</v>
      </c>
      <c r="F4" s="4">
        <f>3.7*6</f>
        <v>22.200000000000003</v>
      </c>
      <c r="G4" s="4">
        <f>3.8*6</f>
        <v>22.799999999999997</v>
      </c>
      <c r="H4" s="4">
        <f>4*6</f>
        <v>24</v>
      </c>
      <c r="I4" s="4">
        <f>4.4*6</f>
        <v>26.400000000000002</v>
      </c>
      <c r="J4" s="4">
        <f>4.7*6</f>
        <v>28.200000000000003</v>
      </c>
      <c r="K4" s="4">
        <f>2.9*6</f>
        <v>17.399999999999999</v>
      </c>
      <c r="L4" s="4">
        <f>3.4*6</f>
        <v>20.399999999999999</v>
      </c>
      <c r="M4" s="4">
        <f>3.6*6</f>
        <v>21.6</v>
      </c>
      <c r="N4" s="4">
        <f>3.3*6</f>
        <v>19.799999999999997</v>
      </c>
      <c r="O4" s="4">
        <f>3.4*6</f>
        <v>20.399999999999999</v>
      </c>
      <c r="P4" s="4">
        <f>3.4*6</f>
        <v>20.399999999999999</v>
      </c>
      <c r="Q4" s="4">
        <f>3.5*6</f>
        <v>21</v>
      </c>
      <c r="R4" s="4">
        <f>3.5*6</f>
        <v>21</v>
      </c>
      <c r="S4" s="4">
        <f>3.5*6</f>
        <v>21</v>
      </c>
      <c r="T4" s="4">
        <f>3.3*6</f>
        <v>19.799999999999997</v>
      </c>
      <c r="U4" s="4">
        <f>3.4*6</f>
        <v>20.399999999999999</v>
      </c>
      <c r="V4" s="4">
        <f>3.5*6</f>
        <v>21</v>
      </c>
      <c r="W4" s="4">
        <f>3.3*6</f>
        <v>19.799999999999997</v>
      </c>
    </row>
    <row r="5" spans="1:23">
      <c r="A5" t="s">
        <v>16</v>
      </c>
      <c r="B5" s="1">
        <v>51</v>
      </c>
      <c r="C5" s="3">
        <v>128</v>
      </c>
      <c r="D5" s="1">
        <v>325</v>
      </c>
      <c r="E5" s="1">
        <v>85</v>
      </c>
      <c r="F5" s="1">
        <v>612</v>
      </c>
      <c r="G5" s="1">
        <v>136</v>
      </c>
      <c r="H5" s="1">
        <v>83</v>
      </c>
      <c r="I5" s="1">
        <v>988</v>
      </c>
      <c r="J5" s="1">
        <v>3720</v>
      </c>
      <c r="K5" s="1">
        <v>910</v>
      </c>
      <c r="L5" s="1">
        <v>120</v>
      </c>
      <c r="M5" s="1">
        <v>408</v>
      </c>
      <c r="N5" s="1">
        <v>593</v>
      </c>
      <c r="O5" s="1">
        <v>1479</v>
      </c>
      <c r="P5" s="1">
        <v>405</v>
      </c>
      <c r="Q5" s="1">
        <v>39</v>
      </c>
      <c r="R5" s="1">
        <v>894</v>
      </c>
      <c r="S5" s="1">
        <v>888</v>
      </c>
      <c r="T5" s="1">
        <v>448</v>
      </c>
      <c r="U5" s="1">
        <v>455</v>
      </c>
      <c r="V5" s="1">
        <v>3126</v>
      </c>
      <c r="W5" s="1">
        <v>121</v>
      </c>
    </row>
    <row r="6" spans="1:23">
      <c r="A6" t="s">
        <v>26</v>
      </c>
      <c r="B6" s="1">
        <v>266</v>
      </c>
      <c r="C6" s="1">
        <v>140</v>
      </c>
      <c r="D6" s="1">
        <v>260</v>
      </c>
      <c r="E6" s="1">
        <v>233</v>
      </c>
      <c r="F6" s="1">
        <v>752</v>
      </c>
      <c r="G6" s="1">
        <v>76</v>
      </c>
      <c r="H6" s="1">
        <v>194</v>
      </c>
      <c r="I6" s="1">
        <v>801</v>
      </c>
      <c r="J6" s="1">
        <v>4080</v>
      </c>
      <c r="K6" s="1">
        <v>686</v>
      </c>
      <c r="L6" s="1">
        <v>128</v>
      </c>
      <c r="M6" s="1">
        <v>398</v>
      </c>
      <c r="N6" s="1">
        <v>590</v>
      </c>
      <c r="O6" s="1">
        <v>1475</v>
      </c>
      <c r="P6" s="1">
        <v>432</v>
      </c>
      <c r="Q6" s="1">
        <v>15</v>
      </c>
      <c r="R6" s="1">
        <v>933</v>
      </c>
      <c r="S6" s="1">
        <v>738</v>
      </c>
      <c r="T6" s="1">
        <v>565</v>
      </c>
      <c r="U6" s="1">
        <v>577</v>
      </c>
      <c r="V6" s="1">
        <v>3492</v>
      </c>
      <c r="W6" s="1">
        <v>141</v>
      </c>
    </row>
    <row r="7" spans="1:23">
      <c r="A7" t="s">
        <v>25</v>
      </c>
      <c r="B7" s="1">
        <v>2126</v>
      </c>
      <c r="C7" s="1">
        <v>271</v>
      </c>
      <c r="D7" s="1">
        <v>2109</v>
      </c>
      <c r="E7" s="1">
        <v>1810</v>
      </c>
      <c r="F7" s="1">
        <v>1853</v>
      </c>
      <c r="G7" s="1">
        <v>1043</v>
      </c>
      <c r="H7" s="1">
        <v>1580</v>
      </c>
      <c r="I7" s="1">
        <v>1924</v>
      </c>
      <c r="J7" s="1">
        <v>5160</v>
      </c>
      <c r="K7" s="1">
        <v>1758</v>
      </c>
      <c r="L7" s="1">
        <v>251</v>
      </c>
      <c r="M7" s="1">
        <v>1700</v>
      </c>
      <c r="N7" s="1">
        <v>794</v>
      </c>
      <c r="O7" s="1">
        <v>4205</v>
      </c>
      <c r="P7" s="1">
        <v>2522</v>
      </c>
      <c r="Q7" s="1">
        <v>125</v>
      </c>
      <c r="R7" s="1">
        <v>2822</v>
      </c>
      <c r="S7" s="1">
        <v>2765</v>
      </c>
      <c r="T7" s="1">
        <v>1267</v>
      </c>
      <c r="U7" s="1">
        <v>1499</v>
      </c>
      <c r="V7" s="1">
        <v>6335</v>
      </c>
      <c r="W7" s="1">
        <v>311</v>
      </c>
    </row>
    <row r="8" spans="1:23">
      <c r="A8" t="s">
        <v>27</v>
      </c>
      <c r="B8" s="1">
        <v>4019</v>
      </c>
      <c r="C8" s="1">
        <v>172</v>
      </c>
      <c r="D8" s="1">
        <v>11870</v>
      </c>
      <c r="E8" s="1">
        <v>5364</v>
      </c>
      <c r="F8" s="1">
        <v>5620</v>
      </c>
      <c r="G8" s="1">
        <v>3720</v>
      </c>
      <c r="H8" s="1">
        <v>5081</v>
      </c>
      <c r="I8" s="1">
        <v>14358</v>
      </c>
      <c r="J8" s="1">
        <v>62045</v>
      </c>
      <c r="K8" s="1">
        <v>4519</v>
      </c>
      <c r="L8" s="1">
        <v>1362</v>
      </c>
      <c r="M8" s="1">
        <v>3528</v>
      </c>
      <c r="N8" s="1">
        <v>5006</v>
      </c>
      <c r="O8" s="1">
        <v>2909</v>
      </c>
      <c r="P8" s="1">
        <v>2903</v>
      </c>
      <c r="Q8" s="1">
        <v>2452</v>
      </c>
      <c r="R8" s="1">
        <v>10501</v>
      </c>
      <c r="S8" s="1">
        <v>11431</v>
      </c>
      <c r="T8" s="1">
        <v>5091</v>
      </c>
      <c r="U8" s="1">
        <v>3217</v>
      </c>
      <c r="V8" s="1">
        <v>14560</v>
      </c>
      <c r="W8" s="1">
        <v>605</v>
      </c>
    </row>
    <row r="9" spans="1:23">
      <c r="A9" t="s">
        <v>30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f>32164*1.2</f>
        <v>38596.799999999996</v>
      </c>
      <c r="K9" s="1">
        <f>9155*1.2</f>
        <v>10986</v>
      </c>
      <c r="L9" s="1">
        <f>2784*1.2</f>
        <v>3340.7999999999997</v>
      </c>
      <c r="M9" s="1">
        <f>7683*1.2</f>
        <v>9219.6</v>
      </c>
      <c r="N9" s="1">
        <f>4942*1.2</f>
        <v>5930.4</v>
      </c>
      <c r="O9" s="1">
        <f>5103*1.2</f>
        <v>6123.5999999999995</v>
      </c>
      <c r="P9" s="1">
        <f>4250*1.2</f>
        <v>5100</v>
      </c>
      <c r="Q9" s="1">
        <f>2086*1.2</f>
        <v>2503.1999999999998</v>
      </c>
      <c r="R9" s="1">
        <f>9262*1.2</f>
        <v>11114.4</v>
      </c>
      <c r="S9" s="1">
        <f>11150*1.2</f>
        <v>13380</v>
      </c>
      <c r="T9" s="1">
        <f>4238*1.2</f>
        <v>5085.5999999999995</v>
      </c>
      <c r="U9" s="1">
        <f>10078*1.2</f>
        <v>12093.6</v>
      </c>
      <c r="V9" s="1">
        <f>4852*1.2</f>
        <v>5822.4</v>
      </c>
      <c r="W9" s="1">
        <f>3665*1.2</f>
        <v>4398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Query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Tabatabaie</dc:creator>
  <cp:lastModifiedBy>Mahan Tabatabaie</cp:lastModifiedBy>
  <dcterms:created xsi:type="dcterms:W3CDTF">2019-01-15T13:19:05Z</dcterms:created>
  <dcterms:modified xsi:type="dcterms:W3CDTF">2019-01-17T08:26:24Z</dcterms:modified>
</cp:coreProperties>
</file>