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2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5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9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Courses\System Dynamics\Project\Data\"/>
    </mc:Choice>
  </mc:AlternateContent>
  <xr:revisionPtr revIDLastSave="0" documentId="13_ncr:1_{6E8B8573-2D16-4F75-8311-FC15B4BE1D3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anking Sector" sheetId="2" r:id="rId1"/>
    <sheet name="Data" sheetId="1" r:id="rId2"/>
    <sheet name="POP &amp; CPI" sheetId="3" r:id="rId3"/>
    <sheet name="Net Capital Stock &amp; GDP" sheetId="4" r:id="rId4"/>
    <sheet name="GDP, POP, CPI" sheetId="5" r:id="rId5"/>
    <sheet name="Export &amp; Import to GDP" sheetId="6" r:id="rId6"/>
    <sheet name="Govenrment Exp." sheetId="7" r:id="rId7"/>
    <sheet name="Oil Income" sheetId="8" r:id="rId8"/>
    <sheet name="Real Interest Rate" sheetId="9" r:id="rId9"/>
    <sheet name="Sanctions Intensity &amp; Inflation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6" i="2" l="1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25" i="2"/>
  <c r="F1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4" i="4"/>
  <c r="E56" i="1" l="1"/>
  <c r="E57" i="1"/>
  <c r="E58" i="1"/>
  <c r="E59" i="1"/>
  <c r="E60" i="1"/>
  <c r="E55" i="1"/>
  <c r="E54" i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3" i="8"/>
  <c r="E65" i="6" l="1"/>
  <c r="D65" i="6"/>
  <c r="C65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3" i="6"/>
  <c r="F45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" i="3"/>
  <c r="O50" i="1"/>
  <c r="Q169" i="1"/>
  <c r="Q170" i="1" s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D25" i="1"/>
  <c r="BU31" i="1" s="1"/>
  <c r="BD26" i="1"/>
  <c r="BU32" i="1" s="1"/>
  <c r="BD27" i="1"/>
  <c r="BU33" i="1" s="1"/>
  <c r="BD28" i="1"/>
  <c r="BU34" i="1" s="1"/>
  <c r="BD29" i="1"/>
  <c r="BU35" i="1" s="1"/>
  <c r="BD30" i="1"/>
  <c r="BU36" i="1" s="1"/>
  <c r="BD31" i="1"/>
  <c r="BU37" i="1" s="1"/>
  <c r="BD32" i="1"/>
  <c r="BU38" i="1" s="1"/>
  <c r="BD33" i="1"/>
  <c r="BU39" i="1" s="1"/>
  <c r="BD34" i="1"/>
  <c r="BU40" i="1" s="1"/>
  <c r="BD35" i="1"/>
  <c r="BU41" i="1" s="1"/>
  <c r="BD36" i="1"/>
  <c r="BU42" i="1" s="1"/>
  <c r="BD37" i="1"/>
  <c r="BU43" i="1" s="1"/>
  <c r="BD38" i="1"/>
  <c r="BU44" i="1" s="1"/>
  <c r="BD39" i="1"/>
  <c r="BU45" i="1" s="1"/>
  <c r="BD40" i="1"/>
  <c r="BU46" i="1" s="1"/>
  <c r="Z35" i="1"/>
  <c r="Z34" i="1"/>
  <c r="AC7" i="1"/>
  <c r="AE7" i="1" s="1"/>
  <c r="AF7" i="1"/>
  <c r="AG7" i="1"/>
  <c r="AN7" i="1"/>
  <c r="AO7" i="1" s="1"/>
  <c r="AP7" i="1"/>
  <c r="AQ7" i="1"/>
  <c r="AX7" i="1"/>
  <c r="AY7" i="1" s="1"/>
  <c r="AZ7" i="1"/>
  <c r="BA7" i="1"/>
  <c r="AC3" i="1"/>
  <c r="AE3" i="1" s="1"/>
  <c r="AN3" i="1"/>
  <c r="AO3" i="1" s="1"/>
  <c r="O51" i="1" l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O72" i="1"/>
  <c r="P50" i="1"/>
  <c r="N71" i="1"/>
  <c r="N72" i="1" s="1"/>
  <c r="D55" i="1"/>
  <c r="F55" i="1" s="1"/>
  <c r="D56" i="1"/>
  <c r="F56" i="1" s="1"/>
  <c r="D57" i="1"/>
  <c r="F57" i="1" s="1"/>
  <c r="D58" i="1"/>
  <c r="F58" i="1" s="1"/>
  <c r="D59" i="1"/>
  <c r="F59" i="1" s="1"/>
  <c r="D60" i="1"/>
  <c r="F60" i="1" s="1"/>
  <c r="D54" i="1"/>
  <c r="F54" i="1" s="1"/>
  <c r="F61" i="1" l="1"/>
  <c r="P71" i="1"/>
  <c r="P72" i="1"/>
  <c r="BA5" i="1"/>
  <c r="BA6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AZ5" i="1"/>
  <c r="AZ6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4" i="1"/>
  <c r="BA4" i="1"/>
  <c r="AQ5" i="1"/>
  <c r="AQ6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4" i="1"/>
  <c r="AP5" i="1"/>
  <c r="AP6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4" i="1"/>
  <c r="AX8" i="1"/>
  <c r="AY8" i="1" s="1"/>
  <c r="AX9" i="1"/>
  <c r="AY9" i="1" s="1"/>
  <c r="AX10" i="1"/>
  <c r="AY10" i="1" s="1"/>
  <c r="AX11" i="1"/>
  <c r="AY11" i="1" s="1"/>
  <c r="AX12" i="1"/>
  <c r="AY12" i="1" s="1"/>
  <c r="AX13" i="1"/>
  <c r="AY13" i="1" s="1"/>
  <c r="AX14" i="1"/>
  <c r="AY14" i="1" s="1"/>
  <c r="AX15" i="1"/>
  <c r="AY15" i="1" s="1"/>
  <c r="AX16" i="1"/>
  <c r="AY16" i="1" s="1"/>
  <c r="AX17" i="1"/>
  <c r="AY17" i="1" s="1"/>
  <c r="AX18" i="1"/>
  <c r="AY18" i="1" s="1"/>
  <c r="AX19" i="1"/>
  <c r="AY19" i="1" s="1"/>
  <c r="AX20" i="1"/>
  <c r="AY20" i="1" s="1"/>
  <c r="AX21" i="1"/>
  <c r="AY21" i="1" s="1"/>
  <c r="AX22" i="1"/>
  <c r="AY22" i="1" s="1"/>
  <c r="AX23" i="1"/>
  <c r="AY23" i="1" s="1"/>
  <c r="AX24" i="1"/>
  <c r="AY24" i="1" s="1"/>
  <c r="AX25" i="1"/>
  <c r="AY25" i="1" s="1"/>
  <c r="AX26" i="1"/>
  <c r="AY26" i="1" s="1"/>
  <c r="AX27" i="1"/>
  <c r="AY27" i="1" s="1"/>
  <c r="AX28" i="1"/>
  <c r="AY28" i="1" s="1"/>
  <c r="AX29" i="1"/>
  <c r="AY29" i="1" s="1"/>
  <c r="AX30" i="1"/>
  <c r="AY30" i="1" s="1"/>
  <c r="AX31" i="1"/>
  <c r="AY31" i="1" s="1"/>
  <c r="AX32" i="1"/>
  <c r="AY32" i="1" s="1"/>
  <c r="AX33" i="1"/>
  <c r="AY33" i="1" s="1"/>
  <c r="AX34" i="1"/>
  <c r="AY34" i="1" s="1"/>
  <c r="AX35" i="1"/>
  <c r="AY35" i="1" s="1"/>
  <c r="AX36" i="1"/>
  <c r="AY36" i="1" s="1"/>
  <c r="AX37" i="1"/>
  <c r="AY37" i="1" s="1"/>
  <c r="AX38" i="1"/>
  <c r="AY38" i="1" s="1"/>
  <c r="AX39" i="1"/>
  <c r="AY39" i="1" s="1"/>
  <c r="AX40" i="1"/>
  <c r="AY40" i="1" s="1"/>
  <c r="AX41" i="1"/>
  <c r="AY41" i="1" s="1"/>
  <c r="AX42" i="1"/>
  <c r="AY42" i="1" s="1"/>
  <c r="AX43" i="1"/>
  <c r="AY43" i="1" s="1"/>
  <c r="AX44" i="1"/>
  <c r="AY44" i="1" s="1"/>
  <c r="AX45" i="1"/>
  <c r="AY45" i="1" s="1"/>
  <c r="AX46" i="1"/>
  <c r="AY46" i="1" s="1"/>
  <c r="AX47" i="1"/>
  <c r="AY47" i="1" s="1"/>
  <c r="BG25" i="1" s="1"/>
  <c r="AX48" i="1"/>
  <c r="AY48" i="1" s="1"/>
  <c r="BG26" i="1" s="1"/>
  <c r="AX49" i="1"/>
  <c r="AY49" i="1" s="1"/>
  <c r="BG27" i="1" s="1"/>
  <c r="AX50" i="1"/>
  <c r="AY50" i="1" s="1"/>
  <c r="BG28" i="1" s="1"/>
  <c r="AX51" i="1"/>
  <c r="AY51" i="1" s="1"/>
  <c r="BG29" i="1" s="1"/>
  <c r="AX52" i="1"/>
  <c r="AY52" i="1" s="1"/>
  <c r="BG30" i="1" s="1"/>
  <c r="AX53" i="1"/>
  <c r="AY53" i="1" s="1"/>
  <c r="BG31" i="1" s="1"/>
  <c r="AX54" i="1"/>
  <c r="AY54" i="1" s="1"/>
  <c r="BG32" i="1" s="1"/>
  <c r="AX55" i="1"/>
  <c r="AY55" i="1" s="1"/>
  <c r="BG33" i="1" s="1"/>
  <c r="AX56" i="1"/>
  <c r="AY56" i="1" s="1"/>
  <c r="BG34" i="1" s="1"/>
  <c r="AX57" i="1"/>
  <c r="AY57" i="1" s="1"/>
  <c r="BG35" i="1" s="1"/>
  <c r="AX58" i="1"/>
  <c r="AY58" i="1" s="1"/>
  <c r="BG36" i="1" s="1"/>
  <c r="AX59" i="1"/>
  <c r="AY59" i="1" s="1"/>
  <c r="BG37" i="1" s="1"/>
  <c r="AX60" i="1"/>
  <c r="AY60" i="1" s="1"/>
  <c r="BG38" i="1" s="1"/>
  <c r="AX61" i="1"/>
  <c r="AY61" i="1" s="1"/>
  <c r="BG39" i="1" s="1"/>
  <c r="AX62" i="1"/>
  <c r="AY62" i="1" s="1"/>
  <c r="BG40" i="1" s="1"/>
  <c r="AX63" i="1"/>
  <c r="AY63" i="1" s="1"/>
  <c r="AX6" i="1"/>
  <c r="AY6" i="1" s="1"/>
  <c r="AN4" i="1"/>
  <c r="AO4" i="1" s="1"/>
  <c r="AN5" i="1"/>
  <c r="AO5" i="1" s="1"/>
  <c r="AN6" i="1"/>
  <c r="AO6" i="1" s="1"/>
  <c r="AN8" i="1"/>
  <c r="AO8" i="1" s="1"/>
  <c r="AN9" i="1"/>
  <c r="AO9" i="1" s="1"/>
  <c r="AN10" i="1"/>
  <c r="AO10" i="1" s="1"/>
  <c r="AN11" i="1"/>
  <c r="AO11" i="1" s="1"/>
  <c r="AN12" i="1"/>
  <c r="AO12" i="1" s="1"/>
  <c r="AN13" i="1"/>
  <c r="AO13" i="1" s="1"/>
  <c r="AN14" i="1"/>
  <c r="AO14" i="1" s="1"/>
  <c r="AN15" i="1"/>
  <c r="AO15" i="1" s="1"/>
  <c r="AN16" i="1"/>
  <c r="AO16" i="1" s="1"/>
  <c r="AN17" i="1"/>
  <c r="AO17" i="1" s="1"/>
  <c r="AN18" i="1"/>
  <c r="AO18" i="1" s="1"/>
  <c r="AN19" i="1"/>
  <c r="AO19" i="1" s="1"/>
  <c r="AN20" i="1"/>
  <c r="AO20" i="1" s="1"/>
  <c r="AN21" i="1"/>
  <c r="AO21" i="1" s="1"/>
  <c r="AN22" i="1"/>
  <c r="AO22" i="1" s="1"/>
  <c r="AN23" i="1"/>
  <c r="AO23" i="1" s="1"/>
  <c r="AN24" i="1"/>
  <c r="AO24" i="1" s="1"/>
  <c r="AN25" i="1"/>
  <c r="AO25" i="1" s="1"/>
  <c r="AN26" i="1"/>
  <c r="AO26" i="1" s="1"/>
  <c r="AN27" i="1"/>
  <c r="AO27" i="1" s="1"/>
  <c r="AN28" i="1"/>
  <c r="AO28" i="1" s="1"/>
  <c r="AN29" i="1"/>
  <c r="AO29" i="1" s="1"/>
  <c r="AN30" i="1"/>
  <c r="AO30" i="1" s="1"/>
  <c r="AN31" i="1"/>
  <c r="AO31" i="1" s="1"/>
  <c r="AN32" i="1"/>
  <c r="AO32" i="1" s="1"/>
  <c r="AN33" i="1"/>
  <c r="AO33" i="1" s="1"/>
  <c r="AN34" i="1"/>
  <c r="AO34" i="1" s="1"/>
  <c r="AN35" i="1"/>
  <c r="AO35" i="1" s="1"/>
  <c r="AN36" i="1"/>
  <c r="AO36" i="1" s="1"/>
  <c r="AN37" i="1"/>
  <c r="AO37" i="1" s="1"/>
  <c r="AN38" i="1"/>
  <c r="AO38" i="1" s="1"/>
  <c r="AN39" i="1"/>
  <c r="AO39" i="1" s="1"/>
  <c r="AN40" i="1"/>
  <c r="AO40" i="1" s="1"/>
  <c r="AN41" i="1"/>
  <c r="AO41" i="1" s="1"/>
  <c r="AN42" i="1"/>
  <c r="AO42" i="1" s="1"/>
  <c r="AN43" i="1"/>
  <c r="AO43" i="1" s="1"/>
  <c r="AN44" i="1"/>
  <c r="AO44" i="1" s="1"/>
  <c r="AN45" i="1"/>
  <c r="AO45" i="1" s="1"/>
  <c r="AN46" i="1"/>
  <c r="AO46" i="1" s="1"/>
  <c r="AN47" i="1"/>
  <c r="AO47" i="1" s="1"/>
  <c r="BH25" i="1" s="1"/>
  <c r="AN48" i="1"/>
  <c r="AO48" i="1" s="1"/>
  <c r="BH26" i="1" s="1"/>
  <c r="AN49" i="1"/>
  <c r="AO49" i="1" s="1"/>
  <c r="BH27" i="1" s="1"/>
  <c r="AN50" i="1"/>
  <c r="AO50" i="1" s="1"/>
  <c r="BH28" i="1" s="1"/>
  <c r="AN51" i="1"/>
  <c r="AO51" i="1" s="1"/>
  <c r="BH29" i="1" s="1"/>
  <c r="AN52" i="1"/>
  <c r="AO52" i="1" s="1"/>
  <c r="BH30" i="1" s="1"/>
  <c r="AN53" i="1"/>
  <c r="AO53" i="1" s="1"/>
  <c r="BH31" i="1" s="1"/>
  <c r="AN54" i="1"/>
  <c r="AO54" i="1" s="1"/>
  <c r="BH32" i="1" s="1"/>
  <c r="AN55" i="1"/>
  <c r="AO55" i="1" s="1"/>
  <c r="BH33" i="1" s="1"/>
  <c r="AN56" i="1"/>
  <c r="AO56" i="1" s="1"/>
  <c r="BH34" i="1" s="1"/>
  <c r="AN57" i="1"/>
  <c r="AO57" i="1" s="1"/>
  <c r="BH35" i="1" s="1"/>
  <c r="AN58" i="1"/>
  <c r="AO58" i="1" s="1"/>
  <c r="BH36" i="1" s="1"/>
  <c r="AN59" i="1"/>
  <c r="AO59" i="1" s="1"/>
  <c r="BH37" i="1" s="1"/>
  <c r="AN60" i="1"/>
  <c r="AO60" i="1" s="1"/>
  <c r="BH38" i="1" s="1"/>
  <c r="AN61" i="1"/>
  <c r="AO61" i="1" s="1"/>
  <c r="BH39" i="1" s="1"/>
  <c r="AN62" i="1"/>
  <c r="AO62" i="1" s="1"/>
  <c r="BH40" i="1" s="1"/>
  <c r="AN63" i="1"/>
  <c r="AO63" i="1" s="1"/>
  <c r="AG5" i="1"/>
  <c r="AG6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T28" i="1" s="1"/>
  <c r="AG24" i="1"/>
  <c r="T29" i="1" s="1"/>
  <c r="AG25" i="1"/>
  <c r="T30" i="1" s="1"/>
  <c r="AG26" i="1"/>
  <c r="T31" i="1" s="1"/>
  <c r="AG27" i="1"/>
  <c r="T32" i="1" s="1"/>
  <c r="AG28" i="1"/>
  <c r="T33" i="1" s="1"/>
  <c r="AG29" i="1"/>
  <c r="T34" i="1" s="1"/>
  <c r="AG30" i="1"/>
  <c r="T35" i="1" s="1"/>
  <c r="AG31" i="1"/>
  <c r="T36" i="1" s="1"/>
  <c r="AG32" i="1"/>
  <c r="T37" i="1" s="1"/>
  <c r="AG33" i="1"/>
  <c r="T38" i="1" s="1"/>
  <c r="AG34" i="1"/>
  <c r="T39" i="1" s="1"/>
  <c r="AG35" i="1"/>
  <c r="T40" i="1" s="1"/>
  <c r="AG36" i="1"/>
  <c r="T41" i="1" s="1"/>
  <c r="AG37" i="1"/>
  <c r="T42" i="1" s="1"/>
  <c r="AG38" i="1"/>
  <c r="T43" i="1" s="1"/>
  <c r="AG39" i="1"/>
  <c r="T44" i="1" s="1"/>
  <c r="AG40" i="1"/>
  <c r="T45" i="1" s="1"/>
  <c r="AG41" i="1"/>
  <c r="T46" i="1" s="1"/>
  <c r="AG42" i="1"/>
  <c r="T47" i="1" s="1"/>
  <c r="AG43" i="1"/>
  <c r="T48" i="1" s="1"/>
  <c r="AG44" i="1"/>
  <c r="T49" i="1" s="1"/>
  <c r="AG45" i="1"/>
  <c r="T50" i="1" s="1"/>
  <c r="AG46" i="1"/>
  <c r="T51" i="1" s="1"/>
  <c r="AG47" i="1"/>
  <c r="T52" i="1" s="1"/>
  <c r="AG48" i="1"/>
  <c r="T53" i="1" s="1"/>
  <c r="AG49" i="1"/>
  <c r="T54" i="1" s="1"/>
  <c r="AG50" i="1"/>
  <c r="T55" i="1" s="1"/>
  <c r="AG51" i="1"/>
  <c r="T56" i="1" s="1"/>
  <c r="AG52" i="1"/>
  <c r="T57" i="1" s="1"/>
  <c r="AG53" i="1"/>
  <c r="T58" i="1" s="1"/>
  <c r="AG54" i="1"/>
  <c r="T59" i="1" s="1"/>
  <c r="AG55" i="1"/>
  <c r="T60" i="1" s="1"/>
  <c r="AG56" i="1"/>
  <c r="T61" i="1" s="1"/>
  <c r="AG57" i="1"/>
  <c r="T62" i="1" s="1"/>
  <c r="AG58" i="1"/>
  <c r="T63" i="1" s="1"/>
  <c r="AG59" i="1"/>
  <c r="T64" i="1" s="1"/>
  <c r="AG60" i="1"/>
  <c r="T65" i="1" s="1"/>
  <c r="AG61" i="1"/>
  <c r="T66" i="1" s="1"/>
  <c r="AG62" i="1"/>
  <c r="T67" i="1" s="1"/>
  <c r="AG63" i="1"/>
  <c r="T68" i="1" s="1"/>
  <c r="AG4" i="1"/>
  <c r="AF5" i="1"/>
  <c r="AF6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BN7" i="1" s="1"/>
  <c r="BP7" i="1" s="1"/>
  <c r="AF23" i="1"/>
  <c r="BN8" i="1" s="1"/>
  <c r="BP8" i="1" s="1"/>
  <c r="AF24" i="1"/>
  <c r="BN9" i="1" s="1"/>
  <c r="BP9" i="1" s="1"/>
  <c r="AF25" i="1"/>
  <c r="BN10" i="1" s="1"/>
  <c r="BP10" i="1" s="1"/>
  <c r="AF26" i="1"/>
  <c r="BN11" i="1" s="1"/>
  <c r="BP11" i="1" s="1"/>
  <c r="AF27" i="1"/>
  <c r="BN12" i="1" s="1"/>
  <c r="BP12" i="1" s="1"/>
  <c r="AF28" i="1"/>
  <c r="BN13" i="1" s="1"/>
  <c r="BP13" i="1" s="1"/>
  <c r="AF29" i="1"/>
  <c r="BN14" i="1" s="1"/>
  <c r="BP14" i="1" s="1"/>
  <c r="AF30" i="1"/>
  <c r="BN15" i="1" s="1"/>
  <c r="BP15" i="1" s="1"/>
  <c r="AF31" i="1"/>
  <c r="BN16" i="1" s="1"/>
  <c r="BP16" i="1" s="1"/>
  <c r="AF32" i="1"/>
  <c r="BN17" i="1" s="1"/>
  <c r="BP17" i="1" s="1"/>
  <c r="AF33" i="1"/>
  <c r="BN18" i="1" s="1"/>
  <c r="BP18" i="1" s="1"/>
  <c r="AF34" i="1"/>
  <c r="BN19" i="1" s="1"/>
  <c r="BP19" i="1" s="1"/>
  <c r="AF35" i="1"/>
  <c r="BN20" i="1" s="1"/>
  <c r="BP20" i="1" s="1"/>
  <c r="AF36" i="1"/>
  <c r="BN21" i="1" s="1"/>
  <c r="BP21" i="1" s="1"/>
  <c r="AF37" i="1"/>
  <c r="BN22" i="1" s="1"/>
  <c r="BP22" i="1" s="1"/>
  <c r="AF38" i="1"/>
  <c r="BN23" i="1" s="1"/>
  <c r="BP23" i="1" s="1"/>
  <c r="AF39" i="1"/>
  <c r="BN24" i="1" s="1"/>
  <c r="BP24" i="1" s="1"/>
  <c r="AF40" i="1"/>
  <c r="BN25" i="1" s="1"/>
  <c r="BP25" i="1" s="1"/>
  <c r="AF41" i="1"/>
  <c r="BN26" i="1" s="1"/>
  <c r="BP26" i="1" s="1"/>
  <c r="AF42" i="1"/>
  <c r="BN27" i="1" s="1"/>
  <c r="BP27" i="1" s="1"/>
  <c r="AF43" i="1"/>
  <c r="BN28" i="1" s="1"/>
  <c r="BP28" i="1" s="1"/>
  <c r="AF44" i="1"/>
  <c r="BN29" i="1" s="1"/>
  <c r="BP29" i="1" s="1"/>
  <c r="AF45" i="1"/>
  <c r="BN30" i="1" s="1"/>
  <c r="BP30" i="1" s="1"/>
  <c r="AF46" i="1"/>
  <c r="BN31" i="1" s="1"/>
  <c r="BP31" i="1" s="1"/>
  <c r="AF47" i="1"/>
  <c r="BN32" i="1" s="1"/>
  <c r="BP32" i="1" s="1"/>
  <c r="BT31" i="1" s="1"/>
  <c r="AF48" i="1"/>
  <c r="BN33" i="1" s="1"/>
  <c r="BP33" i="1" s="1"/>
  <c r="BT32" i="1" s="1"/>
  <c r="AF49" i="1"/>
  <c r="BN34" i="1" s="1"/>
  <c r="BP34" i="1" s="1"/>
  <c r="BT33" i="1" s="1"/>
  <c r="AF50" i="1"/>
  <c r="BN35" i="1" s="1"/>
  <c r="BP35" i="1" s="1"/>
  <c r="BT34" i="1" s="1"/>
  <c r="AF51" i="1"/>
  <c r="BN36" i="1" s="1"/>
  <c r="BP36" i="1" s="1"/>
  <c r="BT35" i="1" s="1"/>
  <c r="AF52" i="1"/>
  <c r="BN37" i="1" s="1"/>
  <c r="BP37" i="1" s="1"/>
  <c r="BT36" i="1" s="1"/>
  <c r="AF53" i="1"/>
  <c r="BN38" i="1" s="1"/>
  <c r="BP38" i="1" s="1"/>
  <c r="BT37" i="1" s="1"/>
  <c r="AF54" i="1"/>
  <c r="BN39" i="1" s="1"/>
  <c r="BP39" i="1" s="1"/>
  <c r="BT38" i="1" s="1"/>
  <c r="AF55" i="1"/>
  <c r="BN40" i="1" s="1"/>
  <c r="BP40" i="1" s="1"/>
  <c r="BT39" i="1" s="1"/>
  <c r="AF56" i="1"/>
  <c r="BN41" i="1" s="1"/>
  <c r="BP41" i="1" s="1"/>
  <c r="BT40" i="1" s="1"/>
  <c r="AF57" i="1"/>
  <c r="BN42" i="1" s="1"/>
  <c r="BP42" i="1" s="1"/>
  <c r="BT41" i="1" s="1"/>
  <c r="AF58" i="1"/>
  <c r="BN43" i="1" s="1"/>
  <c r="BP43" i="1" s="1"/>
  <c r="BT42" i="1" s="1"/>
  <c r="AF59" i="1"/>
  <c r="BN44" i="1" s="1"/>
  <c r="BP44" i="1" s="1"/>
  <c r="BT43" i="1" s="1"/>
  <c r="AF60" i="1"/>
  <c r="BN45" i="1" s="1"/>
  <c r="BP45" i="1" s="1"/>
  <c r="BT44" i="1" s="1"/>
  <c r="AF61" i="1"/>
  <c r="BN46" i="1" s="1"/>
  <c r="BP46" i="1" s="1"/>
  <c r="BT45" i="1" s="1"/>
  <c r="AF62" i="1"/>
  <c r="BN47" i="1" s="1"/>
  <c r="BP47" i="1" s="1"/>
  <c r="BT46" i="1" s="1"/>
  <c r="AF4" i="1"/>
  <c r="AC4" i="1"/>
  <c r="AE4" i="1" s="1"/>
  <c r="AC5" i="1"/>
  <c r="AE5" i="1" s="1"/>
  <c r="AC6" i="1"/>
  <c r="AC8" i="1"/>
  <c r="AE8" i="1" s="1"/>
  <c r="AC9" i="1"/>
  <c r="AE9" i="1" s="1"/>
  <c r="AC10" i="1"/>
  <c r="AE10" i="1" s="1"/>
  <c r="AC11" i="1"/>
  <c r="AE11" i="1" s="1"/>
  <c r="AC12" i="1"/>
  <c r="AE12" i="1" s="1"/>
  <c r="AC13" i="1"/>
  <c r="AE13" i="1" s="1"/>
  <c r="AC14" i="1"/>
  <c r="AE14" i="1" s="1"/>
  <c r="AC15" i="1"/>
  <c r="AE15" i="1" s="1"/>
  <c r="AC16" i="1"/>
  <c r="AE16" i="1" s="1"/>
  <c r="AC17" i="1"/>
  <c r="AE17" i="1" s="1"/>
  <c r="AC18" i="1"/>
  <c r="AE18" i="1" s="1"/>
  <c r="AC19" i="1"/>
  <c r="AE19" i="1" s="1"/>
  <c r="AC20" i="1"/>
  <c r="AE20" i="1" s="1"/>
  <c r="AC21" i="1"/>
  <c r="AE21" i="1" s="1"/>
  <c r="AC22" i="1"/>
  <c r="AE22" i="1" s="1"/>
  <c r="AC23" i="1"/>
  <c r="AE23" i="1" s="1"/>
  <c r="AC24" i="1"/>
  <c r="AE24" i="1" s="1"/>
  <c r="AC25" i="1"/>
  <c r="AE25" i="1" s="1"/>
  <c r="AC26" i="1"/>
  <c r="AE26" i="1" s="1"/>
  <c r="AC27" i="1"/>
  <c r="AE27" i="1" s="1"/>
  <c r="AC28" i="1"/>
  <c r="AE28" i="1" s="1"/>
  <c r="AC29" i="1"/>
  <c r="AE29" i="1" s="1"/>
  <c r="AC30" i="1"/>
  <c r="AE30" i="1" s="1"/>
  <c r="AC31" i="1"/>
  <c r="AE31" i="1" s="1"/>
  <c r="AC32" i="1"/>
  <c r="AE32" i="1" s="1"/>
  <c r="AC33" i="1"/>
  <c r="AE33" i="1" s="1"/>
  <c r="AC34" i="1"/>
  <c r="AE34" i="1" s="1"/>
  <c r="AC35" i="1"/>
  <c r="AE35" i="1" s="1"/>
  <c r="AC36" i="1"/>
  <c r="AE36" i="1" s="1"/>
  <c r="AC37" i="1"/>
  <c r="AE37" i="1" s="1"/>
  <c r="AC38" i="1"/>
  <c r="AE38" i="1" s="1"/>
  <c r="AC39" i="1"/>
  <c r="AE39" i="1" s="1"/>
  <c r="AC40" i="1"/>
  <c r="AE40" i="1" s="1"/>
  <c r="AC41" i="1"/>
  <c r="AE41" i="1" s="1"/>
  <c r="AC42" i="1"/>
  <c r="AE42" i="1" s="1"/>
  <c r="AC43" i="1"/>
  <c r="AE43" i="1" s="1"/>
  <c r="AC44" i="1"/>
  <c r="AE44" i="1" s="1"/>
  <c r="AC45" i="1"/>
  <c r="AE45" i="1" s="1"/>
  <c r="AC46" i="1"/>
  <c r="AE46" i="1" s="1"/>
  <c r="AC47" i="1"/>
  <c r="AE47" i="1" s="1"/>
  <c r="AC48" i="1"/>
  <c r="AE48" i="1" s="1"/>
  <c r="AC49" i="1"/>
  <c r="AE49" i="1" s="1"/>
  <c r="AC50" i="1"/>
  <c r="AE50" i="1" s="1"/>
  <c r="AC51" i="1"/>
  <c r="AE51" i="1" s="1"/>
  <c r="AC52" i="1"/>
  <c r="AE52" i="1" s="1"/>
  <c r="AC53" i="1"/>
  <c r="AE53" i="1" s="1"/>
  <c r="AC54" i="1"/>
  <c r="AE54" i="1" s="1"/>
  <c r="AC55" i="1"/>
  <c r="AE55" i="1" s="1"/>
  <c r="AC56" i="1"/>
  <c r="AE56" i="1" s="1"/>
  <c r="AC57" i="1"/>
  <c r="AE57" i="1" s="1"/>
  <c r="AC58" i="1"/>
  <c r="AE58" i="1" s="1"/>
  <c r="AC59" i="1"/>
  <c r="AE59" i="1" s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3" i="1"/>
  <c r="AE6" i="1" l="1"/>
  <c r="AD7" i="1"/>
  <c r="AD59" i="1"/>
  <c r="AD51" i="1"/>
  <c r="AD43" i="1"/>
  <c r="AD35" i="1"/>
  <c r="AD27" i="1"/>
  <c r="AD19" i="1"/>
  <c r="AD11" i="1"/>
  <c r="AD58" i="1"/>
  <c r="AD54" i="1"/>
  <c r="AD50" i="1"/>
  <c r="AD46" i="1"/>
  <c r="AD42" i="1"/>
  <c r="AD38" i="1"/>
  <c r="AD34" i="1"/>
  <c r="AD30" i="1"/>
  <c r="AD26" i="1"/>
  <c r="AD22" i="1"/>
  <c r="AD18" i="1"/>
  <c r="AD14" i="1"/>
  <c r="AD10" i="1"/>
  <c r="AD6" i="1"/>
  <c r="AD57" i="1"/>
  <c r="AD53" i="1"/>
  <c r="AD49" i="1"/>
  <c r="AD45" i="1"/>
  <c r="AD41" i="1"/>
  <c r="AD37" i="1"/>
  <c r="AD33" i="1"/>
  <c r="AD29" i="1"/>
  <c r="AD25" i="1"/>
  <c r="AD21" i="1"/>
  <c r="AD17" i="1"/>
  <c r="AD13" i="1"/>
  <c r="AD9" i="1"/>
  <c r="AD5" i="1"/>
  <c r="AD55" i="1"/>
  <c r="AD47" i="1"/>
  <c r="AD39" i="1"/>
  <c r="AD31" i="1"/>
  <c r="AD23" i="1"/>
  <c r="AD15" i="1"/>
  <c r="AD4" i="1"/>
  <c r="AD56" i="1"/>
  <c r="AD52" i="1"/>
  <c r="AD48" i="1"/>
  <c r="AD44" i="1"/>
  <c r="AD40" i="1"/>
  <c r="AD36" i="1"/>
  <c r="AD32" i="1"/>
  <c r="AD28" i="1"/>
  <c r="AD24" i="1"/>
  <c r="AD20" i="1"/>
  <c r="AD16" i="1"/>
  <c r="AD12" i="1"/>
  <c r="AD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B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Erfan:</t>
        </r>
        <r>
          <rPr>
            <sz val="9"/>
            <color indexed="81"/>
            <rFont val="Tahoma"/>
            <family val="2"/>
          </rPr>
          <t xml:space="preserve">
ارقام به میلیارد ریال</t>
        </r>
      </text>
    </comment>
    <comment ref="C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Erfan:</t>
        </r>
        <r>
          <rPr>
            <sz val="9"/>
            <color indexed="81"/>
            <rFont val="Tahoma"/>
            <family val="2"/>
          </rPr>
          <t xml:space="preserve">
ارقام به میلیارد ریال</t>
        </r>
      </text>
    </comment>
    <comment ref="D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Erfan:</t>
        </r>
        <r>
          <rPr>
            <sz val="9"/>
            <color indexed="81"/>
            <rFont val="Tahoma"/>
            <family val="2"/>
          </rPr>
          <t xml:space="preserve">
ارقام به میلیارد ریال
</t>
        </r>
      </text>
    </comment>
    <comment ref="E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Erfan:</t>
        </r>
        <r>
          <rPr>
            <sz val="9"/>
            <color indexed="81"/>
            <rFont val="Tahoma"/>
            <family val="2"/>
          </rPr>
          <t xml:space="preserve">
ارقام به میلیارد ریال
</t>
        </r>
      </text>
    </comment>
    <comment ref="Y2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Erfan:</t>
        </r>
        <r>
          <rPr>
            <sz val="9"/>
            <color indexed="81"/>
            <rFont val="Tahoma"/>
            <family val="2"/>
          </rPr>
          <t xml:space="preserve">
constant 2010 US$</t>
        </r>
      </text>
    </comment>
    <comment ref="AA2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Erfan:</t>
        </r>
        <r>
          <rPr>
            <sz val="9"/>
            <color indexed="81"/>
            <rFont val="Tahoma"/>
            <family val="2"/>
          </rPr>
          <t xml:space="preserve">
2010 = 100
</t>
        </r>
      </text>
    </comment>
    <comment ref="AC2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Erfan:</t>
        </r>
        <r>
          <rPr>
            <sz val="9"/>
            <color indexed="81"/>
            <rFont val="Tahoma"/>
            <family val="2"/>
          </rPr>
          <t xml:space="preserve">
Constant 2010 US$</t>
        </r>
      </text>
    </comment>
    <comment ref="AE2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Erfan:</t>
        </r>
        <r>
          <rPr>
            <sz val="9"/>
            <color indexed="81"/>
            <rFont val="Tahoma"/>
            <family val="2"/>
          </rPr>
          <t xml:space="preserve">
money speed</t>
        </r>
      </text>
    </comment>
    <comment ref="AJ2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Erfan:</t>
        </r>
        <r>
          <rPr>
            <sz val="9"/>
            <color indexed="81"/>
            <rFont val="Tahoma"/>
            <family val="2"/>
          </rPr>
          <t xml:space="preserve">
constant 2010 US$</t>
        </r>
      </text>
    </comment>
    <comment ref="AL2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Erfan:</t>
        </r>
        <r>
          <rPr>
            <sz val="9"/>
            <color indexed="81"/>
            <rFont val="Tahoma"/>
            <family val="2"/>
          </rPr>
          <t xml:space="preserve">
2010 = 100
</t>
        </r>
      </text>
    </comment>
    <comment ref="AN2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Erfan:</t>
        </r>
        <r>
          <rPr>
            <sz val="9"/>
            <color indexed="81"/>
            <rFont val="Tahoma"/>
            <family val="2"/>
          </rPr>
          <t xml:space="preserve">
Constant 2010 US$</t>
        </r>
      </text>
    </comment>
    <comment ref="AO2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Erfan:</t>
        </r>
        <r>
          <rPr>
            <sz val="9"/>
            <color indexed="81"/>
            <rFont val="Tahoma"/>
            <family val="2"/>
          </rPr>
          <t xml:space="preserve">
money speed</t>
        </r>
      </text>
    </comment>
    <comment ref="AT2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Erfan:</t>
        </r>
        <r>
          <rPr>
            <sz val="9"/>
            <color indexed="81"/>
            <rFont val="Tahoma"/>
            <family val="2"/>
          </rPr>
          <t xml:space="preserve">
constant 2010 US$</t>
        </r>
      </text>
    </comment>
    <comment ref="AV2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Erfan:</t>
        </r>
        <r>
          <rPr>
            <sz val="9"/>
            <color indexed="81"/>
            <rFont val="Tahoma"/>
            <family val="2"/>
          </rPr>
          <t xml:space="preserve">
2010 = 100
</t>
        </r>
      </text>
    </comment>
    <comment ref="AX2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Erfan:</t>
        </r>
        <r>
          <rPr>
            <sz val="9"/>
            <color indexed="81"/>
            <rFont val="Tahoma"/>
            <family val="2"/>
          </rPr>
          <t xml:space="preserve">
Constant 2010 US$</t>
        </r>
      </text>
    </comment>
    <comment ref="AY2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Erfan:</t>
        </r>
        <r>
          <rPr>
            <sz val="9"/>
            <color indexed="81"/>
            <rFont val="Tahoma"/>
            <family val="2"/>
          </rPr>
          <t xml:space="preserve">
money speed</t>
        </r>
      </text>
    </comment>
    <comment ref="BO6" authorId="0" shapeId="0" xr:uid="{D4DE326A-A5EB-427F-9BCB-C93553EC4E0F}">
      <text>
        <r>
          <rPr>
            <b/>
            <sz val="9"/>
            <color indexed="81"/>
            <rFont val="Tahoma"/>
            <family val="2"/>
          </rPr>
          <t>Erfan:</t>
        </r>
        <r>
          <rPr>
            <sz val="9"/>
            <color indexed="81"/>
            <rFont val="Tahoma"/>
            <family val="2"/>
          </rPr>
          <t xml:space="preserve">
درصد
</t>
        </r>
      </text>
    </comment>
    <comment ref="D53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 xml:space="preserve">Erfan:
میلیارد ریال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D3" authorId="0" shapeId="0" xr:uid="{B22098EA-8322-4290-81F5-FFC8D6E08150}">
      <text>
        <r>
          <rPr>
            <b/>
            <sz val="9"/>
            <color indexed="81"/>
            <rFont val="Tahoma"/>
            <family val="2"/>
          </rPr>
          <t xml:space="preserve">Billion Rial
</t>
        </r>
      </text>
    </comment>
  </commentList>
</comments>
</file>

<file path=xl/sharedStrings.xml><?xml version="1.0" encoding="utf-8"?>
<sst xmlns="http://schemas.openxmlformats.org/spreadsheetml/2006/main" count="271" uniqueCount="146">
  <si>
    <t>سال</t>
  </si>
  <si>
    <t>سپرده ها</t>
  </si>
  <si>
    <t>تسهیلات</t>
  </si>
  <si>
    <t>سپرده ها با کسر سپرده قانونی</t>
  </si>
  <si>
    <t>حجم نقدینگی</t>
  </si>
  <si>
    <t>تغییرات در حجم نقدینگی</t>
  </si>
  <si>
    <t>CPI</t>
  </si>
  <si>
    <t>تورم</t>
  </si>
  <si>
    <t>year</t>
  </si>
  <si>
    <t>GDP</t>
  </si>
  <si>
    <t>Broad money/GDP *100</t>
  </si>
  <si>
    <t>Broad money</t>
  </si>
  <si>
    <t>Inflation rate</t>
  </si>
  <si>
    <t>Growth</t>
  </si>
  <si>
    <t>داده های بانک مرکزی ایران</t>
  </si>
  <si>
    <t>بر اساس داده های بانک جهانی</t>
  </si>
  <si>
    <t>ایران</t>
  </si>
  <si>
    <t>ایالات متحده</t>
  </si>
  <si>
    <t>سنگاپور</t>
  </si>
  <si>
    <t>V-IRI</t>
  </si>
  <si>
    <t>V-US</t>
  </si>
  <si>
    <t>V-SGP</t>
  </si>
  <si>
    <t>Broad money growth</t>
  </si>
  <si>
    <t>رشد GDP</t>
  </si>
  <si>
    <t>داده های بانک مرکزی ایران و مرکز آمار</t>
  </si>
  <si>
    <t>درامدها</t>
  </si>
  <si>
    <t>هزينه‌ها</t>
  </si>
  <si>
    <t>کسری بودجه</t>
  </si>
  <si>
    <t>داده های مرکز آمار</t>
  </si>
  <si>
    <t>پایه پولی</t>
  </si>
  <si>
    <t>ضریب فزاینده</t>
  </si>
  <si>
    <t>نقدینگی</t>
  </si>
  <si>
    <t>Nomial GDP</t>
  </si>
  <si>
    <t>NA</t>
  </si>
  <si>
    <t> سپرده سرمایه گذاری یک ساله (درصد) </t>
  </si>
  <si>
    <t> سپرده سرمایه گذاری کوتاه مدت (درصد) </t>
  </si>
  <si>
    <t> نقدینگی بر حسب اجزای تشکیل دهنده آن (ميليارد ريال) </t>
  </si>
  <si>
    <t> پایه پولی بر حسب منابع (ميليارد ريال) </t>
  </si>
  <si>
    <t>    متغیرهای پولی و اعتباری ◄ نرخهای سود علی الحساب سپرده های بانکهای دولتی ▼     </t>
  </si>
  <si>
    <t>    متغیرهای پولی و اعتباری ◄ نقدینگی ▼     </t>
  </si>
  <si>
    <t>    متغیرهای پولی و اعتباری ◄ پایه پولی ▼     </t>
  </si>
  <si>
    <t>بدهی بانک خصوصی(درصد)</t>
  </si>
  <si>
    <t>بدهی بانک دولتی (درصد)</t>
  </si>
  <si>
    <t>GDP اسمی</t>
  </si>
  <si>
    <t>SNG</t>
  </si>
  <si>
    <t>IRI</t>
  </si>
  <si>
    <t>US</t>
  </si>
  <si>
    <t>نرخ سود بانکی یک ساله</t>
  </si>
  <si>
    <t>نرخ بهره واقعی</t>
  </si>
  <si>
    <t>سرعت گردش پول</t>
  </si>
  <si>
    <t>NBR</t>
  </si>
  <si>
    <t>NCS</t>
  </si>
  <si>
    <t>Year</t>
  </si>
  <si>
    <t>Population</t>
  </si>
  <si>
    <t>Yearly %</t>
  </si>
  <si>
    <t>Change</t>
  </si>
  <si>
    <t>Yearly</t>
  </si>
  <si>
    <t>Migrants (net)</t>
  </si>
  <si>
    <t>Median Age</t>
  </si>
  <si>
    <t>Fertility Rate</t>
  </si>
  <si>
    <t>Density (P/Km²)</t>
  </si>
  <si>
    <t>Urban</t>
  </si>
  <si>
    <t>Pop %</t>
  </si>
  <si>
    <t>Urban Population</t>
  </si>
  <si>
    <t>Country's Share of</t>
  </si>
  <si>
    <t>World Pop</t>
  </si>
  <si>
    <t>World Population</t>
  </si>
  <si>
    <t>Iran</t>
  </si>
  <si>
    <t>Global Rank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</si>
  <si>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</si>
  <si>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</si>
  <si>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</si>
  <si>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</si>
  <si>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</si>
  <si>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</si>
  <si>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</si>
  <si>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</si>
  <si>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</si>
  <si>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</si>
  <si>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</si>
  <si>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</si>
  <si>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</si>
  <si>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</si>
  <si>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</si>
  <si>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</si>
  <si>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</si>
  <si>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</si>
  <si>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</si>
  <si>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</si>
  <si>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</si>
  <si>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</si>
  <si>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</si>
  <si>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</si>
  <si>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</si>
  <si>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</si>
  <si>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</si>
  <si>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</si>
  <si>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</si>
  <si>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</si>
  <si>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</si>
  <si>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</si>
  <si>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</si>
  <si>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</si>
  <si>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</si>
  <si>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</si>
  <si>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</si>
  <si>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</si>
  <si>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</si>
  <si>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</si>
  <si>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</si>
  <si>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</si>
  <si>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CPI Change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</si>
  <si>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</si>
  <si>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</si>
  <si>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</si>
  <si>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</si>
  <si>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</si>
  <si>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</si>
  <si>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</si>
  <si>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</si>
  <si>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</si>
  <si>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</si>
  <si>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</si>
  <si>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</si>
  <si>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</si>
  <si>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</si>
  <si>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</si>
  <si>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</si>
  <si>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</si>
  <si>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</si>
  <si>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</si>
  <si>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</si>
  <si>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Export/GDP</t>
  </si>
  <si>
    <t>Import/GDP</t>
  </si>
  <si>
    <t>NX/GDP</t>
  </si>
  <si>
    <t>Inflation</t>
  </si>
  <si>
    <t>Government Exp.</t>
  </si>
  <si>
    <t>Non-Oil GDP</t>
  </si>
  <si>
    <t>y</t>
  </si>
  <si>
    <t>x</t>
  </si>
  <si>
    <t>Oil Prices (current $)</t>
  </si>
  <si>
    <t>Dollor Exchange Rate</t>
  </si>
  <si>
    <t>Sanctions</t>
  </si>
  <si>
    <t>Oil</t>
  </si>
  <si>
    <t>Sanctions Intensity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</si>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</sst>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_);_(* \(#,##0\);_(* &quot;-&quot;??_);_(@_)"/>
    <numFmt numFmtId="165" formatCode="[$-3000401]0"/>
    <numFmt numFmtId="166" formatCode="[$-3000401]0.#"/>
    <numFmt numFmtId="167" formatCode="0.0%"/>
    <numFmt numFmtId="168" formatCode="[$-2000401]0"/>
    <numFmt numFmtId="170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Font1"/>
    </font>
    <font>
      <sz val="11"/>
      <color rgb="FF000000"/>
      <name val="Calibri 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theme="1"/>
      <name val="Nazanin"/>
      <charset val="178"/>
    </font>
    <font>
      <sz val="10"/>
      <color theme="1"/>
      <name val="Nazanin"/>
      <charset val="178"/>
    </font>
    <font>
      <sz val="11"/>
      <color theme="1"/>
      <name val="Calibri"/>
      <family val="2"/>
      <scheme val="minor"/>
    </font>
    <font>
      <sz val="8"/>
      <color rgb="FF333333"/>
      <name val="IRANSans"/>
    </font>
    <font>
      <sz val="10"/>
      <color theme="1"/>
      <name val="Tahoma"/>
      <family val="2"/>
    </font>
    <font>
      <sz val="10"/>
      <color rgb="FFFFFFFF"/>
      <name val="Tahoma"/>
      <family val="2"/>
    </font>
    <font>
      <sz val="10"/>
      <color theme="1"/>
      <name val="Calibri"/>
      <family val="2"/>
      <scheme val="minor"/>
    </font>
    <font>
      <b/>
      <sz val="10"/>
      <color theme="1"/>
      <name val="Tahoma"/>
      <family val="2"/>
    </font>
    <font>
      <sz val="8"/>
      <color rgb="FFFFFFFF"/>
      <name val="IRANSans"/>
    </font>
    <font>
      <b/>
      <sz val="10"/>
      <color rgb="FFFFFFFF"/>
      <name val="Tahoma"/>
      <family val="2"/>
    </font>
    <font>
      <sz val="12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rgb="FF222222"/>
      <name val="Noto Sans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336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00CC99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</cellStyleXfs>
  <cellXfs count="107">
    <xf numFmtId="0" fontId="0" fillId="0" borderId="0" xfId="0"/>
    <xf numFmtId="0" fontId="0" fillId="2" borderId="0" xfId="0" applyFill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64" fontId="0" fillId="2" borderId="2" xfId="1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 vertical="center" readingOrder="2"/>
    </xf>
    <xf numFmtId="165" fontId="3" fillId="2" borderId="0" xfId="0" applyNumberFormat="1" applyFont="1" applyFill="1" applyBorder="1" applyAlignment="1">
      <alignment vertical="center" wrapText="1"/>
    </xf>
    <xf numFmtId="166" fontId="3" fillId="2" borderId="0" xfId="0" applyNumberFormat="1" applyFont="1" applyFill="1" applyBorder="1" applyAlignment="1">
      <alignment vertical="center" wrapText="1"/>
    </xf>
    <xf numFmtId="165" fontId="3" fillId="2" borderId="6" xfId="0" applyNumberFormat="1" applyFont="1" applyFill="1" applyBorder="1" applyAlignment="1">
      <alignment vertical="center" wrapText="1"/>
    </xf>
    <xf numFmtId="0" fontId="0" fillId="3" borderId="8" xfId="0" applyFill="1" applyBorder="1" applyAlignment="1">
      <alignment horizontal="center"/>
    </xf>
    <xf numFmtId="164" fontId="0" fillId="2" borderId="9" xfId="1" applyNumberFormat="1" applyFont="1" applyFill="1" applyBorder="1" applyAlignment="1">
      <alignment horizontal="center"/>
    </xf>
    <xf numFmtId="164" fontId="0" fillId="2" borderId="10" xfId="1" applyNumberFormat="1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165" fontId="3" fillId="2" borderId="6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9" fontId="2" fillId="2" borderId="0" xfId="2" applyNumberFormat="1" applyFont="1" applyFill="1" applyBorder="1" applyAlignment="1">
      <alignment horizontal="center" vertical="center" wrapText="1"/>
    </xf>
    <xf numFmtId="166" fontId="2" fillId="2" borderId="6" xfId="0" applyNumberFormat="1" applyFont="1" applyFill="1" applyBorder="1" applyAlignment="1">
      <alignment horizontal="center" vertical="center" wrapText="1"/>
    </xf>
    <xf numFmtId="9" fontId="2" fillId="2" borderId="7" xfId="2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10" fontId="0" fillId="2" borderId="6" xfId="2" applyNumberFormat="1" applyFont="1" applyFill="1" applyBorder="1" applyAlignment="1">
      <alignment horizontal="center"/>
    </xf>
    <xf numFmtId="10" fontId="0" fillId="2" borderId="0" xfId="2" applyNumberFormat="1" applyFont="1" applyFill="1" applyBorder="1" applyAlignment="1">
      <alignment horizontal="center"/>
    </xf>
    <xf numFmtId="10" fontId="0" fillId="2" borderId="7" xfId="2" applyNumberFormat="1" applyFont="1" applyFill="1" applyBorder="1" applyAlignment="1">
      <alignment horizontal="center"/>
    </xf>
    <xf numFmtId="0" fontId="0" fillId="2" borderId="6" xfId="2" applyNumberFormat="1" applyFont="1" applyFill="1" applyBorder="1" applyAlignment="1">
      <alignment horizontal="center"/>
    </xf>
    <xf numFmtId="0" fontId="0" fillId="2" borderId="0" xfId="2" applyNumberFormat="1" applyFont="1" applyFill="1" applyBorder="1" applyAlignment="1">
      <alignment horizontal="center"/>
    </xf>
    <xf numFmtId="0" fontId="0" fillId="2" borderId="7" xfId="2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67" fontId="0" fillId="2" borderId="6" xfId="2" applyNumberFormat="1" applyFont="1" applyFill="1" applyBorder="1" applyAlignment="1">
      <alignment horizontal="center"/>
    </xf>
    <xf numFmtId="167" fontId="0" fillId="2" borderId="0" xfId="2" applyNumberFormat="1" applyFont="1" applyFill="1" applyBorder="1" applyAlignment="1">
      <alignment horizontal="center"/>
    </xf>
    <xf numFmtId="167" fontId="0" fillId="2" borderId="7" xfId="2" applyNumberFormat="1" applyFont="1" applyFill="1" applyBorder="1" applyAlignment="1">
      <alignment horizontal="center"/>
    </xf>
    <xf numFmtId="0" fontId="0" fillId="2" borderId="0" xfId="0" applyFill="1" applyBorder="1" applyAlignment="1"/>
    <xf numFmtId="0" fontId="0" fillId="2" borderId="0" xfId="0" applyFill="1" applyBorder="1"/>
    <xf numFmtId="0" fontId="7" fillId="2" borderId="0" xfId="0" applyFont="1" applyFill="1" applyBorder="1" applyAlignment="1">
      <alignment horizontal="center" vertical="center" wrapText="1" readingOrder="2"/>
    </xf>
    <xf numFmtId="168" fontId="7" fillId="2" borderId="0" xfId="0" applyNumberFormat="1" applyFont="1" applyFill="1" applyBorder="1" applyAlignment="1">
      <alignment horizontal="center" vertical="center" wrapText="1" readingOrder="2"/>
    </xf>
    <xf numFmtId="0" fontId="8" fillId="2" borderId="0" xfId="0" applyFont="1" applyFill="1" applyBorder="1" applyAlignment="1">
      <alignment horizontal="center" vertical="center" wrapText="1" readingOrder="1"/>
    </xf>
    <xf numFmtId="168" fontId="7" fillId="2" borderId="6" xfId="0" applyNumberFormat="1" applyFont="1" applyFill="1" applyBorder="1" applyAlignment="1">
      <alignment horizontal="center" vertical="center" wrapText="1" readingOrder="2"/>
    </xf>
    <xf numFmtId="0" fontId="8" fillId="2" borderId="6" xfId="0" applyFont="1" applyFill="1" applyBorder="1" applyAlignment="1">
      <alignment horizontal="center" vertical="center" wrapText="1" readingOrder="1"/>
    </xf>
    <xf numFmtId="168" fontId="7" fillId="2" borderId="7" xfId="0" applyNumberFormat="1" applyFont="1" applyFill="1" applyBorder="1" applyAlignment="1">
      <alignment horizontal="center" vertical="center" wrapText="1" readingOrder="2"/>
    </xf>
    <xf numFmtId="0" fontId="8" fillId="2" borderId="7" xfId="0" applyFont="1" applyFill="1" applyBorder="1" applyAlignment="1">
      <alignment horizontal="center" vertical="center" wrapText="1" readingOrder="1"/>
    </xf>
    <xf numFmtId="167" fontId="0" fillId="2" borderId="0" xfId="0" applyNumberFormat="1" applyFill="1" applyBorder="1" applyAlignment="1">
      <alignment horizontal="center"/>
    </xf>
    <xf numFmtId="167" fontId="0" fillId="2" borderId="7" xfId="0" applyNumberFormat="1" applyFill="1" applyBorder="1" applyAlignment="1">
      <alignment horizontal="center"/>
    </xf>
    <xf numFmtId="167" fontId="2" fillId="2" borderId="0" xfId="2" applyNumberFormat="1" applyFont="1" applyFill="1" applyBorder="1" applyAlignment="1">
      <alignment horizontal="center" vertical="center" wrapText="1"/>
    </xf>
    <xf numFmtId="167" fontId="2" fillId="2" borderId="7" xfId="2" applyNumberFormat="1" applyFont="1" applyFill="1" applyBorder="1" applyAlignment="1">
      <alignment horizontal="center" vertical="center" wrapText="1"/>
    </xf>
    <xf numFmtId="166" fontId="0" fillId="2" borderId="6" xfId="0" applyNumberFormat="1" applyFill="1" applyBorder="1" applyAlignment="1">
      <alignment horizontal="center"/>
    </xf>
    <xf numFmtId="166" fontId="0" fillId="2" borderId="0" xfId="0" applyNumberFormat="1" applyFill="1" applyBorder="1" applyAlignment="1">
      <alignment horizontal="center"/>
    </xf>
    <xf numFmtId="166" fontId="0" fillId="2" borderId="7" xfId="0" applyNumberFormat="1" applyFill="1" applyBorder="1" applyAlignment="1">
      <alignment horizontal="center"/>
    </xf>
    <xf numFmtId="0" fontId="9" fillId="2" borderId="0" xfId="3" applyFill="1"/>
    <xf numFmtId="0" fontId="9" fillId="2" borderId="6" xfId="3" applyFill="1" applyBorder="1"/>
    <xf numFmtId="0" fontId="9" fillId="2" borderId="0" xfId="3" applyFill="1" applyBorder="1"/>
    <xf numFmtId="0" fontId="9" fillId="2" borderId="7" xfId="3" applyFill="1" applyBorder="1"/>
    <xf numFmtId="0" fontId="9" fillId="0" borderId="0" xfId="3"/>
    <xf numFmtId="0" fontId="11" fillId="5" borderId="12" xfId="0" applyFont="1" applyFill="1" applyBorder="1" applyAlignment="1">
      <alignment horizontal="center" wrapText="1"/>
    </xf>
    <xf numFmtId="0" fontId="12" fillId="6" borderId="12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13" fillId="7" borderId="12" xfId="0" applyFont="1" applyFill="1" applyBorder="1" applyAlignment="1">
      <alignment horizontal="center" wrapText="1"/>
    </xf>
    <xf numFmtId="0" fontId="14" fillId="0" borderId="0" xfId="0" applyFont="1" applyAlignment="1">
      <alignment horizontal="center" vertical="top"/>
    </xf>
    <xf numFmtId="0" fontId="16" fillId="6" borderId="12" xfId="0" applyFont="1" applyFill="1" applyBorder="1" applyAlignment="1">
      <alignment horizontal="center" vertical="top" wrapText="1" readingOrder="2"/>
    </xf>
    <xf numFmtId="0" fontId="14" fillId="8" borderId="12" xfId="0" applyFont="1" applyFill="1" applyBorder="1" applyAlignment="1">
      <alignment horizontal="center" vertical="top" wrapText="1"/>
    </xf>
    <xf numFmtId="0" fontId="14" fillId="0" borderId="12" xfId="0" applyFont="1" applyBorder="1" applyAlignment="1">
      <alignment horizontal="center" vertical="top" wrapText="1"/>
    </xf>
    <xf numFmtId="0" fontId="11" fillId="0" borderId="0" xfId="0" applyFont="1"/>
    <xf numFmtId="0" fontId="14" fillId="8" borderId="12" xfId="0" applyFont="1" applyFill="1" applyBorder="1" applyAlignment="1">
      <alignment horizontal="center" vertical="center" wrapText="1" readingOrder="2"/>
    </xf>
    <xf numFmtId="0" fontId="14" fillId="0" borderId="12" xfId="0" applyFont="1" applyBorder="1" applyAlignment="1">
      <alignment horizontal="center" vertical="center" wrapText="1"/>
    </xf>
    <xf numFmtId="0" fontId="0" fillId="0" borderId="0" xfId="0" applyAlignment="1">
      <alignment horizontal="center" readingOrder="1"/>
    </xf>
    <xf numFmtId="0" fontId="11" fillId="2" borderId="6" xfId="0" applyFont="1" applyFill="1" applyBorder="1" applyAlignment="1">
      <alignment horizontal="center" wrapText="1"/>
    </xf>
    <xf numFmtId="0" fontId="11" fillId="2" borderId="0" xfId="0" applyFont="1" applyFill="1" applyBorder="1" applyAlignment="1">
      <alignment horizontal="center" wrapText="1"/>
    </xf>
    <xf numFmtId="0" fontId="11" fillId="2" borderId="7" xfId="0" applyFont="1" applyFill="1" applyBorder="1" applyAlignment="1">
      <alignment horizontal="center" wrapText="1"/>
    </xf>
    <xf numFmtId="1" fontId="17" fillId="2" borderId="6" xfId="0" applyNumberFormat="1" applyFont="1" applyFill="1" applyBorder="1" applyAlignment="1">
      <alignment horizontal="center" vertical="center" readingOrder="1"/>
    </xf>
    <xf numFmtId="1" fontId="17" fillId="2" borderId="0" xfId="0" applyNumberFormat="1" applyFont="1" applyFill="1" applyBorder="1" applyAlignment="1">
      <alignment horizontal="center" vertical="center" readingOrder="1"/>
    </xf>
    <xf numFmtId="1" fontId="17" fillId="2" borderId="7" xfId="0" applyNumberFormat="1" applyFont="1" applyFill="1" applyBorder="1" applyAlignment="1">
      <alignment horizontal="center" vertical="center" readingOrder="1"/>
    </xf>
    <xf numFmtId="0" fontId="16" fillId="6" borderId="13" xfId="0" applyFont="1" applyFill="1" applyBorder="1" applyAlignment="1">
      <alignment horizontal="center" vertical="top" wrapText="1" readingOrder="2"/>
    </xf>
    <xf numFmtId="0" fontId="11" fillId="5" borderId="13" xfId="0" applyFont="1" applyFill="1" applyBorder="1" applyAlignment="1">
      <alignment horizontal="center" wrapText="1"/>
    </xf>
    <xf numFmtId="0" fontId="15" fillId="2" borderId="0" xfId="0" applyFont="1" applyFill="1" applyBorder="1" applyAlignment="1">
      <alignment vertical="top" wrapText="1"/>
    </xf>
    <xf numFmtId="166" fontId="10" fillId="2" borderId="0" xfId="0" applyNumberFormat="1" applyFont="1" applyFill="1" applyBorder="1" applyAlignment="1">
      <alignment vertical="top" wrapText="1" readingOrder="1"/>
    </xf>
    <xf numFmtId="0" fontId="15" fillId="2" borderId="14" xfId="0" applyFont="1" applyFill="1" applyBorder="1" applyAlignment="1">
      <alignment vertical="top" wrapText="1"/>
    </xf>
    <xf numFmtId="0" fontId="0" fillId="2" borderId="14" xfId="0" applyFill="1" applyBorder="1" applyAlignment="1">
      <alignment horizontal="center"/>
    </xf>
    <xf numFmtId="170" fontId="0" fillId="2" borderId="0" xfId="2" applyNumberFormat="1" applyFont="1" applyFill="1" applyBorder="1"/>
    <xf numFmtId="170" fontId="0" fillId="2" borderId="6" xfId="2" applyNumberFormat="1" applyFont="1" applyFill="1" applyBorder="1"/>
    <xf numFmtId="170" fontId="0" fillId="2" borderId="7" xfId="2" applyNumberFormat="1" applyFont="1" applyFill="1" applyBorder="1"/>
    <xf numFmtId="167" fontId="0" fillId="2" borderId="6" xfId="0" applyNumberFormat="1" applyFill="1" applyBorder="1" applyAlignment="1">
      <alignment horizontal="center"/>
    </xf>
    <xf numFmtId="164" fontId="0" fillId="2" borderId="7" xfId="1" applyNumberFormat="1" applyFont="1" applyFill="1" applyBorder="1" applyAlignment="1">
      <alignment horizontal="center"/>
    </xf>
    <xf numFmtId="0" fontId="0" fillId="2" borderId="0" xfId="0" applyFill="1"/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3" fontId="19" fillId="2" borderId="0" xfId="0" applyNumberFormat="1" applyFont="1" applyFill="1" applyAlignment="1">
      <alignment horizontal="center" vertical="center"/>
    </xf>
    <xf numFmtId="10" fontId="19" fillId="2" borderId="0" xfId="0" applyNumberFormat="1" applyFont="1" applyFill="1" applyAlignment="1">
      <alignment horizontal="center" vertical="center"/>
    </xf>
    <xf numFmtId="0" fontId="20" fillId="7" borderId="15" xfId="0" applyFont="1" applyFill="1" applyBorder="1" applyAlignment="1">
      <alignment horizontal="center" wrapText="1"/>
    </xf>
    <xf numFmtId="0" fontId="20" fillId="7" borderId="16" xfId="0" applyFont="1" applyFill="1" applyBorder="1" applyAlignment="1">
      <alignment horizontal="center" wrapText="1"/>
    </xf>
    <xf numFmtId="0" fontId="18" fillId="2" borderId="0" xfId="0" applyFont="1" applyFill="1" applyAlignment="1">
      <alignment horizontal="center"/>
    </xf>
    <xf numFmtId="0" fontId="19" fillId="2" borderId="0" xfId="0" applyFont="1" applyFill="1"/>
    <xf numFmtId="0" fontId="19" fillId="2" borderId="0" xfId="2" applyNumberFormat="1" applyFont="1" applyFill="1" applyBorder="1" applyAlignment="1">
      <alignment horizontal="center"/>
    </xf>
    <xf numFmtId="0" fontId="19" fillId="2" borderId="7" xfId="2" applyNumberFormat="1" applyFont="1" applyFill="1" applyBorder="1" applyAlignment="1">
      <alignment horizontal="center"/>
    </xf>
    <xf numFmtId="0" fontId="19" fillId="2" borderId="7" xfId="0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165" fontId="18" fillId="2" borderId="0" xfId="0" applyNumberFormat="1" applyFont="1" applyFill="1" applyAlignment="1">
      <alignment horizontal="center" vertical="center"/>
    </xf>
    <xf numFmtId="2" fontId="18" fillId="2" borderId="0" xfId="0" applyNumberFormat="1" applyFont="1" applyFill="1" applyAlignment="1">
      <alignment horizontal="center" vertical="center"/>
    </xf>
    <xf numFmtId="11" fontId="0" fillId="2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20" fillId="7" borderId="16" xfId="0" applyFont="1" applyFill="1" applyBorder="1" applyAlignment="1">
      <alignment horizontal="center" wrapText="1"/>
    </xf>
    <xf numFmtId="0" fontId="20" fillId="7" borderId="15" xfId="0" applyFont="1" applyFill="1" applyBorder="1" applyAlignment="1">
      <alignment horizontal="center" wrapText="1"/>
    </xf>
  </cellXfs>
  <cellStyles count="4">
    <cellStyle name="Comma" xfId="1" builtinId="3"/>
    <cellStyle name="Normal" xfId="0" builtinId="0"/>
    <cellStyle name="Normal 2" xfId="3" xr:uid="{00000000-0005-0000-0000-000002000000}"/>
    <cellStyle name="Percent" xfId="2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CC99"/>
      <color rgb="FF008080"/>
      <color rgb="FF006666"/>
      <color rgb="FF339966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'Banking Sector'!$C$2</c:f>
              <c:strCache>
                <c:ptCount val="1"/>
                <c:pt idx="0">
                  <c:v> پایه پولی بر حسب منابع (ميليارد ريال) 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'Banking Sector'!$B$3:$B$44</c:f>
              <c:numCache>
                <c:formatCode>General</c:formatCode>
                <c:ptCount val="42"/>
                <c:pt idx="0">
                  <c:v>1357</c:v>
                </c:pt>
                <c:pt idx="1">
                  <c:v>1358</c:v>
                </c:pt>
                <c:pt idx="2">
                  <c:v>1359</c:v>
                </c:pt>
                <c:pt idx="3">
                  <c:v>1360</c:v>
                </c:pt>
                <c:pt idx="4">
                  <c:v>1361</c:v>
                </c:pt>
                <c:pt idx="5">
                  <c:v>1362</c:v>
                </c:pt>
                <c:pt idx="6">
                  <c:v>1363</c:v>
                </c:pt>
                <c:pt idx="7">
                  <c:v>1364</c:v>
                </c:pt>
                <c:pt idx="8">
                  <c:v>1365</c:v>
                </c:pt>
                <c:pt idx="9">
                  <c:v>1366</c:v>
                </c:pt>
                <c:pt idx="10">
                  <c:v>1367</c:v>
                </c:pt>
                <c:pt idx="11">
                  <c:v>1368</c:v>
                </c:pt>
                <c:pt idx="12">
                  <c:v>1369</c:v>
                </c:pt>
                <c:pt idx="13">
                  <c:v>1370</c:v>
                </c:pt>
                <c:pt idx="14">
                  <c:v>1371</c:v>
                </c:pt>
                <c:pt idx="15">
                  <c:v>1372</c:v>
                </c:pt>
                <c:pt idx="16">
                  <c:v>1373</c:v>
                </c:pt>
                <c:pt idx="17">
                  <c:v>1374</c:v>
                </c:pt>
                <c:pt idx="18">
                  <c:v>1375</c:v>
                </c:pt>
                <c:pt idx="19">
                  <c:v>1376</c:v>
                </c:pt>
                <c:pt idx="20">
                  <c:v>1377</c:v>
                </c:pt>
                <c:pt idx="21">
                  <c:v>1378</c:v>
                </c:pt>
                <c:pt idx="22">
                  <c:v>1379</c:v>
                </c:pt>
                <c:pt idx="23">
                  <c:v>1380</c:v>
                </c:pt>
                <c:pt idx="24">
                  <c:v>1381</c:v>
                </c:pt>
                <c:pt idx="25">
                  <c:v>1382</c:v>
                </c:pt>
                <c:pt idx="26">
                  <c:v>1383</c:v>
                </c:pt>
                <c:pt idx="27">
                  <c:v>1384</c:v>
                </c:pt>
                <c:pt idx="28">
                  <c:v>1385</c:v>
                </c:pt>
                <c:pt idx="29">
                  <c:v>1386</c:v>
                </c:pt>
                <c:pt idx="30">
                  <c:v>1387</c:v>
                </c:pt>
                <c:pt idx="31">
                  <c:v>1388</c:v>
                </c:pt>
                <c:pt idx="32">
                  <c:v>1389</c:v>
                </c:pt>
                <c:pt idx="33">
                  <c:v>1390</c:v>
                </c:pt>
                <c:pt idx="34">
                  <c:v>1391</c:v>
                </c:pt>
                <c:pt idx="35">
                  <c:v>1392</c:v>
                </c:pt>
                <c:pt idx="36">
                  <c:v>1393</c:v>
                </c:pt>
                <c:pt idx="37">
                  <c:v>1394</c:v>
                </c:pt>
                <c:pt idx="38">
                  <c:v>1395</c:v>
                </c:pt>
                <c:pt idx="39">
                  <c:v>1396</c:v>
                </c:pt>
                <c:pt idx="40">
                  <c:v>1397</c:v>
                </c:pt>
                <c:pt idx="41">
                  <c:v>1398</c:v>
                </c:pt>
              </c:numCache>
            </c:numRef>
          </c:xVal>
          <c:yVal>
            <c:numRef>
              <c:f>'Banking Sector'!$C$3:$C$44</c:f>
              <c:numCache>
                <c:formatCode>General</c:formatCode>
                <c:ptCount val="42"/>
                <c:pt idx="0">
                  <c:v>1209.8</c:v>
                </c:pt>
                <c:pt idx="1">
                  <c:v>1543</c:v>
                </c:pt>
                <c:pt idx="2">
                  <c:v>1988.9</c:v>
                </c:pt>
                <c:pt idx="3">
                  <c:v>2654.9</c:v>
                </c:pt>
                <c:pt idx="4">
                  <c:v>3405.9</c:v>
                </c:pt>
                <c:pt idx="5">
                  <c:v>3753.7</c:v>
                </c:pt>
                <c:pt idx="6">
                  <c:v>4239.5</c:v>
                </c:pt>
                <c:pt idx="7">
                  <c:v>4909.2</c:v>
                </c:pt>
                <c:pt idx="8">
                  <c:v>6062.1</c:v>
                </c:pt>
                <c:pt idx="9">
                  <c:v>7542</c:v>
                </c:pt>
                <c:pt idx="10">
                  <c:v>9519.5</c:v>
                </c:pt>
                <c:pt idx="11">
                  <c:v>10310.6</c:v>
                </c:pt>
                <c:pt idx="12">
                  <c:v>10711.7</c:v>
                </c:pt>
                <c:pt idx="13">
                  <c:v>12317.9</c:v>
                </c:pt>
                <c:pt idx="14">
                  <c:v>14466.7</c:v>
                </c:pt>
                <c:pt idx="15">
                  <c:v>18007.400000000001</c:v>
                </c:pt>
                <c:pt idx="16">
                  <c:v>23935.200000000001</c:v>
                </c:pt>
                <c:pt idx="17">
                  <c:v>34401.199999999997</c:v>
                </c:pt>
                <c:pt idx="18">
                  <c:v>47343.199999999997</c:v>
                </c:pt>
                <c:pt idx="19">
                  <c:v>52513.5</c:v>
                </c:pt>
                <c:pt idx="20">
                  <c:v>61964.6</c:v>
                </c:pt>
                <c:pt idx="21">
                  <c:v>71822.600000000006</c:v>
                </c:pt>
                <c:pt idx="22">
                  <c:v>84398.1</c:v>
                </c:pt>
                <c:pt idx="23">
                  <c:v>97184.8</c:v>
                </c:pt>
                <c:pt idx="24">
                  <c:v>119615.9</c:v>
                </c:pt>
                <c:pt idx="25">
                  <c:v>128710.9</c:v>
                </c:pt>
                <c:pt idx="26">
                  <c:v>151200</c:v>
                </c:pt>
                <c:pt idx="27">
                  <c:v>220541.4</c:v>
                </c:pt>
                <c:pt idx="28">
                  <c:v>279975.09999999998</c:v>
                </c:pt>
                <c:pt idx="29">
                  <c:v>365499</c:v>
                </c:pt>
                <c:pt idx="30">
                  <c:v>539405.9</c:v>
                </c:pt>
                <c:pt idx="31">
                  <c:v>603784.19999999995</c:v>
                </c:pt>
                <c:pt idx="32">
                  <c:v>686398.1</c:v>
                </c:pt>
                <c:pt idx="33">
                  <c:v>764568.5</c:v>
                </c:pt>
                <c:pt idx="34">
                  <c:v>975795.1</c:v>
                </c:pt>
                <c:pt idx="35">
                  <c:v>1184877.7</c:v>
                </c:pt>
                <c:pt idx="36">
                  <c:v>1311479.2</c:v>
                </c:pt>
                <c:pt idx="37">
                  <c:v>1533600</c:v>
                </c:pt>
                <c:pt idx="38">
                  <c:v>1798300</c:v>
                </c:pt>
                <c:pt idx="39">
                  <c:v>2139800</c:v>
                </c:pt>
                <c:pt idx="40">
                  <c:v>2656900</c:v>
                </c:pt>
                <c:pt idx="41">
                  <c:v>3528500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53-4DC3-9615-B57C7061478A}"/>
            </c:ext>
          </c:extLst>
        </c:ser>
        <c:ser>
          <c:idx val="1"/>
          <c:order val="1"/>
          <c:tx>
            <c:strRef>
              <c:f>'Banking Sector'!$D$2</c:f>
              <c:strCache>
                <c:ptCount val="1"/>
                <c:pt idx="0">
                  <c:v> نقدینگی بر حسب اجزای تشکیل دهنده آن (ميليارد ريال) 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'Banking Sector'!$B$3:$B$44</c:f>
              <c:numCache>
                <c:formatCode>General</c:formatCode>
                <c:ptCount val="42"/>
                <c:pt idx="0">
                  <c:v>1357</c:v>
                </c:pt>
                <c:pt idx="1">
                  <c:v>1358</c:v>
                </c:pt>
                <c:pt idx="2">
                  <c:v>1359</c:v>
                </c:pt>
                <c:pt idx="3">
                  <c:v>1360</c:v>
                </c:pt>
                <c:pt idx="4">
                  <c:v>1361</c:v>
                </c:pt>
                <c:pt idx="5">
                  <c:v>1362</c:v>
                </c:pt>
                <c:pt idx="6">
                  <c:v>1363</c:v>
                </c:pt>
                <c:pt idx="7">
                  <c:v>1364</c:v>
                </c:pt>
                <c:pt idx="8">
                  <c:v>1365</c:v>
                </c:pt>
                <c:pt idx="9">
                  <c:v>1366</c:v>
                </c:pt>
                <c:pt idx="10">
                  <c:v>1367</c:v>
                </c:pt>
                <c:pt idx="11">
                  <c:v>1368</c:v>
                </c:pt>
                <c:pt idx="12">
                  <c:v>1369</c:v>
                </c:pt>
                <c:pt idx="13">
                  <c:v>1370</c:v>
                </c:pt>
                <c:pt idx="14">
                  <c:v>1371</c:v>
                </c:pt>
                <c:pt idx="15">
                  <c:v>1372</c:v>
                </c:pt>
                <c:pt idx="16">
                  <c:v>1373</c:v>
                </c:pt>
                <c:pt idx="17">
                  <c:v>1374</c:v>
                </c:pt>
                <c:pt idx="18">
                  <c:v>1375</c:v>
                </c:pt>
                <c:pt idx="19">
                  <c:v>1376</c:v>
                </c:pt>
                <c:pt idx="20">
                  <c:v>1377</c:v>
                </c:pt>
                <c:pt idx="21">
                  <c:v>1378</c:v>
                </c:pt>
                <c:pt idx="22">
                  <c:v>1379</c:v>
                </c:pt>
                <c:pt idx="23">
                  <c:v>1380</c:v>
                </c:pt>
                <c:pt idx="24">
                  <c:v>1381</c:v>
                </c:pt>
                <c:pt idx="25">
                  <c:v>1382</c:v>
                </c:pt>
                <c:pt idx="26">
                  <c:v>1383</c:v>
                </c:pt>
                <c:pt idx="27">
                  <c:v>1384</c:v>
                </c:pt>
                <c:pt idx="28">
                  <c:v>1385</c:v>
                </c:pt>
                <c:pt idx="29">
                  <c:v>1386</c:v>
                </c:pt>
                <c:pt idx="30">
                  <c:v>1387</c:v>
                </c:pt>
                <c:pt idx="31">
                  <c:v>1388</c:v>
                </c:pt>
                <c:pt idx="32">
                  <c:v>1389</c:v>
                </c:pt>
                <c:pt idx="33">
                  <c:v>1390</c:v>
                </c:pt>
                <c:pt idx="34">
                  <c:v>1391</c:v>
                </c:pt>
                <c:pt idx="35">
                  <c:v>1392</c:v>
                </c:pt>
                <c:pt idx="36">
                  <c:v>1393</c:v>
                </c:pt>
                <c:pt idx="37">
                  <c:v>1394</c:v>
                </c:pt>
                <c:pt idx="38">
                  <c:v>1395</c:v>
                </c:pt>
                <c:pt idx="39">
                  <c:v>1396</c:v>
                </c:pt>
                <c:pt idx="40">
                  <c:v>1397</c:v>
                </c:pt>
                <c:pt idx="41">
                  <c:v>1398</c:v>
                </c:pt>
              </c:numCache>
            </c:numRef>
          </c:xVal>
          <c:yVal>
            <c:numRef>
              <c:f>'Banking Sector'!$D$3:$D$44</c:f>
              <c:numCache>
                <c:formatCode>General</c:formatCode>
                <c:ptCount val="42"/>
                <c:pt idx="0">
                  <c:v>2578.6</c:v>
                </c:pt>
                <c:pt idx="1">
                  <c:v>3550</c:v>
                </c:pt>
                <c:pt idx="2">
                  <c:v>4508.1000000000004</c:v>
                </c:pt>
                <c:pt idx="3">
                  <c:v>5236.1000000000004</c:v>
                </c:pt>
                <c:pt idx="4">
                  <c:v>6430.7</c:v>
                </c:pt>
                <c:pt idx="5">
                  <c:v>7514.4</c:v>
                </c:pt>
                <c:pt idx="6">
                  <c:v>7966.9</c:v>
                </c:pt>
                <c:pt idx="7">
                  <c:v>9002.1</c:v>
                </c:pt>
                <c:pt idx="8">
                  <c:v>10722.6</c:v>
                </c:pt>
                <c:pt idx="9">
                  <c:v>12668.2</c:v>
                </c:pt>
                <c:pt idx="10">
                  <c:v>15687.6</c:v>
                </c:pt>
                <c:pt idx="11">
                  <c:v>18753.3</c:v>
                </c:pt>
                <c:pt idx="12">
                  <c:v>22969.5</c:v>
                </c:pt>
                <c:pt idx="13">
                  <c:v>28628.400000000001</c:v>
                </c:pt>
                <c:pt idx="14">
                  <c:v>35866</c:v>
                </c:pt>
                <c:pt idx="15">
                  <c:v>48135</c:v>
                </c:pt>
                <c:pt idx="16">
                  <c:v>61844</c:v>
                </c:pt>
                <c:pt idx="17">
                  <c:v>85072.2</c:v>
                </c:pt>
                <c:pt idx="18">
                  <c:v>116552.6</c:v>
                </c:pt>
                <c:pt idx="19">
                  <c:v>134286.29999999999</c:v>
                </c:pt>
                <c:pt idx="20">
                  <c:v>160401.5</c:v>
                </c:pt>
                <c:pt idx="21">
                  <c:v>192689.2</c:v>
                </c:pt>
                <c:pt idx="22">
                  <c:v>249110.7</c:v>
                </c:pt>
                <c:pt idx="23">
                  <c:v>320957.3</c:v>
                </c:pt>
                <c:pt idx="24">
                  <c:v>417524</c:v>
                </c:pt>
                <c:pt idx="25">
                  <c:v>526596.4</c:v>
                </c:pt>
                <c:pt idx="26">
                  <c:v>685867.2</c:v>
                </c:pt>
                <c:pt idx="27">
                  <c:v>921019.4</c:v>
                </c:pt>
                <c:pt idx="28">
                  <c:v>1284199.3999999999</c:v>
                </c:pt>
                <c:pt idx="29">
                  <c:v>1640293</c:v>
                </c:pt>
                <c:pt idx="30">
                  <c:v>1901366</c:v>
                </c:pt>
                <c:pt idx="31">
                  <c:v>2355889.1</c:v>
                </c:pt>
                <c:pt idx="32">
                  <c:v>2948874.2</c:v>
                </c:pt>
                <c:pt idx="33">
                  <c:v>3542551.9</c:v>
                </c:pt>
                <c:pt idx="34">
                  <c:v>4606935.9000000004</c:v>
                </c:pt>
                <c:pt idx="35">
                  <c:v>6395504.7999999998</c:v>
                </c:pt>
                <c:pt idx="36">
                  <c:v>7823847.9000000004</c:v>
                </c:pt>
                <c:pt idx="37">
                  <c:v>10172800</c:v>
                </c:pt>
                <c:pt idx="38">
                  <c:v>12533900</c:v>
                </c:pt>
                <c:pt idx="39">
                  <c:v>15299800</c:v>
                </c:pt>
                <c:pt idx="40">
                  <c:v>18828900</c:v>
                </c:pt>
                <c:pt idx="41">
                  <c:v>24721500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53-4DC3-9615-B57C70614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574736"/>
        <c:axId val="1143575984"/>
      </c:scatterChart>
      <c:valAx>
        <c:axId val="1143574736"/>
        <c:scaling>
          <c:orientation val="minMax"/>
          <c:max val="1398"/>
          <c:min val="13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575984"/>
        <c:crosses val="autoZero"/>
        <c:crossBetween val="midCat"/>
      </c:valAx>
      <c:valAx>
        <c:axId val="114357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57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Data!$P$49</c:f>
              <c:strCache>
                <c:ptCount val="1"/>
                <c:pt idx="0">
                  <c:v>ضریب فزاینده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Data!$M$50:$M$72</c:f>
              <c:numCache>
                <c:formatCode>General</c:formatCode>
                <c:ptCount val="23"/>
                <c:pt idx="0">
                  <c:v>1377</c:v>
                </c:pt>
                <c:pt idx="1">
                  <c:v>1378</c:v>
                </c:pt>
                <c:pt idx="2">
                  <c:v>1379</c:v>
                </c:pt>
                <c:pt idx="3">
                  <c:v>1380</c:v>
                </c:pt>
                <c:pt idx="4">
                  <c:v>1381</c:v>
                </c:pt>
                <c:pt idx="5">
                  <c:v>1382</c:v>
                </c:pt>
                <c:pt idx="6">
                  <c:v>1383</c:v>
                </c:pt>
                <c:pt idx="7">
                  <c:v>1384</c:v>
                </c:pt>
                <c:pt idx="8">
                  <c:v>1385</c:v>
                </c:pt>
                <c:pt idx="9">
                  <c:v>1386</c:v>
                </c:pt>
                <c:pt idx="10">
                  <c:v>1387</c:v>
                </c:pt>
                <c:pt idx="11">
                  <c:v>1388</c:v>
                </c:pt>
                <c:pt idx="12">
                  <c:v>1389</c:v>
                </c:pt>
                <c:pt idx="13">
                  <c:v>1390</c:v>
                </c:pt>
                <c:pt idx="14">
                  <c:v>1391</c:v>
                </c:pt>
                <c:pt idx="15">
                  <c:v>1392</c:v>
                </c:pt>
                <c:pt idx="16">
                  <c:v>1393</c:v>
                </c:pt>
                <c:pt idx="17">
                  <c:v>1394</c:v>
                </c:pt>
                <c:pt idx="18">
                  <c:v>1395</c:v>
                </c:pt>
                <c:pt idx="19">
                  <c:v>1396</c:v>
                </c:pt>
                <c:pt idx="20">
                  <c:v>1397</c:v>
                </c:pt>
                <c:pt idx="21">
                  <c:v>1398</c:v>
                </c:pt>
                <c:pt idx="22">
                  <c:v>1399</c:v>
                </c:pt>
              </c:numCache>
            </c:numRef>
          </c:xVal>
          <c:yVal>
            <c:numRef>
              <c:f>Data!$P$50:$P$72</c:f>
              <c:numCache>
                <c:formatCode>General</c:formatCode>
                <c:ptCount val="23"/>
                <c:pt idx="0">
                  <c:v>1.6505608149825066</c:v>
                </c:pt>
                <c:pt idx="1">
                  <c:v>2.6829462545252021</c:v>
                </c:pt>
                <c:pt idx="2">
                  <c:v>2.9518983291859224</c:v>
                </c:pt>
                <c:pt idx="3">
                  <c:v>3.3027083762090967</c:v>
                </c:pt>
                <c:pt idx="4">
                  <c:v>3.49071147897333</c:v>
                </c:pt>
                <c:pt idx="5">
                  <c:v>4.0913402222049573</c:v>
                </c:pt>
                <c:pt idx="6">
                  <c:v>4.5361587301587303</c:v>
                </c:pt>
                <c:pt idx="7">
                  <c:v>4.1762011426498598</c:v>
                </c:pt>
                <c:pt idx="8">
                  <c:v>4.5869178840590061</c:v>
                </c:pt>
                <c:pt idx="9">
                  <c:v>4.4882969408416793</c:v>
                </c:pt>
                <c:pt idx="10">
                  <c:v>3.5249647756766778</c:v>
                </c:pt>
                <c:pt idx="11">
                  <c:v>3.9019013547981052</c:v>
                </c:pt>
                <c:pt idx="12">
                  <c:v>4.2962018677428286</c:v>
                </c:pt>
                <c:pt idx="13">
                  <c:v>4.6068326880820338</c:v>
                </c:pt>
                <c:pt idx="14">
                  <c:v>4.7213027393189106</c:v>
                </c:pt>
                <c:pt idx="15">
                  <c:v>5.0194531184066165</c:v>
                </c:pt>
                <c:pt idx="16">
                  <c:v>5.9656721083974471</c:v>
                </c:pt>
                <c:pt idx="17">
                  <c:v>6.6332811684924362</c:v>
                </c:pt>
                <c:pt idx="18">
                  <c:v>6.9698604237335262</c:v>
                </c:pt>
                <c:pt idx="19">
                  <c:v>7.1501074866809979</c:v>
                </c:pt>
                <c:pt idx="20">
                  <c:v>7.0864541382814554</c:v>
                </c:pt>
                <c:pt idx="21">
                  <c:v>7.0803873642661799</c:v>
                </c:pt>
                <c:pt idx="22">
                  <c:v>7.9729174896661457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E1-444B-AF7A-D38595E5E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069743"/>
        <c:axId val="1890071823"/>
      </c:scatterChart>
      <c:valAx>
        <c:axId val="1890069743"/>
        <c:scaling>
          <c:orientation val="minMax"/>
          <c:max val="1399"/>
          <c:min val="137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071823"/>
        <c:crosses val="autoZero"/>
        <c:crossBetween val="midCat"/>
      </c:valAx>
      <c:valAx>
        <c:axId val="189007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069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سرعت</a:t>
            </a:r>
            <a:r>
              <a:rPr lang="fa-IR" baseline="0"/>
              <a:t> گردش پول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Data!$AE$2</c:f>
              <c:strCache>
                <c:ptCount val="1"/>
                <c:pt idx="0">
                  <c:v>V-IRI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Data!$X$3:$X$63</c:f>
              <c:numCache>
                <c:formatCode>General</c:formatCode>
                <c:ptCount val="6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</c:numCache>
            </c:numRef>
          </c:xVal>
          <c:yVal>
            <c:numRef>
              <c:f>Data!$AE$3:$AE$63</c:f>
              <c:numCache>
                <c:formatCode>General</c:formatCode>
                <c:ptCount val="61"/>
                <c:pt idx="0">
                  <c:v>0.39536979410370227</c:v>
                </c:pt>
                <c:pt idx="1">
                  <c:v>0.35931860930131654</c:v>
                </c:pt>
                <c:pt idx="2">
                  <c:v>0.29596968198305701</c:v>
                </c:pt>
                <c:pt idx="3">
                  <c:v>0.25495420356428394</c:v>
                </c:pt>
                <c:pt idx="4">
                  <c:v>0.23971319106151134</c:v>
                </c:pt>
                <c:pt idx="5">
                  <c:v>0.23606656781008425</c:v>
                </c:pt>
                <c:pt idx="6">
                  <c:v>0.22296672486167013</c:v>
                </c:pt>
                <c:pt idx="7">
                  <c:v>0.20756818721910852</c:v>
                </c:pt>
                <c:pt idx="8">
                  <c:v>0.2038847929718258</c:v>
                </c:pt>
                <c:pt idx="9">
                  <c:v>0.19008634823838941</c:v>
                </c:pt>
                <c:pt idx="10">
                  <c:v>0.18403544841692424</c:v>
                </c:pt>
                <c:pt idx="11">
                  <c:v>0.20301814498728762</c:v>
                </c:pt>
                <c:pt idx="12">
                  <c:v>0.20470489959811536</c:v>
                </c:pt>
                <c:pt idx="13">
                  <c:v>0.32804820043747418</c:v>
                </c:pt>
                <c:pt idx="14">
                  <c:v>0.61630123185440056</c:v>
                </c:pt>
                <c:pt idx="15">
                  <c:v>0.59260461276678744</c:v>
                </c:pt>
                <c:pt idx="16">
                  <c:v>0.62782518541866483</c:v>
                </c:pt>
                <c:pt idx="17">
                  <c:v>0.72820300356183065</c:v>
                </c:pt>
                <c:pt idx="18">
                  <c:v>0.6411588991448075</c:v>
                </c:pt>
                <c:pt idx="19">
                  <c:v>0.70963305222316242</c:v>
                </c:pt>
                <c:pt idx="20">
                  <c:v>0.85565720390381816</c:v>
                </c:pt>
                <c:pt idx="21">
                  <c:v>0.98344029628325724</c:v>
                </c:pt>
                <c:pt idx="22">
                  <c:v>1.0217221674024548</c:v>
                </c:pt>
                <c:pt idx="23">
                  <c:v>1.2620418559901381</c:v>
                </c:pt>
                <c:pt idx="24">
                  <c:v>1.3311333481005145</c:v>
                </c:pt>
                <c:pt idx="25">
                  <c:v>1.3705682961608812</c:v>
                </c:pt>
                <c:pt idx="26">
                  <c:v>1.6777451394868348</c:v>
                </c:pt>
                <c:pt idx="27">
                  <c:v>1.0872443742565507</c:v>
                </c:pt>
                <c:pt idx="28">
                  <c:v>0.99159790392825964</c:v>
                </c:pt>
                <c:pt idx="29">
                  <c:v>0.92936814284716995</c:v>
                </c:pt>
                <c:pt idx="30">
                  <c:v>0.99976041453400577</c:v>
                </c:pt>
                <c:pt idx="31">
                  <c:v>0.75327530436491175</c:v>
                </c:pt>
                <c:pt idx="32">
                  <c:v>0.66076052987063982</c:v>
                </c:pt>
                <c:pt idx="33">
                  <c:v>0.60033873780170388</c:v>
                </c:pt>
                <c:pt idx="34">
                  <c:v>0.6782840425136919</c:v>
                </c:pt>
                <c:pt idx="35">
                  <c:v>0.96632309348016177</c:v>
                </c:pt>
                <c:pt idx="36">
                  <c:v>1.1865536912589663</c:v>
                </c:pt>
                <c:pt idx="37">
                  <c:v>1.0575249818245966</c:v>
                </c:pt>
                <c:pt idx="38">
                  <c:v>0.92929057314644781</c:v>
                </c:pt>
                <c:pt idx="39">
                  <c:v>1.0510028536842217</c:v>
                </c:pt>
                <c:pt idx="40">
                  <c:v>0.93399807270519442</c:v>
                </c:pt>
                <c:pt idx="41">
                  <c:v>0.97466703827795254</c:v>
                </c:pt>
                <c:pt idx="42">
                  <c:v>0.99435225664611093</c:v>
                </c:pt>
                <c:pt idx="43">
                  <c:v>1.0545152106462683</c:v>
                </c:pt>
                <c:pt idx="44">
                  <c:v>1.2643092987194162</c:v>
                </c:pt>
                <c:pt idx="45">
                  <c:v>1.3627133880526219</c:v>
                </c:pt>
                <c:pt idx="46">
                  <c:v>1.346662482953247</c:v>
                </c:pt>
                <c:pt idx="47">
                  <c:v>1.6245468681370145</c:v>
                </c:pt>
                <c:pt idx="48">
                  <c:v>2.0436492072556383</c:v>
                </c:pt>
                <c:pt idx="49">
                  <c:v>1.6992977426162059</c:v>
                </c:pt>
                <c:pt idx="50">
                  <c:v>1.8479270663317156</c:v>
                </c:pt>
                <c:pt idx="51">
                  <c:v>2.2702235415599445</c:v>
                </c:pt>
                <c:pt idx="52">
                  <c:v>2.1669122936621532</c:v>
                </c:pt>
                <c:pt idx="53">
                  <c:v>1.7914034267370078</c:v>
                </c:pt>
                <c:pt idx="54">
                  <c:v>1.3815647183528734</c:v>
                </c:pt>
                <c:pt idx="55">
                  <c:v>0.99255459479593411</c:v>
                </c:pt>
                <c:pt idx="56">
                  <c:v>0.85577816320010347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0A-44A8-A45E-07FD2F48A970}"/>
            </c:ext>
          </c:extLst>
        </c:ser>
        <c:ser>
          <c:idx val="1"/>
          <c:order val="1"/>
          <c:tx>
            <c:strRef>
              <c:f>Data!$AO$2</c:f>
              <c:strCache>
                <c:ptCount val="1"/>
                <c:pt idx="0">
                  <c:v>V-US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Data!$X$3:$X$63</c:f>
              <c:numCache>
                <c:formatCode>General</c:formatCode>
                <c:ptCount val="6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</c:numCache>
            </c:numRef>
          </c:xVal>
          <c:yVal>
            <c:numRef>
              <c:f>Data!$AO$3:$AO$63</c:f>
              <c:numCache>
                <c:formatCode>General</c:formatCode>
                <c:ptCount val="61"/>
                <c:pt idx="0">
                  <c:v>0.28489329732664853</c:v>
                </c:pt>
                <c:pt idx="1">
                  <c:v>0.27669485358880525</c:v>
                </c:pt>
                <c:pt idx="2">
                  <c:v>0.27624710571081645</c:v>
                </c:pt>
                <c:pt idx="3">
                  <c:v>0.26959544907013183</c:v>
                </c:pt>
                <c:pt idx="4">
                  <c:v>0.2695326351751276</c:v>
                </c:pt>
                <c:pt idx="5">
                  <c:v>0.27425493474463858</c:v>
                </c:pt>
                <c:pt idx="6">
                  <c:v>0.29532164062806993</c:v>
                </c:pt>
                <c:pt idx="7">
                  <c:v>0.29206626698655874</c:v>
                </c:pt>
                <c:pt idx="8">
                  <c:v>0.30649640802787242</c:v>
                </c:pt>
                <c:pt idx="9">
                  <c:v>0.34480770959861679</c:v>
                </c:pt>
                <c:pt idx="10">
                  <c:v>0.34486286423987988</c:v>
                </c:pt>
                <c:pt idx="11">
                  <c:v>0.34509208316184176</c:v>
                </c:pt>
                <c:pt idx="12">
                  <c:v>0.34802493928951778</c:v>
                </c:pt>
                <c:pt idx="13">
                  <c:v>0.37129118433389152</c:v>
                </c:pt>
                <c:pt idx="14">
                  <c:v>0.4067992823295033</c:v>
                </c:pt>
                <c:pt idx="15">
                  <c:v>0.43987935703423947</c:v>
                </c:pt>
                <c:pt idx="16">
                  <c:v>0.46821333648264934</c:v>
                </c:pt>
                <c:pt idx="17">
                  <c:v>0.49326564228543729</c:v>
                </c:pt>
                <c:pt idx="18">
                  <c:v>0.53596787774613941</c:v>
                </c:pt>
                <c:pt idx="19">
                  <c:v>0.59065466252148169</c:v>
                </c:pt>
                <c:pt idx="20">
                  <c:v>0.63280057432793313</c:v>
                </c:pt>
                <c:pt idx="21">
                  <c:v>0.69376261629834979</c:v>
                </c:pt>
                <c:pt idx="22">
                  <c:v>0.69800852952947112</c:v>
                </c:pt>
                <c:pt idx="23">
                  <c:v>0.72808787913470752</c:v>
                </c:pt>
                <c:pt idx="24">
                  <c:v>0.74478341702390249</c:v>
                </c:pt>
                <c:pt idx="25">
                  <c:v>0.76245409888785109</c:v>
                </c:pt>
                <c:pt idx="26">
                  <c:v>0.75057848572880936</c:v>
                </c:pt>
                <c:pt idx="27">
                  <c:v>0.7835716324191927</c:v>
                </c:pt>
                <c:pt idx="28">
                  <c:v>0.81927007147600284</c:v>
                </c:pt>
                <c:pt idx="29">
                  <c:v>0.87094846094408451</c:v>
                </c:pt>
                <c:pt idx="30">
                  <c:v>0.93014350933122825</c:v>
                </c:pt>
                <c:pt idx="31">
                  <c:v>0.97836099849428648</c:v>
                </c:pt>
                <c:pt idx="32">
                  <c:v>1.0611371757910515</c:v>
                </c:pt>
                <c:pt idx="33">
                  <c:v>1.1358529740665004</c:v>
                </c:pt>
                <c:pt idx="34">
                  <c:v>1.2276494404007432</c:v>
                </c:pt>
                <c:pt idx="35">
                  <c:v>1.2295614907819754</c:v>
                </c:pt>
                <c:pt idx="36">
                  <c:v>1.2266207293347469</c:v>
                </c:pt>
                <c:pt idx="37">
                  <c:v>1.2274944780965096</c:v>
                </c:pt>
                <c:pt idx="38">
                  <c:v>1.1966358938607851</c:v>
                </c:pt>
                <c:pt idx="39">
                  <c:v>1.1779654767178711</c:v>
                </c:pt>
                <c:pt idx="40">
                  <c:v>1.1858600467575091</c:v>
                </c:pt>
                <c:pt idx="41">
                  <c:v>1.158884517103028</c:v>
                </c:pt>
                <c:pt idx="42">
                  <c:v>1.1648045501800601</c:v>
                </c:pt>
                <c:pt idx="43">
                  <c:v>1.1906151382055548</c:v>
                </c:pt>
                <c:pt idx="44">
                  <c:v>1.2325127607973638</c:v>
                </c:pt>
                <c:pt idx="45">
                  <c:v>1.255194947363957</c:v>
                </c:pt>
                <c:pt idx="46">
                  <c:v>1.257170342221237</c:v>
                </c:pt>
                <c:pt idx="47">
                  <c:v>1.2088876985094303</c:v>
                </c:pt>
                <c:pt idx="48">
                  <c:v>1.1598399225940847</c:v>
                </c:pt>
                <c:pt idx="49">
                  <c:v>1.0877551714859062</c:v>
                </c:pt>
                <c:pt idx="50">
                  <c:v>1.1741097127231861</c:v>
                </c:pt>
                <c:pt idx="51">
                  <c:v>1.1648033112879104</c:v>
                </c:pt>
                <c:pt idx="52">
                  <c:v>1.1793208692821171</c:v>
                </c:pt>
                <c:pt idx="53">
                  <c:v>1.1900059405350192</c:v>
                </c:pt>
                <c:pt idx="54">
                  <c:v>1.2033087315616391</c:v>
                </c:pt>
                <c:pt idx="55">
                  <c:v>1.2255388453486649</c:v>
                </c:pt>
                <c:pt idx="56">
                  <c:v>1.2256285523337718</c:v>
                </c:pt>
                <c:pt idx="57">
                  <c:v>1.2421735762943924</c:v>
                </c:pt>
                <c:pt idx="58">
                  <c:v>1.2895924640369489</c:v>
                </c:pt>
                <c:pt idx="59">
                  <c:v>1.2592454846563086</c:v>
                </c:pt>
                <c:pt idx="60">
                  <c:v>1.0622633806058197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0A-44A8-A45E-07FD2F48A970}"/>
            </c:ext>
          </c:extLst>
        </c:ser>
        <c:ser>
          <c:idx val="2"/>
          <c:order val="2"/>
          <c:tx>
            <c:strRef>
              <c:f>Data!$AY$2</c:f>
              <c:strCache>
                <c:ptCount val="1"/>
                <c:pt idx="0">
                  <c:v>V-SGP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Data!$X$3:$X$63</c:f>
              <c:numCache>
                <c:formatCode>General</c:formatCode>
                <c:ptCount val="6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</c:numCache>
            </c:numRef>
          </c:xVal>
          <c:yVal>
            <c:numRef>
              <c:f>Data!$AY$3:$AY$63</c:f>
              <c:numCache>
                <c:formatCode>General</c:formatCode>
                <c:ptCount val="61"/>
                <c:pt idx="3">
                  <c:v>0.23528690501303037</c:v>
                </c:pt>
                <c:pt idx="4">
                  <c:v>0.21961649169287439</c:v>
                </c:pt>
                <c:pt idx="5">
                  <c:v>0.22862399863810529</c:v>
                </c:pt>
                <c:pt idx="6">
                  <c:v>0.22886873812800118</c:v>
                </c:pt>
                <c:pt idx="7">
                  <c:v>0.22184230471563512</c:v>
                </c:pt>
                <c:pt idx="8">
                  <c:v>0.20783984406481951</c:v>
                </c:pt>
                <c:pt idx="9">
                  <c:v>0.20485623653586416</c:v>
                </c:pt>
                <c:pt idx="10">
                  <c:v>0.20841830324598856</c:v>
                </c:pt>
                <c:pt idx="11">
                  <c:v>0.2357155083186655</c:v>
                </c:pt>
                <c:pt idx="12">
                  <c:v>0.23850712544627004</c:v>
                </c:pt>
                <c:pt idx="13">
                  <c:v>0.31744711676438148</c:v>
                </c:pt>
                <c:pt idx="14">
                  <c:v>0.45968966268938283</c:v>
                </c:pt>
                <c:pt idx="15">
                  <c:v>0.43282349335367282</c:v>
                </c:pt>
                <c:pt idx="16">
                  <c:v>0.43868093260630597</c:v>
                </c:pt>
                <c:pt idx="17">
                  <c:v>0.43926705042899278</c:v>
                </c:pt>
                <c:pt idx="18">
                  <c:v>0.46860623446709082</c:v>
                </c:pt>
                <c:pt idx="19">
                  <c:v>0.51358130140900049</c:v>
                </c:pt>
                <c:pt idx="20">
                  <c:v>0.58637614873115051</c:v>
                </c:pt>
                <c:pt idx="21">
                  <c:v>0.60415020747651005</c:v>
                </c:pt>
                <c:pt idx="22">
                  <c:v>0.61813663908160144</c:v>
                </c:pt>
                <c:pt idx="23">
                  <c:v>0.62997033305130656</c:v>
                </c:pt>
                <c:pt idx="24">
                  <c:v>0.66362862010764123</c:v>
                </c:pt>
                <c:pt idx="25">
                  <c:v>0.61111106644504254</c:v>
                </c:pt>
                <c:pt idx="26">
                  <c:v>0.5323947702639894</c:v>
                </c:pt>
                <c:pt idx="27">
                  <c:v>0.50277146820798424</c:v>
                </c:pt>
                <c:pt idx="28">
                  <c:v>0.56654685613221589</c:v>
                </c:pt>
                <c:pt idx="29">
                  <c:v>0.5785733247017868</c:v>
                </c:pt>
                <c:pt idx="30">
                  <c:v>0.59898791749835889</c:v>
                </c:pt>
                <c:pt idx="31">
                  <c:v>0.69979465660409756</c:v>
                </c:pt>
                <c:pt idx="32">
                  <c:v>0.74704827738943202</c:v>
                </c:pt>
                <c:pt idx="33">
                  <c:v>0.82842892497492515</c:v>
                </c:pt>
                <c:pt idx="34">
                  <c:v>0.91078098137231811</c:v>
                </c:pt>
                <c:pt idx="35">
                  <c:v>1.0318043170724112</c:v>
                </c:pt>
                <c:pt idx="36">
                  <c:v>1.0461280088550273</c:v>
                </c:pt>
                <c:pt idx="37">
                  <c:v>0.99711655416619405</c:v>
                </c:pt>
                <c:pt idx="38">
                  <c:v>0.64679684394171422</c:v>
                </c:pt>
                <c:pt idx="39">
                  <c:v>0.57841970917427354</c:v>
                </c:pt>
                <c:pt idx="40">
                  <c:v>0.68292153768429031</c:v>
                </c:pt>
                <c:pt idx="41">
                  <c:v>0.5920126881304838</c:v>
                </c:pt>
                <c:pt idx="42">
                  <c:v>0.60668922205555209</c:v>
                </c:pt>
                <c:pt idx="43">
                  <c:v>0.5818758214349008</c:v>
                </c:pt>
                <c:pt idx="44">
                  <c:v>0.67155007982725579</c:v>
                </c:pt>
                <c:pt idx="45">
                  <c:v>0.71599597873278931</c:v>
                </c:pt>
                <c:pt idx="46">
                  <c:v>0.7104167154808374</c:v>
                </c:pt>
                <c:pt idx="47">
                  <c:v>0.80769738103165722</c:v>
                </c:pt>
                <c:pt idx="48">
                  <c:v>0.7606287456131684</c:v>
                </c:pt>
                <c:pt idx="49">
                  <c:v>0.70537063177619164</c:v>
                </c:pt>
                <c:pt idx="50">
                  <c:v>0.81117077424388462</c:v>
                </c:pt>
                <c:pt idx="51">
                  <c:v>0.86816763644870287</c:v>
                </c:pt>
                <c:pt idx="52">
                  <c:v>0.85929756347930275</c:v>
                </c:pt>
                <c:pt idx="53">
                  <c:v>0.85474986219830806</c:v>
                </c:pt>
                <c:pt idx="54">
                  <c:v>0.8444717496217885</c:v>
                </c:pt>
                <c:pt idx="55">
                  <c:v>0.83860760622290564</c:v>
                </c:pt>
                <c:pt idx="56">
                  <c:v>0.80848572370545124</c:v>
                </c:pt>
                <c:pt idx="57">
                  <c:v>0.86918895968428989</c:v>
                </c:pt>
                <c:pt idx="58">
                  <c:v>0.94675220116752479</c:v>
                </c:pt>
                <c:pt idx="59">
                  <c:v>0.89265242727072769</c:v>
                </c:pt>
                <c:pt idx="60">
                  <c:v>0.69527830773916133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0A-44A8-A45E-07FD2F48A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433855"/>
        <c:axId val="1894439679"/>
      </c:scatterChart>
      <c:valAx>
        <c:axId val="1894433855"/>
        <c:scaling>
          <c:orientation val="minMax"/>
          <c:max val="2020"/>
          <c:min val="19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439679"/>
        <c:crosses val="autoZero"/>
        <c:crossBetween val="midCat"/>
      </c:valAx>
      <c:valAx>
        <c:axId val="189443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433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Data!$N$77</c:f>
              <c:strCache>
                <c:ptCount val="1"/>
                <c:pt idx="0">
                  <c:v>بدهی بانک خصوصی(درصد)</c:v>
                </c:pt>
              </c:strCache>
            </c:strRef>
          </c:tx>
          <c:spPr>
            <a:solidFill>
              <a:srgbClr val="00CC99"/>
            </a:solidFill>
            <a:ln>
              <a:noFill/>
            </a:ln>
            <a:effectLst/>
          </c:spPr>
          <c:invertIfNegative val="0"/>
          <c:cat>
            <c:numRef>
              <c:f>Data!$M$78:$M$87</c:f>
              <c:numCache>
                <c:formatCode>General</c:formatCode>
                <c:ptCount val="10"/>
                <c:pt idx="0">
                  <c:v>1389</c:v>
                </c:pt>
                <c:pt idx="1">
                  <c:v>1390</c:v>
                </c:pt>
                <c:pt idx="2">
                  <c:v>1391</c:v>
                </c:pt>
                <c:pt idx="3">
                  <c:v>1392</c:v>
                </c:pt>
                <c:pt idx="4">
                  <c:v>1393</c:v>
                </c:pt>
                <c:pt idx="5">
                  <c:v>1394</c:v>
                </c:pt>
                <c:pt idx="6">
                  <c:v>1395</c:v>
                </c:pt>
                <c:pt idx="7">
                  <c:v>1396</c:v>
                </c:pt>
                <c:pt idx="8">
                  <c:v>1397</c:v>
                </c:pt>
                <c:pt idx="9">
                  <c:v>1398</c:v>
                </c:pt>
              </c:numCache>
            </c:numRef>
          </c:cat>
          <c:val>
            <c:numRef>
              <c:f>Data!$N$78:$N$87</c:f>
              <c:numCache>
                <c:formatCode>General</c:formatCode>
                <c:ptCount val="10"/>
                <c:pt idx="0">
                  <c:v>7.4</c:v>
                </c:pt>
                <c:pt idx="1">
                  <c:v>5.3</c:v>
                </c:pt>
                <c:pt idx="2">
                  <c:v>5.9</c:v>
                </c:pt>
                <c:pt idx="3">
                  <c:v>4.7</c:v>
                </c:pt>
                <c:pt idx="4">
                  <c:v>28</c:v>
                </c:pt>
                <c:pt idx="5">
                  <c:v>14.9</c:v>
                </c:pt>
                <c:pt idx="6">
                  <c:v>38.299999999999997</c:v>
                </c:pt>
                <c:pt idx="7">
                  <c:v>60.9</c:v>
                </c:pt>
                <c:pt idx="8">
                  <c:v>63.3</c:v>
                </c:pt>
                <c:pt idx="9">
                  <c:v>55.1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5B-4E0D-96F7-FC14EDB426A2}"/>
            </c:ext>
          </c:extLst>
        </c:ser>
        <c:ser>
          <c:idx val="1"/>
          <c:order val="1"/>
          <c:tx>
            <c:strRef>
              <c:f>Data!$O$77</c:f>
              <c:strCache>
                <c:ptCount val="1"/>
                <c:pt idx="0">
                  <c:v>بدهی بانک دولتی (درصد)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Data!$M$78:$M$87</c:f>
              <c:numCache>
                <c:formatCode>General</c:formatCode>
                <c:ptCount val="10"/>
                <c:pt idx="0">
                  <c:v>1389</c:v>
                </c:pt>
                <c:pt idx="1">
                  <c:v>1390</c:v>
                </c:pt>
                <c:pt idx="2">
                  <c:v>1391</c:v>
                </c:pt>
                <c:pt idx="3">
                  <c:v>1392</c:v>
                </c:pt>
                <c:pt idx="4">
                  <c:v>1393</c:v>
                </c:pt>
                <c:pt idx="5">
                  <c:v>1394</c:v>
                </c:pt>
                <c:pt idx="6">
                  <c:v>1395</c:v>
                </c:pt>
                <c:pt idx="7">
                  <c:v>1396</c:v>
                </c:pt>
                <c:pt idx="8">
                  <c:v>1397</c:v>
                </c:pt>
                <c:pt idx="9">
                  <c:v>1398</c:v>
                </c:pt>
              </c:numCache>
            </c:numRef>
          </c:cat>
          <c:val>
            <c:numRef>
              <c:f>Data!$O$78:$O$87</c:f>
              <c:numCache>
                <c:formatCode>General</c:formatCode>
                <c:ptCount val="10"/>
                <c:pt idx="0">
                  <c:v>92.6</c:v>
                </c:pt>
                <c:pt idx="1">
                  <c:v>94.7</c:v>
                </c:pt>
                <c:pt idx="2">
                  <c:v>94.1</c:v>
                </c:pt>
                <c:pt idx="3">
                  <c:v>95.3</c:v>
                </c:pt>
                <c:pt idx="4">
                  <c:v>72</c:v>
                </c:pt>
                <c:pt idx="5">
                  <c:v>85.1</c:v>
                </c:pt>
                <c:pt idx="6">
                  <c:v>61.7</c:v>
                </c:pt>
                <c:pt idx="7">
                  <c:v>39.1</c:v>
                </c:pt>
                <c:pt idx="8">
                  <c:v>36.700000000000003</c:v>
                </c:pt>
                <c:pt idx="9">
                  <c:v>44.9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5B-4E0D-96F7-FC14EDB42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8226464"/>
        <c:axId val="1268227296"/>
      </c:barChart>
      <c:catAx>
        <c:axId val="126822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227296"/>
        <c:crosses val="autoZero"/>
        <c:auto val="1"/>
        <c:lblAlgn val="ctr"/>
        <c:lblOffset val="100"/>
        <c:noMultiLvlLbl val="0"/>
      </c:catAx>
      <c:valAx>
        <c:axId val="126822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22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Data!$BD$24</c:f>
              <c:strCache>
                <c:ptCount val="1"/>
                <c:pt idx="0">
                  <c:v>IRI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Data!$BC$25:$BC$40</c:f>
              <c:numCache>
                <c:formatCode>General</c:formatCode>
                <c:ptCount val="16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</c:numCache>
            </c:numRef>
          </c:xVal>
          <c:yVal>
            <c:numRef>
              <c:f>Data!$BD$25:$BD$40</c:f>
              <c:numCache>
                <c:formatCode>General</c:formatCode>
                <c:ptCount val="16"/>
                <c:pt idx="0">
                  <c:v>2.0183675670821857</c:v>
                </c:pt>
                <c:pt idx="1">
                  <c:v>1.9256817738826324</c:v>
                </c:pt>
                <c:pt idx="2">
                  <c:v>1.662485119259195</c:v>
                </c:pt>
                <c:pt idx="3">
                  <c:v>1.7175742209816531</c:v>
                </c:pt>
                <c:pt idx="4">
                  <c:v>1.7554786014241406</c:v>
                </c:pt>
                <c:pt idx="5">
                  <c:v>1.4722057089953369</c:v>
                </c:pt>
                <c:pt idx="6">
                  <c:v>1.467328983736083</c:v>
                </c:pt>
                <c:pt idx="7">
                  <c:v>1.5643637266272363</c:v>
                </c:pt>
                <c:pt idx="8">
                  <c:v>1.3041496780108888</c:v>
                </c:pt>
                <c:pt idx="9">
                  <c:v>1.256633468032607</c:v>
                </c:pt>
                <c:pt idx="10">
                  <c:v>1.1726847122319211</c:v>
                </c:pt>
                <c:pt idx="11">
                  <c:v>0.88107156120502361</c:v>
                </c:pt>
                <c:pt idx="12">
                  <c:v>0.82856515529882968</c:v>
                </c:pt>
                <c:pt idx="13">
                  <c:v>0.80506300735957337</c:v>
                </c:pt>
                <c:pt idx="14">
                  <c:v>0.78510129430026987</c:v>
                </c:pt>
                <c:pt idx="15">
                  <c:v>0.7557334302227996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A8-43DB-B5EC-DE3F7B4B88B1}"/>
            </c:ext>
          </c:extLst>
        </c:ser>
        <c:ser>
          <c:idx val="1"/>
          <c:order val="1"/>
          <c:tx>
            <c:strRef>
              <c:f>Data!$BG$24</c:f>
              <c:strCache>
                <c:ptCount val="1"/>
                <c:pt idx="0">
                  <c:v>SNG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Data!$BC$25:$BC$40</c:f>
              <c:numCache>
                <c:formatCode>General</c:formatCode>
                <c:ptCount val="16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</c:numCache>
            </c:numRef>
          </c:xVal>
          <c:yVal>
            <c:numRef>
              <c:f>Data!$BG$25:$BG$40</c:f>
              <c:numCache>
                <c:formatCode>General</c:formatCode>
                <c:ptCount val="16"/>
                <c:pt idx="0">
                  <c:v>0.67155007982725579</c:v>
                </c:pt>
                <c:pt idx="1">
                  <c:v>0.71599597873278931</c:v>
                </c:pt>
                <c:pt idx="2">
                  <c:v>0.7104167154808374</c:v>
                </c:pt>
                <c:pt idx="3">
                  <c:v>0.80769738103165722</c:v>
                </c:pt>
                <c:pt idx="4">
                  <c:v>0.7606287456131684</c:v>
                </c:pt>
                <c:pt idx="5">
                  <c:v>0.70537063177619164</c:v>
                </c:pt>
                <c:pt idx="6">
                  <c:v>0.81117077424388462</c:v>
                </c:pt>
                <c:pt idx="7">
                  <c:v>0.86816763644870287</c:v>
                </c:pt>
                <c:pt idx="8">
                  <c:v>0.85929756347930275</c:v>
                </c:pt>
                <c:pt idx="9">
                  <c:v>0.85474986219830806</c:v>
                </c:pt>
                <c:pt idx="10">
                  <c:v>0.8444717496217885</c:v>
                </c:pt>
                <c:pt idx="11">
                  <c:v>0.83860760622290564</c:v>
                </c:pt>
                <c:pt idx="12">
                  <c:v>0.80848572370545124</c:v>
                </c:pt>
                <c:pt idx="13">
                  <c:v>0.86918895968428989</c:v>
                </c:pt>
                <c:pt idx="14">
                  <c:v>0.94675220116752479</c:v>
                </c:pt>
                <c:pt idx="15">
                  <c:v>0.89265242727072769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A8-43DB-B5EC-DE3F7B4B88B1}"/>
            </c:ext>
          </c:extLst>
        </c:ser>
        <c:ser>
          <c:idx val="2"/>
          <c:order val="2"/>
          <c:tx>
            <c:strRef>
              <c:f>Data!$BH$24</c:f>
              <c:strCache>
                <c:ptCount val="1"/>
                <c:pt idx="0">
                  <c:v>US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Data!$BC$25:$BC$40</c:f>
              <c:numCache>
                <c:formatCode>General</c:formatCode>
                <c:ptCount val="16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</c:numCache>
            </c:numRef>
          </c:xVal>
          <c:yVal>
            <c:numRef>
              <c:f>Data!$BH$25:$BH$40</c:f>
              <c:numCache>
                <c:formatCode>General</c:formatCode>
                <c:ptCount val="16"/>
                <c:pt idx="0">
                  <c:v>1.2325127607973638</c:v>
                </c:pt>
                <c:pt idx="1">
                  <c:v>1.255194947363957</c:v>
                </c:pt>
                <c:pt idx="2">
                  <c:v>1.257170342221237</c:v>
                </c:pt>
                <c:pt idx="3">
                  <c:v>1.2088876985094303</c:v>
                </c:pt>
                <c:pt idx="4">
                  <c:v>1.1598399225940847</c:v>
                </c:pt>
                <c:pt idx="5">
                  <c:v>1.0877551714859062</c:v>
                </c:pt>
                <c:pt idx="6">
                  <c:v>1.1741097127231861</c:v>
                </c:pt>
                <c:pt idx="7">
                  <c:v>1.1648033112879104</c:v>
                </c:pt>
                <c:pt idx="8">
                  <c:v>1.1793208692821171</c:v>
                </c:pt>
                <c:pt idx="9">
                  <c:v>1.1900059405350192</c:v>
                </c:pt>
                <c:pt idx="10">
                  <c:v>1.2033087315616391</c:v>
                </c:pt>
                <c:pt idx="11">
                  <c:v>1.2255388453486649</c:v>
                </c:pt>
                <c:pt idx="12">
                  <c:v>1.2256285523337718</c:v>
                </c:pt>
                <c:pt idx="13">
                  <c:v>1.2421735762943924</c:v>
                </c:pt>
                <c:pt idx="14">
                  <c:v>1.2895924640369489</c:v>
                </c:pt>
                <c:pt idx="15">
                  <c:v>1.2592454846563086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A8-43DB-B5EC-DE3F7B4B8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498144"/>
        <c:axId val="1716510208"/>
      </c:scatterChart>
      <c:valAx>
        <c:axId val="1716498144"/>
        <c:scaling>
          <c:orientation val="minMax"/>
          <c:max val="2019"/>
          <c:min val="2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510208"/>
        <c:crosses val="autoZero"/>
        <c:crossBetween val="midCat"/>
      </c:valAx>
      <c:valAx>
        <c:axId val="171651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49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Data!$BP$6</c:f>
              <c:strCache>
                <c:ptCount val="1"/>
                <c:pt idx="0">
                  <c:v>نرخ بهره واقعی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Data!$BM$7:$BM$47</c:f>
              <c:numCache>
                <c:formatCode>General</c:formatCode>
                <c:ptCount val="41"/>
                <c:pt idx="0">
                  <c:v>1359</c:v>
                </c:pt>
                <c:pt idx="1">
                  <c:v>1360</c:v>
                </c:pt>
                <c:pt idx="2">
                  <c:v>1361</c:v>
                </c:pt>
                <c:pt idx="3">
                  <c:v>1362</c:v>
                </c:pt>
                <c:pt idx="4">
                  <c:v>1363</c:v>
                </c:pt>
                <c:pt idx="5">
                  <c:v>1364</c:v>
                </c:pt>
                <c:pt idx="6">
                  <c:v>1365</c:v>
                </c:pt>
                <c:pt idx="7">
                  <c:v>1366</c:v>
                </c:pt>
                <c:pt idx="8">
                  <c:v>1367</c:v>
                </c:pt>
                <c:pt idx="9">
                  <c:v>1368</c:v>
                </c:pt>
                <c:pt idx="10">
                  <c:v>1369</c:v>
                </c:pt>
                <c:pt idx="11">
                  <c:v>1370</c:v>
                </c:pt>
                <c:pt idx="12">
                  <c:v>1371</c:v>
                </c:pt>
                <c:pt idx="13">
                  <c:v>1372</c:v>
                </c:pt>
                <c:pt idx="14">
                  <c:v>1373</c:v>
                </c:pt>
                <c:pt idx="15">
                  <c:v>1374</c:v>
                </c:pt>
                <c:pt idx="16">
                  <c:v>1375</c:v>
                </c:pt>
                <c:pt idx="17">
                  <c:v>1376</c:v>
                </c:pt>
                <c:pt idx="18">
                  <c:v>1377</c:v>
                </c:pt>
                <c:pt idx="19">
                  <c:v>1378</c:v>
                </c:pt>
                <c:pt idx="20">
                  <c:v>1379</c:v>
                </c:pt>
                <c:pt idx="21">
                  <c:v>1380</c:v>
                </c:pt>
                <c:pt idx="22">
                  <c:v>1381</c:v>
                </c:pt>
                <c:pt idx="23">
                  <c:v>1382</c:v>
                </c:pt>
                <c:pt idx="24">
                  <c:v>1383</c:v>
                </c:pt>
                <c:pt idx="25">
                  <c:v>1384</c:v>
                </c:pt>
                <c:pt idx="26">
                  <c:v>1385</c:v>
                </c:pt>
                <c:pt idx="27">
                  <c:v>1386</c:v>
                </c:pt>
                <c:pt idx="28">
                  <c:v>1387</c:v>
                </c:pt>
                <c:pt idx="29">
                  <c:v>1388</c:v>
                </c:pt>
                <c:pt idx="30">
                  <c:v>1389</c:v>
                </c:pt>
                <c:pt idx="31">
                  <c:v>1390</c:v>
                </c:pt>
                <c:pt idx="32">
                  <c:v>1391</c:v>
                </c:pt>
                <c:pt idx="33">
                  <c:v>1392</c:v>
                </c:pt>
                <c:pt idx="34">
                  <c:v>1393</c:v>
                </c:pt>
                <c:pt idx="35">
                  <c:v>1394</c:v>
                </c:pt>
                <c:pt idx="36">
                  <c:v>1395</c:v>
                </c:pt>
                <c:pt idx="37">
                  <c:v>1396</c:v>
                </c:pt>
                <c:pt idx="38">
                  <c:v>1397</c:v>
                </c:pt>
                <c:pt idx="39">
                  <c:v>1398</c:v>
                </c:pt>
                <c:pt idx="40">
                  <c:v>1399</c:v>
                </c:pt>
              </c:numCache>
            </c:numRef>
          </c:xVal>
          <c:yVal>
            <c:numRef>
              <c:f>Data!$BP$7:$BP$47</c:f>
              <c:numCache>
                <c:formatCode>0.0%</c:formatCode>
                <c:ptCount val="41"/>
                <c:pt idx="0">
                  <c:v>-1.7986120263397111E-2</c:v>
                </c:pt>
                <c:pt idx="1">
                  <c:v>-0.10065915462054351</c:v>
                </c:pt>
                <c:pt idx="2">
                  <c:v>-0.12643426645303343</c:v>
                </c:pt>
                <c:pt idx="3">
                  <c:v>-8.5851794225451999E-2</c:v>
                </c:pt>
                <c:pt idx="4">
                  <c:v>-8.96957759262242E-2</c:v>
                </c:pt>
                <c:pt idx="5">
                  <c:v>-4.03430833520537E-2</c:v>
                </c:pt>
                <c:pt idx="6">
                  <c:v>3.9378149194952909E-2</c:v>
                </c:pt>
                <c:pt idx="7">
                  <c:v>-8.3839285714280606E-2</c:v>
                </c:pt>
                <c:pt idx="8">
                  <c:v>-0.15611111111111109</c:v>
                </c:pt>
                <c:pt idx="9">
                  <c:v>-0.15676175790285196</c:v>
                </c:pt>
                <c:pt idx="10">
                  <c:v>-0.10911067349349925</c:v>
                </c:pt>
                <c:pt idx="11">
                  <c:v>1.2750670895340557E-2</c:v>
                </c:pt>
                <c:pt idx="12">
                  <c:v>-6.0861052675430904E-2</c:v>
                </c:pt>
                <c:pt idx="13">
                  <c:v>-0.11372690259943642</c:v>
                </c:pt>
                <c:pt idx="14">
                  <c:v>-8.0052971576226012E-2</c:v>
                </c:pt>
                <c:pt idx="15">
                  <c:v>-0.13273048948299765</c:v>
                </c:pt>
                <c:pt idx="16">
                  <c:v>-0.23825298830947264</c:v>
                </c:pt>
                <c:pt idx="17">
                  <c:v>-0.1158496332518312</c:v>
                </c:pt>
                <c:pt idx="18">
                  <c:v>-2.8540671933324571E-2</c:v>
                </c:pt>
                <c:pt idx="19">
                  <c:v>-3.2801060617225423E-2</c:v>
                </c:pt>
                <c:pt idx="20">
                  <c:v>-5.0559440559439325E-2</c:v>
                </c:pt>
                <c:pt idx="21">
                  <c:v>-1.2900010716964444E-2</c:v>
                </c:pt>
                <c:pt idx="22">
                  <c:v>1.5509005104499169E-2</c:v>
                </c:pt>
                <c:pt idx="23">
                  <c:v>-1.1684285894788113E-2</c:v>
                </c:pt>
                <c:pt idx="24">
                  <c:v>-2.9776516110370653E-2</c:v>
                </c:pt>
                <c:pt idx="25">
                  <c:v>-1.5349298881362446E-2</c:v>
                </c:pt>
                <c:pt idx="26">
                  <c:v>2.2629034946387155E-2</c:v>
                </c:pt>
                <c:pt idx="27">
                  <c:v>5.4393063583813135E-2</c:v>
                </c:pt>
                <c:pt idx="28">
                  <c:v>-1.9950738916255741E-2</c:v>
                </c:pt>
                <c:pt idx="29">
                  <c:v>-8.6998363338788423E-2</c:v>
                </c:pt>
                <c:pt idx="30">
                  <c:v>3.9492649178440717E-3</c:v>
                </c:pt>
                <c:pt idx="31">
                  <c:v>6.2772977219166914E-2</c:v>
                </c:pt>
                <c:pt idx="32">
                  <c:v>-7.3585687993670226E-2</c:v>
                </c:pt>
                <c:pt idx="33">
                  <c:v>-4.5237756635967477E-2</c:v>
                </c:pt>
                <c:pt idx="34">
                  <c:v>-9.2260288881654023E-2</c:v>
                </c:pt>
                <c:pt idx="35">
                  <c:v>2.91016814243223E-2</c:v>
                </c:pt>
                <c:pt idx="36">
                  <c:v>2.2361430942750928E-2</c:v>
                </c:pt>
                <c:pt idx="37">
                  <c:v>7.2306809125645966E-2</c:v>
                </c:pt>
                <c:pt idx="38">
                  <c:v>6.4372071742625117E-2</c:v>
                </c:pt>
                <c:pt idx="39">
                  <c:v>-2.55403199181281E-2</c:v>
                </c:pt>
                <c:pt idx="40">
                  <c:v>-0.17087984531773245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9F-4CB4-A3F7-E9582BBE0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3024271"/>
        <c:axId val="1513012623"/>
      </c:scatterChart>
      <c:valAx>
        <c:axId val="1513024271"/>
        <c:scaling>
          <c:orientation val="minMax"/>
          <c:max val="1399"/>
          <c:min val="135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012623"/>
        <c:crosses val="autoZero"/>
        <c:crossBetween val="midCat"/>
      </c:valAx>
      <c:valAx>
        <c:axId val="151301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02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ysClr val="windowText" lastClr="000000">
              <a:lumMod val="65000"/>
              <a:lumOff val="35000"/>
            </a:sys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CC99"/>
          </a:solidFill>
          <a:ln>
            <a:solidFill>
              <a:srgbClr val="00CC99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rgbClr val="5B9BD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پایه پولی</c:v>
          </c:tx>
          <c:spPr>
            <a:solidFill>
              <a:sysClr val="windowText" lastClr="000000">
                <a:lumMod val="65000"/>
                <a:lumOff val="35000"/>
              </a:sysClr>
            </a:solidFill>
            <a:ln>
              <a:noFill/>
            </a:ln>
            <a:effectLst/>
          </c:spPr>
          <c:invertIfNegative val="0"/>
          <c:cat>
            <c:strLit>
              <c:ptCount val="23"/>
              <c:pt idx="0">
                <c:v>1377</c:v>
              </c:pt>
              <c:pt idx="1">
                <c:v>1378</c:v>
              </c:pt>
              <c:pt idx="2">
                <c:v>1379</c:v>
              </c:pt>
              <c:pt idx="3">
                <c:v>1380</c:v>
              </c:pt>
              <c:pt idx="4">
                <c:v>1381</c:v>
              </c:pt>
              <c:pt idx="5">
                <c:v>1382</c:v>
              </c:pt>
              <c:pt idx="6">
                <c:v>1383</c:v>
              </c:pt>
              <c:pt idx="7">
                <c:v>1384</c:v>
              </c:pt>
              <c:pt idx="8">
                <c:v>1385</c:v>
              </c:pt>
              <c:pt idx="9">
                <c:v>1386</c:v>
              </c:pt>
              <c:pt idx="10">
                <c:v>1387</c:v>
              </c:pt>
              <c:pt idx="11">
                <c:v>1388</c:v>
              </c:pt>
              <c:pt idx="12">
                <c:v>1389</c:v>
              </c:pt>
              <c:pt idx="13">
                <c:v>1390</c:v>
              </c:pt>
              <c:pt idx="14">
                <c:v>1391</c:v>
              </c:pt>
              <c:pt idx="15">
                <c:v>1392</c:v>
              </c:pt>
              <c:pt idx="16">
                <c:v>1393</c:v>
              </c:pt>
              <c:pt idx="17">
                <c:v>1394</c:v>
              </c:pt>
              <c:pt idx="18">
                <c:v>1395</c:v>
              </c:pt>
              <c:pt idx="19">
                <c:v>1396</c:v>
              </c:pt>
              <c:pt idx="20">
                <c:v>1397</c:v>
              </c:pt>
              <c:pt idx="21">
                <c:v>1398</c:v>
              </c:pt>
              <c:pt idx="22">
                <c:v>1399</c:v>
              </c:pt>
            </c:strLit>
          </c:cat>
          <c:val>
            <c:numLit>
              <c:formatCode>General</c:formatCode>
              <c:ptCount val="23"/>
              <c:pt idx="0">
                <c:v>97180</c:v>
              </c:pt>
              <c:pt idx="1">
                <c:v>71820</c:v>
              </c:pt>
              <c:pt idx="2">
                <c:v>84390</c:v>
              </c:pt>
              <c:pt idx="3">
                <c:v>97180</c:v>
              </c:pt>
              <c:pt idx="4">
                <c:v>119610</c:v>
              </c:pt>
              <c:pt idx="5">
                <c:v>128710</c:v>
              </c:pt>
              <c:pt idx="6">
                <c:v>151200</c:v>
              </c:pt>
              <c:pt idx="7">
                <c:v>220540</c:v>
              </c:pt>
              <c:pt idx="8">
                <c:v>279970</c:v>
              </c:pt>
              <c:pt idx="9">
                <c:v>365460</c:v>
              </c:pt>
              <c:pt idx="10">
                <c:v>539400</c:v>
              </c:pt>
              <c:pt idx="11">
                <c:v>603780</c:v>
              </c:pt>
              <c:pt idx="12">
                <c:v>686390</c:v>
              </c:pt>
              <c:pt idx="13">
                <c:v>764560</c:v>
              </c:pt>
              <c:pt idx="14">
                <c:v>975790</c:v>
              </c:pt>
              <c:pt idx="15">
                <c:v>1184900</c:v>
              </c:pt>
              <c:pt idx="16">
                <c:v>1311470</c:v>
              </c:pt>
              <c:pt idx="17">
                <c:v>1533600</c:v>
              </c:pt>
              <c:pt idx="18">
                <c:v>1798300</c:v>
              </c:pt>
              <c:pt idx="19">
                <c:v>2139800</c:v>
              </c:pt>
              <c:pt idx="20">
                <c:v>2656900</c:v>
              </c:pt>
              <c:pt idx="21">
                <c:v>3488509.6999999997</c:v>
              </c:pt>
              <c:pt idx="22">
                <c:v>4360637.125</c:v>
              </c:pt>
            </c:numLit>
          </c:val>
          <c:extLst>
            <c:ext xmlns:c16="http://schemas.microsoft.com/office/drawing/2014/chart" uri="{C3380CC4-5D6E-409C-BE32-E72D297353CC}">
              <c16:uniqueId val="{00000000-D221-4550-B572-6E205351ACEA}"/>
            </c:ext>
          </c:extLst>
        </c:ser>
        <c:ser>
          <c:idx val="1"/>
          <c:order val="1"/>
          <c:tx>
            <c:v>Sum of نقدینگی</c:v>
          </c:tx>
          <c:spPr>
            <a:solidFill>
              <a:srgbClr val="00CC99"/>
            </a:solidFill>
            <a:ln>
              <a:solidFill>
                <a:srgbClr val="00CC99"/>
              </a:solidFill>
            </a:ln>
            <a:effectLst/>
          </c:spPr>
          <c:invertIfNegative val="0"/>
          <c:cat>
            <c:strLit>
              <c:ptCount val="23"/>
              <c:pt idx="0">
                <c:v>1377</c:v>
              </c:pt>
              <c:pt idx="1">
                <c:v>1378</c:v>
              </c:pt>
              <c:pt idx="2">
                <c:v>1379</c:v>
              </c:pt>
              <c:pt idx="3">
                <c:v>1380</c:v>
              </c:pt>
              <c:pt idx="4">
                <c:v>1381</c:v>
              </c:pt>
              <c:pt idx="5">
                <c:v>1382</c:v>
              </c:pt>
              <c:pt idx="6">
                <c:v>1383</c:v>
              </c:pt>
              <c:pt idx="7">
                <c:v>1384</c:v>
              </c:pt>
              <c:pt idx="8">
                <c:v>1385</c:v>
              </c:pt>
              <c:pt idx="9">
                <c:v>1386</c:v>
              </c:pt>
              <c:pt idx="10">
                <c:v>1387</c:v>
              </c:pt>
              <c:pt idx="11">
                <c:v>1388</c:v>
              </c:pt>
              <c:pt idx="12">
                <c:v>1389</c:v>
              </c:pt>
              <c:pt idx="13">
                <c:v>1390</c:v>
              </c:pt>
              <c:pt idx="14">
                <c:v>1391</c:v>
              </c:pt>
              <c:pt idx="15">
                <c:v>1392</c:v>
              </c:pt>
              <c:pt idx="16">
                <c:v>1393</c:v>
              </c:pt>
              <c:pt idx="17">
                <c:v>1394</c:v>
              </c:pt>
              <c:pt idx="18">
                <c:v>1395</c:v>
              </c:pt>
              <c:pt idx="19">
                <c:v>1396</c:v>
              </c:pt>
              <c:pt idx="20">
                <c:v>1397</c:v>
              </c:pt>
              <c:pt idx="21">
                <c:v>1398</c:v>
              </c:pt>
              <c:pt idx="22">
                <c:v>1399</c:v>
              </c:pt>
            </c:strLit>
          </c:cat>
          <c:val>
            <c:numLit>
              <c:formatCode>General</c:formatCode>
              <c:ptCount val="23"/>
              <c:pt idx="0">
                <c:v>160401.5</c:v>
              </c:pt>
              <c:pt idx="1">
                <c:v>192689.2</c:v>
              </c:pt>
              <c:pt idx="2">
                <c:v>249110.7</c:v>
              </c:pt>
              <c:pt idx="3">
                <c:v>320957.2</c:v>
              </c:pt>
              <c:pt idx="4">
                <c:v>417524</c:v>
              </c:pt>
              <c:pt idx="5">
                <c:v>526596.4</c:v>
              </c:pt>
              <c:pt idx="6">
                <c:v>685867.2</c:v>
              </c:pt>
              <c:pt idx="7">
                <c:v>921019.4</c:v>
              </c:pt>
              <c:pt idx="8">
                <c:v>1284199.3999999999</c:v>
              </c:pt>
              <c:pt idx="9">
                <c:v>1640293</c:v>
              </c:pt>
              <c:pt idx="10">
                <c:v>1901366</c:v>
              </c:pt>
              <c:pt idx="11">
                <c:v>2355890</c:v>
              </c:pt>
              <c:pt idx="12">
                <c:v>2948870</c:v>
              </c:pt>
              <c:pt idx="13">
                <c:v>3522200</c:v>
              </c:pt>
              <c:pt idx="14">
                <c:v>4607000</c:v>
              </c:pt>
              <c:pt idx="15">
                <c:v>5947550</c:v>
              </c:pt>
              <c:pt idx="16">
                <c:v>7823800</c:v>
              </c:pt>
              <c:pt idx="17">
                <c:v>10172800</c:v>
              </c:pt>
              <c:pt idx="18">
                <c:v>12533900</c:v>
              </c:pt>
              <c:pt idx="19">
                <c:v>15299800</c:v>
              </c:pt>
              <c:pt idx="20">
                <c:v>18828000</c:v>
              </c:pt>
              <c:pt idx="21">
                <c:v>24700000</c:v>
              </c:pt>
              <c:pt idx="22">
                <c:v>34767000</c:v>
              </c:pt>
            </c:numLit>
          </c:val>
          <c:extLst>
            <c:ext xmlns:c16="http://schemas.microsoft.com/office/drawing/2014/chart" uri="{C3380CC4-5D6E-409C-BE32-E72D297353CC}">
              <c16:uniqueId val="{00000001-D221-4550-B572-6E205351A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44006656"/>
        <c:axId val="644004160"/>
      </c:barChart>
      <c:lineChart>
        <c:grouping val="standard"/>
        <c:varyColors val="0"/>
        <c:ser>
          <c:idx val="2"/>
          <c:order val="2"/>
          <c:tx>
            <c:v>Sum of ضریب فزاینده</c:v>
          </c:tx>
          <c:spPr>
            <a:ln w="28575" cap="rnd">
              <a:solidFill>
                <a:srgbClr val="5B9BD5"/>
              </a:solidFill>
              <a:round/>
            </a:ln>
            <a:effectLst/>
          </c:spPr>
          <c:marker>
            <c:symbol val="none"/>
          </c:marker>
          <c:cat>
            <c:strLit>
              <c:ptCount val="23"/>
              <c:pt idx="0">
                <c:v>1377</c:v>
              </c:pt>
              <c:pt idx="1">
                <c:v>1378</c:v>
              </c:pt>
              <c:pt idx="2">
                <c:v>1379</c:v>
              </c:pt>
              <c:pt idx="3">
                <c:v>1380</c:v>
              </c:pt>
              <c:pt idx="4">
                <c:v>1381</c:v>
              </c:pt>
              <c:pt idx="5">
                <c:v>1382</c:v>
              </c:pt>
              <c:pt idx="6">
                <c:v>1383</c:v>
              </c:pt>
              <c:pt idx="7">
                <c:v>1384</c:v>
              </c:pt>
              <c:pt idx="8">
                <c:v>1385</c:v>
              </c:pt>
              <c:pt idx="9">
                <c:v>1386</c:v>
              </c:pt>
              <c:pt idx="10">
                <c:v>1387</c:v>
              </c:pt>
              <c:pt idx="11">
                <c:v>1388</c:v>
              </c:pt>
              <c:pt idx="12">
                <c:v>1389</c:v>
              </c:pt>
              <c:pt idx="13">
                <c:v>1390</c:v>
              </c:pt>
              <c:pt idx="14">
                <c:v>1391</c:v>
              </c:pt>
              <c:pt idx="15">
                <c:v>1392</c:v>
              </c:pt>
              <c:pt idx="16">
                <c:v>1393</c:v>
              </c:pt>
              <c:pt idx="17">
                <c:v>1394</c:v>
              </c:pt>
              <c:pt idx="18">
                <c:v>1395</c:v>
              </c:pt>
              <c:pt idx="19">
                <c:v>1396</c:v>
              </c:pt>
              <c:pt idx="20">
                <c:v>1397</c:v>
              </c:pt>
              <c:pt idx="21">
                <c:v>1398</c:v>
              </c:pt>
              <c:pt idx="22">
                <c:v>1399</c:v>
              </c:pt>
            </c:strLit>
          </c:cat>
          <c:val>
            <c:numLit>
              <c:formatCode>General</c:formatCode>
              <c:ptCount val="23"/>
              <c:pt idx="0">
                <c:v>1.6505608149825066</c:v>
              </c:pt>
              <c:pt idx="1">
                <c:v>2.6829462545252021</c:v>
              </c:pt>
              <c:pt idx="2">
                <c:v>2.9518983291859224</c:v>
              </c:pt>
              <c:pt idx="3">
                <c:v>3.3027083762090967</c:v>
              </c:pt>
              <c:pt idx="4">
                <c:v>3.49071147897333</c:v>
              </c:pt>
              <c:pt idx="5">
                <c:v>4.0913402222049573</c:v>
              </c:pt>
              <c:pt idx="6">
                <c:v>4.5361587301587303</c:v>
              </c:pt>
              <c:pt idx="7">
                <c:v>4.1762011426498598</c:v>
              </c:pt>
              <c:pt idx="8">
                <c:v>4.5869178840590061</c:v>
              </c:pt>
              <c:pt idx="9">
                <c:v>4.4882969408416793</c:v>
              </c:pt>
              <c:pt idx="10">
                <c:v>3.5249647756766778</c:v>
              </c:pt>
              <c:pt idx="11">
                <c:v>3.9019013547981052</c:v>
              </c:pt>
              <c:pt idx="12">
                <c:v>4.2962018677428286</c:v>
              </c:pt>
              <c:pt idx="13">
                <c:v>4.6068326880820338</c:v>
              </c:pt>
              <c:pt idx="14">
                <c:v>4.7213027393189106</c:v>
              </c:pt>
              <c:pt idx="15">
                <c:v>5.0194531184066165</c:v>
              </c:pt>
              <c:pt idx="16">
                <c:v>5.9656721083974471</c:v>
              </c:pt>
              <c:pt idx="17">
                <c:v>6.6332811684924362</c:v>
              </c:pt>
              <c:pt idx="18">
                <c:v>6.9698604237335262</c:v>
              </c:pt>
              <c:pt idx="19">
                <c:v>7.1501074866809979</c:v>
              </c:pt>
              <c:pt idx="20">
                <c:v>7.0864541382814554</c:v>
              </c:pt>
              <c:pt idx="21">
                <c:v>7.0803873642661799</c:v>
              </c:pt>
              <c:pt idx="22">
                <c:v>7.9729174896661457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D221-4550-B572-6E205351A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746704"/>
        <c:axId val="682745040"/>
      </c:lineChart>
      <c:catAx>
        <c:axId val="64400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004160"/>
        <c:crosses val="autoZero"/>
        <c:auto val="1"/>
        <c:lblAlgn val="ctr"/>
        <c:lblOffset val="100"/>
        <c:noMultiLvlLbl val="0"/>
      </c:catAx>
      <c:valAx>
        <c:axId val="64400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006656"/>
        <c:crosses val="autoZero"/>
        <c:crossBetween val="between"/>
      </c:valAx>
      <c:valAx>
        <c:axId val="6827450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746704"/>
        <c:crosses val="max"/>
        <c:crossBetween val="between"/>
      </c:valAx>
      <c:catAx>
        <c:axId val="682746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2745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ivotFmts>
      <c:pivotFmt>
        <c:idx val="0"/>
        <c:spPr>
          <a:solidFill>
            <a:srgbClr val="00CC99"/>
          </a:solidFill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bg2">
                <a:lumMod val="2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CC99"/>
          </a:solidFill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bg2">
                <a:lumMod val="2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CC99"/>
          </a:solidFill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bg2">
                <a:lumMod val="2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نرخ بهره واقعی</c:v>
          </c:tx>
          <c:spPr>
            <a:solidFill>
              <a:srgbClr val="00CC99"/>
            </a:solidFill>
            <a:ln>
              <a:solidFill>
                <a:schemeClr val="tx1">
                  <a:lumMod val="95000"/>
                  <a:lumOff val="5000"/>
                </a:schemeClr>
              </a:solidFill>
            </a:ln>
            <a:effectLst/>
          </c:spPr>
          <c:invertIfNegative val="0"/>
          <c:cat>
            <c:strLit>
              <c:ptCount val="16"/>
              <c:pt idx="0">
                <c:v>1384</c:v>
              </c:pt>
              <c:pt idx="1">
                <c:v>1385</c:v>
              </c:pt>
              <c:pt idx="2">
                <c:v>1386</c:v>
              </c:pt>
              <c:pt idx="3">
                <c:v>1387</c:v>
              </c:pt>
              <c:pt idx="4">
                <c:v>1388</c:v>
              </c:pt>
              <c:pt idx="5">
                <c:v>1389</c:v>
              </c:pt>
              <c:pt idx="6">
                <c:v>1390</c:v>
              </c:pt>
              <c:pt idx="7">
                <c:v>1391</c:v>
              </c:pt>
              <c:pt idx="8">
                <c:v>1392</c:v>
              </c:pt>
              <c:pt idx="9">
                <c:v>1393</c:v>
              </c:pt>
              <c:pt idx="10">
                <c:v>1394</c:v>
              </c:pt>
              <c:pt idx="11">
                <c:v>1395</c:v>
              </c:pt>
              <c:pt idx="12">
                <c:v>1396</c:v>
              </c:pt>
              <c:pt idx="13">
                <c:v>1397</c:v>
              </c:pt>
              <c:pt idx="14">
                <c:v>1398</c:v>
              </c:pt>
              <c:pt idx="15">
                <c:v>1399</c:v>
              </c:pt>
            </c:strLit>
          </c:cat>
          <c:val>
            <c:numLit>
              <c:formatCode>General</c:formatCode>
              <c:ptCount val="16"/>
              <c:pt idx="0">
                <c:v>-1.5349298881362446E-2</c:v>
              </c:pt>
              <c:pt idx="1">
                <c:v>2.2629034946387155E-2</c:v>
              </c:pt>
              <c:pt idx="2">
                <c:v>5.4393063583813135E-2</c:v>
              </c:pt>
              <c:pt idx="3">
                <c:v>-1.9950738916255741E-2</c:v>
              </c:pt>
              <c:pt idx="4">
                <c:v>-8.6998363338788423E-2</c:v>
              </c:pt>
              <c:pt idx="5">
                <c:v>3.9492649178440717E-3</c:v>
              </c:pt>
              <c:pt idx="6">
                <c:v>6.2772977219166914E-2</c:v>
              </c:pt>
              <c:pt idx="7">
                <c:v>-7.3585687993670226E-2</c:v>
              </c:pt>
              <c:pt idx="8">
                <c:v>-4.5237756635967477E-2</c:v>
              </c:pt>
              <c:pt idx="9">
                <c:v>-9.2260288881654023E-2</c:v>
              </c:pt>
              <c:pt idx="10">
                <c:v>2.91016814243223E-2</c:v>
              </c:pt>
              <c:pt idx="11">
                <c:v>2.2361430942750928E-2</c:v>
              </c:pt>
              <c:pt idx="12">
                <c:v>7.2306809125645966E-2</c:v>
              </c:pt>
              <c:pt idx="13">
                <c:v>6.4372071742625117E-2</c:v>
              </c:pt>
              <c:pt idx="14">
                <c:v>-2.55403199181281E-2</c:v>
              </c:pt>
              <c:pt idx="15">
                <c:v>-0.17087984531773245</c:v>
              </c:pt>
            </c:numLit>
          </c:val>
          <c:extLst>
            <c:ext xmlns:c16="http://schemas.microsoft.com/office/drawing/2014/chart" uri="{C3380CC4-5D6E-409C-BE32-E72D297353CC}">
              <c16:uniqueId val="{00000000-545F-4898-B59A-DEDDD2472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42605248"/>
        <c:axId val="642613984"/>
      </c:barChart>
      <c:lineChart>
        <c:grouping val="standard"/>
        <c:varyColors val="0"/>
        <c:ser>
          <c:idx val="1"/>
          <c:order val="1"/>
          <c:tx>
            <c:v>Sum of سرعت گردش پول</c:v>
          </c:tx>
          <c:spPr>
            <a:ln w="2857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6"/>
              <c:pt idx="0">
                <c:v>1384</c:v>
              </c:pt>
              <c:pt idx="1">
                <c:v>1385</c:v>
              </c:pt>
              <c:pt idx="2">
                <c:v>1386</c:v>
              </c:pt>
              <c:pt idx="3">
                <c:v>1387</c:v>
              </c:pt>
              <c:pt idx="4">
                <c:v>1388</c:v>
              </c:pt>
              <c:pt idx="5">
                <c:v>1389</c:v>
              </c:pt>
              <c:pt idx="6">
                <c:v>1390</c:v>
              </c:pt>
              <c:pt idx="7">
                <c:v>1391</c:v>
              </c:pt>
              <c:pt idx="8">
                <c:v>1392</c:v>
              </c:pt>
              <c:pt idx="9">
                <c:v>1393</c:v>
              </c:pt>
              <c:pt idx="10">
                <c:v>1394</c:v>
              </c:pt>
              <c:pt idx="11">
                <c:v>1395</c:v>
              </c:pt>
              <c:pt idx="12">
                <c:v>1396</c:v>
              </c:pt>
              <c:pt idx="13">
                <c:v>1397</c:v>
              </c:pt>
              <c:pt idx="14">
                <c:v>1398</c:v>
              </c:pt>
              <c:pt idx="15">
                <c:v>1399</c:v>
              </c:pt>
            </c:strLit>
          </c:cat>
          <c:val>
            <c:numLit>
              <c:formatCode>General</c:formatCode>
              <c:ptCount val="16"/>
              <c:pt idx="0">
                <c:v>2.0183675670821857</c:v>
              </c:pt>
              <c:pt idx="1">
                <c:v>1.9256817738826324</c:v>
              </c:pt>
              <c:pt idx="2">
                <c:v>1.662485119259195</c:v>
              </c:pt>
              <c:pt idx="3">
                <c:v>1.7175742209816531</c:v>
              </c:pt>
              <c:pt idx="4">
                <c:v>1.7554786014241406</c:v>
              </c:pt>
              <c:pt idx="5">
                <c:v>1.4722057089953369</c:v>
              </c:pt>
              <c:pt idx="6">
                <c:v>1.467328983736083</c:v>
              </c:pt>
              <c:pt idx="7">
                <c:v>1.5643637266272363</c:v>
              </c:pt>
              <c:pt idx="8">
                <c:v>1.3041496780108888</c:v>
              </c:pt>
              <c:pt idx="9">
                <c:v>1.256633468032607</c:v>
              </c:pt>
              <c:pt idx="10">
                <c:v>1.1726847122319211</c:v>
              </c:pt>
              <c:pt idx="11">
                <c:v>0.88107156120502361</c:v>
              </c:pt>
              <c:pt idx="12">
                <c:v>0.82856515529882968</c:v>
              </c:pt>
              <c:pt idx="13">
                <c:v>0.80506300735957337</c:v>
              </c:pt>
              <c:pt idx="14">
                <c:v>0.78510129430026987</c:v>
              </c:pt>
              <c:pt idx="15">
                <c:v>0.7557334302227996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545F-4898-B59A-DEDDD2472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624800"/>
        <c:axId val="642631872"/>
      </c:lineChart>
      <c:catAx>
        <c:axId val="64260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613984"/>
        <c:crosses val="autoZero"/>
        <c:auto val="1"/>
        <c:lblAlgn val="ctr"/>
        <c:lblOffset val="100"/>
        <c:noMultiLvlLbl val="0"/>
      </c:catAx>
      <c:valAx>
        <c:axId val="64261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605248"/>
        <c:crosses val="autoZero"/>
        <c:crossBetween val="between"/>
      </c:valAx>
      <c:valAx>
        <c:axId val="6426318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624800"/>
        <c:crosses val="max"/>
        <c:crossBetween val="between"/>
      </c:valAx>
      <c:catAx>
        <c:axId val="642624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2631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Data!$P$128</c:f>
              <c:strCache>
                <c:ptCount val="1"/>
                <c:pt idx="0">
                  <c:v>حجم نقدینگی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Data!$O$129:$O$170</c:f>
              <c:numCache>
                <c:formatCode>[$-3000401]0</c:formatCode>
                <c:ptCount val="42"/>
                <c:pt idx="0">
                  <c:v>1358</c:v>
                </c:pt>
                <c:pt idx="1">
                  <c:v>1359</c:v>
                </c:pt>
                <c:pt idx="2">
                  <c:v>1360</c:v>
                </c:pt>
                <c:pt idx="3">
                  <c:v>1361</c:v>
                </c:pt>
                <c:pt idx="4">
                  <c:v>1362</c:v>
                </c:pt>
                <c:pt idx="5">
                  <c:v>1363</c:v>
                </c:pt>
                <c:pt idx="6">
                  <c:v>1364</c:v>
                </c:pt>
                <c:pt idx="7">
                  <c:v>1365</c:v>
                </c:pt>
                <c:pt idx="8">
                  <c:v>1366</c:v>
                </c:pt>
                <c:pt idx="9">
                  <c:v>1367</c:v>
                </c:pt>
                <c:pt idx="10">
                  <c:v>1368</c:v>
                </c:pt>
                <c:pt idx="11">
                  <c:v>1369</c:v>
                </c:pt>
                <c:pt idx="12">
                  <c:v>1370</c:v>
                </c:pt>
                <c:pt idx="13">
                  <c:v>1371</c:v>
                </c:pt>
                <c:pt idx="14">
                  <c:v>1372</c:v>
                </c:pt>
                <c:pt idx="15">
                  <c:v>1373</c:v>
                </c:pt>
                <c:pt idx="16">
                  <c:v>1374</c:v>
                </c:pt>
                <c:pt idx="17">
                  <c:v>1375</c:v>
                </c:pt>
                <c:pt idx="18">
                  <c:v>1376</c:v>
                </c:pt>
                <c:pt idx="19">
                  <c:v>1377</c:v>
                </c:pt>
                <c:pt idx="20">
                  <c:v>1378</c:v>
                </c:pt>
                <c:pt idx="21">
                  <c:v>1379</c:v>
                </c:pt>
                <c:pt idx="22">
                  <c:v>1380</c:v>
                </c:pt>
                <c:pt idx="23">
                  <c:v>1381</c:v>
                </c:pt>
                <c:pt idx="24">
                  <c:v>1382</c:v>
                </c:pt>
                <c:pt idx="25">
                  <c:v>1383</c:v>
                </c:pt>
                <c:pt idx="26">
                  <c:v>1384</c:v>
                </c:pt>
                <c:pt idx="27">
                  <c:v>1385</c:v>
                </c:pt>
                <c:pt idx="28">
                  <c:v>1386</c:v>
                </c:pt>
                <c:pt idx="29">
                  <c:v>1387</c:v>
                </c:pt>
                <c:pt idx="30">
                  <c:v>1388</c:v>
                </c:pt>
                <c:pt idx="31">
                  <c:v>1389</c:v>
                </c:pt>
                <c:pt idx="32">
                  <c:v>1390</c:v>
                </c:pt>
                <c:pt idx="33">
                  <c:v>1391</c:v>
                </c:pt>
                <c:pt idx="34">
                  <c:v>1392</c:v>
                </c:pt>
                <c:pt idx="35">
                  <c:v>1393</c:v>
                </c:pt>
                <c:pt idx="36">
                  <c:v>1394</c:v>
                </c:pt>
                <c:pt idx="37">
                  <c:v>1395</c:v>
                </c:pt>
                <c:pt idx="38">
                  <c:v>1396</c:v>
                </c:pt>
                <c:pt idx="39">
                  <c:v>1397</c:v>
                </c:pt>
                <c:pt idx="40" formatCode="General">
                  <c:v>1398</c:v>
                </c:pt>
                <c:pt idx="41" formatCode="General">
                  <c:v>1399</c:v>
                </c:pt>
              </c:numCache>
            </c:numRef>
          </c:xVal>
          <c:yVal>
            <c:numRef>
              <c:f>Data!$P$129:$P$170</c:f>
              <c:numCache>
                <c:formatCode>[$-3000401]0.#</c:formatCode>
                <c:ptCount val="42"/>
                <c:pt idx="0" formatCode="[$-3000401]0">
                  <c:v>3550</c:v>
                </c:pt>
                <c:pt idx="1">
                  <c:v>4508.1000000000004</c:v>
                </c:pt>
                <c:pt idx="2">
                  <c:v>5236.1000000000004</c:v>
                </c:pt>
                <c:pt idx="3">
                  <c:v>6430.7</c:v>
                </c:pt>
                <c:pt idx="4">
                  <c:v>7514.4</c:v>
                </c:pt>
                <c:pt idx="5">
                  <c:v>7966.9</c:v>
                </c:pt>
                <c:pt idx="6">
                  <c:v>9002.1</c:v>
                </c:pt>
                <c:pt idx="7">
                  <c:v>10722.6</c:v>
                </c:pt>
                <c:pt idx="8">
                  <c:v>12668.2</c:v>
                </c:pt>
                <c:pt idx="9">
                  <c:v>15687.6</c:v>
                </c:pt>
                <c:pt idx="10">
                  <c:v>18753.3</c:v>
                </c:pt>
                <c:pt idx="11">
                  <c:v>22969.5</c:v>
                </c:pt>
                <c:pt idx="12">
                  <c:v>28628.400000000001</c:v>
                </c:pt>
                <c:pt idx="13" formatCode="[$-3000401]0">
                  <c:v>35866</c:v>
                </c:pt>
                <c:pt idx="14" formatCode="[$-3000401]0">
                  <c:v>48135</c:v>
                </c:pt>
                <c:pt idx="15">
                  <c:v>61843.9</c:v>
                </c:pt>
                <c:pt idx="16">
                  <c:v>85072.2</c:v>
                </c:pt>
                <c:pt idx="17">
                  <c:v>116552.5</c:v>
                </c:pt>
                <c:pt idx="18">
                  <c:v>134286.29999999999</c:v>
                </c:pt>
                <c:pt idx="19">
                  <c:v>160401.5</c:v>
                </c:pt>
                <c:pt idx="20">
                  <c:v>192689.2</c:v>
                </c:pt>
                <c:pt idx="21">
                  <c:v>249110.7</c:v>
                </c:pt>
                <c:pt idx="22">
                  <c:v>320957.2</c:v>
                </c:pt>
                <c:pt idx="23" formatCode="[$-3000401]0">
                  <c:v>417524</c:v>
                </c:pt>
                <c:pt idx="24">
                  <c:v>526596.4</c:v>
                </c:pt>
                <c:pt idx="25">
                  <c:v>685867.2</c:v>
                </c:pt>
                <c:pt idx="26">
                  <c:v>921019.4</c:v>
                </c:pt>
                <c:pt idx="27">
                  <c:v>1284199.3999999999</c:v>
                </c:pt>
                <c:pt idx="28" formatCode="[$-3000401]0">
                  <c:v>1640293</c:v>
                </c:pt>
                <c:pt idx="29" formatCode="[$-3000401]0">
                  <c:v>1901366</c:v>
                </c:pt>
                <c:pt idx="30" formatCode="[$-3000401]0">
                  <c:v>2355890</c:v>
                </c:pt>
                <c:pt idx="31" formatCode="[$-3000401]0">
                  <c:v>2948870</c:v>
                </c:pt>
                <c:pt idx="32" formatCode="[$-3000401]0">
                  <c:v>3522200</c:v>
                </c:pt>
                <c:pt idx="33" formatCode="[$-3000401]0">
                  <c:v>4607000</c:v>
                </c:pt>
                <c:pt idx="34" formatCode="[$-3000401]0">
                  <c:v>5947550</c:v>
                </c:pt>
                <c:pt idx="35" formatCode="[$-3000401]0">
                  <c:v>7823800</c:v>
                </c:pt>
                <c:pt idx="36" formatCode="[$-3000401]0">
                  <c:v>10172800</c:v>
                </c:pt>
                <c:pt idx="37" formatCode="[$-3000401]0">
                  <c:v>12533900</c:v>
                </c:pt>
                <c:pt idx="38" formatCode="[$-3000401]0">
                  <c:v>15299800</c:v>
                </c:pt>
                <c:pt idx="39" formatCode="[$-3000401]0">
                  <c:v>18828000</c:v>
                </c:pt>
                <c:pt idx="40" formatCode="[$-3000401]0">
                  <c:v>24700000</c:v>
                </c:pt>
                <c:pt idx="41" formatCode="General">
                  <c:v>34767000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1E-4220-B865-F647DBA81CF9}"/>
            </c:ext>
          </c:extLst>
        </c:ser>
        <c:ser>
          <c:idx val="1"/>
          <c:order val="1"/>
          <c:tx>
            <c:strRef>
              <c:f>Data!$Q$128</c:f>
              <c:strCache>
                <c:ptCount val="1"/>
                <c:pt idx="0">
                  <c:v>پایه پولی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Data!$O$129:$O$170</c:f>
              <c:numCache>
                <c:formatCode>[$-3000401]0</c:formatCode>
                <c:ptCount val="42"/>
                <c:pt idx="0">
                  <c:v>1358</c:v>
                </c:pt>
                <c:pt idx="1">
                  <c:v>1359</c:v>
                </c:pt>
                <c:pt idx="2">
                  <c:v>1360</c:v>
                </c:pt>
                <c:pt idx="3">
                  <c:v>1361</c:v>
                </c:pt>
                <c:pt idx="4">
                  <c:v>1362</c:v>
                </c:pt>
                <c:pt idx="5">
                  <c:v>1363</c:v>
                </c:pt>
                <c:pt idx="6">
                  <c:v>1364</c:v>
                </c:pt>
                <c:pt idx="7">
                  <c:v>1365</c:v>
                </c:pt>
                <c:pt idx="8">
                  <c:v>1366</c:v>
                </c:pt>
                <c:pt idx="9">
                  <c:v>1367</c:v>
                </c:pt>
                <c:pt idx="10">
                  <c:v>1368</c:v>
                </c:pt>
                <c:pt idx="11">
                  <c:v>1369</c:v>
                </c:pt>
                <c:pt idx="12">
                  <c:v>1370</c:v>
                </c:pt>
                <c:pt idx="13">
                  <c:v>1371</c:v>
                </c:pt>
                <c:pt idx="14">
                  <c:v>1372</c:v>
                </c:pt>
                <c:pt idx="15">
                  <c:v>1373</c:v>
                </c:pt>
                <c:pt idx="16">
                  <c:v>1374</c:v>
                </c:pt>
                <c:pt idx="17">
                  <c:v>1375</c:v>
                </c:pt>
                <c:pt idx="18">
                  <c:v>1376</c:v>
                </c:pt>
                <c:pt idx="19">
                  <c:v>1377</c:v>
                </c:pt>
                <c:pt idx="20">
                  <c:v>1378</c:v>
                </c:pt>
                <c:pt idx="21">
                  <c:v>1379</c:v>
                </c:pt>
                <c:pt idx="22">
                  <c:v>1380</c:v>
                </c:pt>
                <c:pt idx="23">
                  <c:v>1381</c:v>
                </c:pt>
                <c:pt idx="24">
                  <c:v>1382</c:v>
                </c:pt>
                <c:pt idx="25">
                  <c:v>1383</c:v>
                </c:pt>
                <c:pt idx="26">
                  <c:v>1384</c:v>
                </c:pt>
                <c:pt idx="27">
                  <c:v>1385</c:v>
                </c:pt>
                <c:pt idx="28">
                  <c:v>1386</c:v>
                </c:pt>
                <c:pt idx="29">
                  <c:v>1387</c:v>
                </c:pt>
                <c:pt idx="30">
                  <c:v>1388</c:v>
                </c:pt>
                <c:pt idx="31">
                  <c:v>1389</c:v>
                </c:pt>
                <c:pt idx="32">
                  <c:v>1390</c:v>
                </c:pt>
                <c:pt idx="33">
                  <c:v>1391</c:v>
                </c:pt>
                <c:pt idx="34">
                  <c:v>1392</c:v>
                </c:pt>
                <c:pt idx="35">
                  <c:v>1393</c:v>
                </c:pt>
                <c:pt idx="36">
                  <c:v>1394</c:v>
                </c:pt>
                <c:pt idx="37">
                  <c:v>1395</c:v>
                </c:pt>
                <c:pt idx="38">
                  <c:v>1396</c:v>
                </c:pt>
                <c:pt idx="39">
                  <c:v>1397</c:v>
                </c:pt>
                <c:pt idx="40" formatCode="General">
                  <c:v>1398</c:v>
                </c:pt>
                <c:pt idx="41" formatCode="General">
                  <c:v>1399</c:v>
                </c:pt>
              </c:numCache>
            </c:numRef>
          </c:xVal>
          <c:yVal>
            <c:numRef>
              <c:f>Data!$Q$129:$Q$170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97180</c:v>
                </c:pt>
                <c:pt idx="20">
                  <c:v>71820</c:v>
                </c:pt>
                <c:pt idx="21">
                  <c:v>84390</c:v>
                </c:pt>
                <c:pt idx="22">
                  <c:v>97180</c:v>
                </c:pt>
                <c:pt idx="23">
                  <c:v>119610</c:v>
                </c:pt>
                <c:pt idx="24">
                  <c:v>128710</c:v>
                </c:pt>
                <c:pt idx="25">
                  <c:v>151200</c:v>
                </c:pt>
                <c:pt idx="26">
                  <c:v>220540</c:v>
                </c:pt>
                <c:pt idx="27">
                  <c:v>279970</c:v>
                </c:pt>
                <c:pt idx="28">
                  <c:v>365460</c:v>
                </c:pt>
                <c:pt idx="29">
                  <c:v>539400</c:v>
                </c:pt>
                <c:pt idx="30">
                  <c:v>603780</c:v>
                </c:pt>
                <c:pt idx="31">
                  <c:v>686390</c:v>
                </c:pt>
                <c:pt idx="32">
                  <c:v>764560</c:v>
                </c:pt>
                <c:pt idx="33">
                  <c:v>975790</c:v>
                </c:pt>
                <c:pt idx="34">
                  <c:v>1184900</c:v>
                </c:pt>
                <c:pt idx="35">
                  <c:v>1311470</c:v>
                </c:pt>
                <c:pt idx="36">
                  <c:v>1533600</c:v>
                </c:pt>
                <c:pt idx="37">
                  <c:v>1798300</c:v>
                </c:pt>
                <c:pt idx="38">
                  <c:v>2139800</c:v>
                </c:pt>
                <c:pt idx="39">
                  <c:v>2656900</c:v>
                </c:pt>
                <c:pt idx="40">
                  <c:v>3488509.6999999997</c:v>
                </c:pt>
                <c:pt idx="41">
                  <c:v>4360637.125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1E-4220-B865-F647DBA81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280864"/>
        <c:axId val="1777281696"/>
      </c:scatterChart>
      <c:valAx>
        <c:axId val="1777280864"/>
        <c:scaling>
          <c:orientation val="minMax"/>
          <c:max val="1399"/>
          <c:min val="135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3000401]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281696"/>
        <c:crosses val="autoZero"/>
        <c:crossBetween val="midCat"/>
      </c:valAx>
      <c:valAx>
        <c:axId val="177728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3000401]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280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251531058617674"/>
                  <c:y val="3.48304899387576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Data!$D$54:$D$60</c:f>
              <c:numCache>
                <c:formatCode>General</c:formatCode>
                <c:ptCount val="7"/>
                <c:pt idx="0">
                  <c:v>133479.90000000002</c:v>
                </c:pt>
                <c:pt idx="1">
                  <c:v>287931.09999999998</c:v>
                </c:pt>
                <c:pt idx="2">
                  <c:v>357415.5</c:v>
                </c:pt>
                <c:pt idx="3">
                  <c:v>374380.70000000007</c:v>
                </c:pt>
                <c:pt idx="4">
                  <c:v>489837.5</c:v>
                </c:pt>
                <c:pt idx="5">
                  <c:v>458719.5</c:v>
                </c:pt>
                <c:pt idx="6">
                  <c:v>563830.50000000023</c:v>
                </c:pt>
              </c:numCache>
            </c:numRef>
          </c:xVal>
          <c:yVal>
            <c:numRef>
              <c:f>Data!$E$54:$E$60</c:f>
              <c:numCache>
                <c:formatCode>General</c:formatCode>
                <c:ptCount val="7"/>
                <c:pt idx="0">
                  <c:v>85490</c:v>
                </c:pt>
                <c:pt idx="1">
                  <c:v>211230</c:v>
                </c:pt>
                <c:pt idx="2">
                  <c:v>209110</c:v>
                </c:pt>
                <c:pt idx="3">
                  <c:v>126570</c:v>
                </c:pt>
                <c:pt idx="4">
                  <c:v>222130</c:v>
                </c:pt>
                <c:pt idx="5">
                  <c:v>264700</c:v>
                </c:pt>
                <c:pt idx="6">
                  <c:v>341500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38-4F37-B21D-FADD4E57F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796527"/>
        <c:axId val="831797359"/>
      </c:scatterChart>
      <c:valAx>
        <c:axId val="831796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797359"/>
        <c:crosses val="autoZero"/>
        <c:crossBetween val="midCat"/>
      </c:valAx>
      <c:valAx>
        <c:axId val="83179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796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1183705161854768"/>
                  <c:y val="0.193015456401283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Data!$O$50:$O$72</c:f>
              <c:numCache>
                <c:formatCode>[$-3000401]0.#</c:formatCode>
                <c:ptCount val="23"/>
                <c:pt idx="0">
                  <c:v>160401.5</c:v>
                </c:pt>
                <c:pt idx="1">
                  <c:v>192689.2</c:v>
                </c:pt>
                <c:pt idx="2">
                  <c:v>249110.7</c:v>
                </c:pt>
                <c:pt idx="3">
                  <c:v>320957.2</c:v>
                </c:pt>
                <c:pt idx="4">
                  <c:v>417524</c:v>
                </c:pt>
                <c:pt idx="5">
                  <c:v>526596.4</c:v>
                </c:pt>
                <c:pt idx="6">
                  <c:v>685867.2</c:v>
                </c:pt>
                <c:pt idx="7">
                  <c:v>921019.4</c:v>
                </c:pt>
                <c:pt idx="8">
                  <c:v>1284199.3999999999</c:v>
                </c:pt>
                <c:pt idx="9">
                  <c:v>1640293</c:v>
                </c:pt>
                <c:pt idx="10">
                  <c:v>1901366</c:v>
                </c:pt>
                <c:pt idx="11">
                  <c:v>2355890</c:v>
                </c:pt>
                <c:pt idx="12">
                  <c:v>2948870</c:v>
                </c:pt>
                <c:pt idx="13">
                  <c:v>3522200</c:v>
                </c:pt>
                <c:pt idx="14">
                  <c:v>4607000</c:v>
                </c:pt>
                <c:pt idx="15">
                  <c:v>5947550</c:v>
                </c:pt>
                <c:pt idx="16">
                  <c:v>7823800</c:v>
                </c:pt>
                <c:pt idx="17">
                  <c:v>10172800</c:v>
                </c:pt>
                <c:pt idx="18">
                  <c:v>12533900</c:v>
                </c:pt>
                <c:pt idx="19">
                  <c:v>15299800</c:v>
                </c:pt>
                <c:pt idx="20">
                  <c:v>18828000</c:v>
                </c:pt>
                <c:pt idx="21">
                  <c:v>24700000</c:v>
                </c:pt>
                <c:pt idx="22">
                  <c:v>34767000</c:v>
                </c:pt>
              </c:numCache>
            </c:numRef>
          </c:xVal>
          <c:yVal>
            <c:numRef>
              <c:f>Data!$P$50:$P$72</c:f>
              <c:numCache>
                <c:formatCode>General</c:formatCode>
                <c:ptCount val="23"/>
                <c:pt idx="0">
                  <c:v>1.6505608149825066</c:v>
                </c:pt>
                <c:pt idx="1">
                  <c:v>2.6829462545252021</c:v>
                </c:pt>
                <c:pt idx="2">
                  <c:v>2.9518983291859224</c:v>
                </c:pt>
                <c:pt idx="3">
                  <c:v>3.3027083762090967</c:v>
                </c:pt>
                <c:pt idx="4">
                  <c:v>3.49071147897333</c:v>
                </c:pt>
                <c:pt idx="5">
                  <c:v>4.0913402222049573</c:v>
                </c:pt>
                <c:pt idx="6">
                  <c:v>4.5361587301587303</c:v>
                </c:pt>
                <c:pt idx="7">
                  <c:v>4.1762011426498598</c:v>
                </c:pt>
                <c:pt idx="8">
                  <c:v>4.5869178840590061</c:v>
                </c:pt>
                <c:pt idx="9">
                  <c:v>4.4882969408416793</c:v>
                </c:pt>
                <c:pt idx="10">
                  <c:v>3.5249647756766778</c:v>
                </c:pt>
                <c:pt idx="11">
                  <c:v>3.9019013547981052</c:v>
                </c:pt>
                <c:pt idx="12">
                  <c:v>4.2962018677428286</c:v>
                </c:pt>
                <c:pt idx="13">
                  <c:v>4.6068326880820338</c:v>
                </c:pt>
                <c:pt idx="14">
                  <c:v>4.7213027393189106</c:v>
                </c:pt>
                <c:pt idx="15">
                  <c:v>5.0194531184066165</c:v>
                </c:pt>
                <c:pt idx="16">
                  <c:v>5.9656721083974471</c:v>
                </c:pt>
                <c:pt idx="17">
                  <c:v>6.6332811684924362</c:v>
                </c:pt>
                <c:pt idx="18">
                  <c:v>6.9698604237335262</c:v>
                </c:pt>
                <c:pt idx="19">
                  <c:v>7.1501074866809979</c:v>
                </c:pt>
                <c:pt idx="20">
                  <c:v>7.0864541382814554</c:v>
                </c:pt>
                <c:pt idx="21">
                  <c:v>7.0803873642661799</c:v>
                </c:pt>
                <c:pt idx="22">
                  <c:v>7.9729174896661457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28-480C-A63C-176B7AF0C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686607"/>
        <c:axId val="833700751"/>
      </c:scatterChart>
      <c:valAx>
        <c:axId val="83368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3000401]0.#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00751"/>
        <c:crosses val="autoZero"/>
        <c:crossBetween val="midCat"/>
      </c:valAx>
      <c:valAx>
        <c:axId val="83370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68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افزایش</a:t>
            </a:r>
            <a:r>
              <a:rPr lang="fa-IR" baseline="0"/>
              <a:t> سود بانکی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'Banking Sector'!$E$2</c:f>
              <c:strCache>
                <c:ptCount val="1"/>
                <c:pt idx="0">
                  <c:v> سپرده سرمایه گذاری کوتاه مدت (درصد) 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'Banking Sector'!$B$3:$B$44</c:f>
              <c:numCache>
                <c:formatCode>General</c:formatCode>
                <c:ptCount val="42"/>
                <c:pt idx="0">
                  <c:v>1357</c:v>
                </c:pt>
                <c:pt idx="1">
                  <c:v>1358</c:v>
                </c:pt>
                <c:pt idx="2">
                  <c:v>1359</c:v>
                </c:pt>
                <c:pt idx="3">
                  <c:v>1360</c:v>
                </c:pt>
                <c:pt idx="4">
                  <c:v>1361</c:v>
                </c:pt>
                <c:pt idx="5">
                  <c:v>1362</c:v>
                </c:pt>
                <c:pt idx="6">
                  <c:v>1363</c:v>
                </c:pt>
                <c:pt idx="7">
                  <c:v>1364</c:v>
                </c:pt>
                <c:pt idx="8">
                  <c:v>1365</c:v>
                </c:pt>
                <c:pt idx="9">
                  <c:v>1366</c:v>
                </c:pt>
                <c:pt idx="10">
                  <c:v>1367</c:v>
                </c:pt>
                <c:pt idx="11">
                  <c:v>1368</c:v>
                </c:pt>
                <c:pt idx="12">
                  <c:v>1369</c:v>
                </c:pt>
                <c:pt idx="13">
                  <c:v>1370</c:v>
                </c:pt>
                <c:pt idx="14">
                  <c:v>1371</c:v>
                </c:pt>
                <c:pt idx="15">
                  <c:v>1372</c:v>
                </c:pt>
                <c:pt idx="16">
                  <c:v>1373</c:v>
                </c:pt>
                <c:pt idx="17">
                  <c:v>1374</c:v>
                </c:pt>
                <c:pt idx="18">
                  <c:v>1375</c:v>
                </c:pt>
                <c:pt idx="19">
                  <c:v>1376</c:v>
                </c:pt>
                <c:pt idx="20">
                  <c:v>1377</c:v>
                </c:pt>
                <c:pt idx="21">
                  <c:v>1378</c:v>
                </c:pt>
                <c:pt idx="22">
                  <c:v>1379</c:v>
                </c:pt>
                <c:pt idx="23">
                  <c:v>1380</c:v>
                </c:pt>
                <c:pt idx="24">
                  <c:v>1381</c:v>
                </c:pt>
                <c:pt idx="25">
                  <c:v>1382</c:v>
                </c:pt>
                <c:pt idx="26">
                  <c:v>1383</c:v>
                </c:pt>
                <c:pt idx="27">
                  <c:v>1384</c:v>
                </c:pt>
                <c:pt idx="28">
                  <c:v>1385</c:v>
                </c:pt>
                <c:pt idx="29">
                  <c:v>1386</c:v>
                </c:pt>
                <c:pt idx="30">
                  <c:v>1387</c:v>
                </c:pt>
                <c:pt idx="31">
                  <c:v>1388</c:v>
                </c:pt>
                <c:pt idx="32">
                  <c:v>1389</c:v>
                </c:pt>
                <c:pt idx="33">
                  <c:v>1390</c:v>
                </c:pt>
                <c:pt idx="34">
                  <c:v>1391</c:v>
                </c:pt>
                <c:pt idx="35">
                  <c:v>1392</c:v>
                </c:pt>
                <c:pt idx="36">
                  <c:v>1393</c:v>
                </c:pt>
                <c:pt idx="37">
                  <c:v>1394</c:v>
                </c:pt>
                <c:pt idx="38">
                  <c:v>1395</c:v>
                </c:pt>
                <c:pt idx="39">
                  <c:v>1396</c:v>
                </c:pt>
                <c:pt idx="40">
                  <c:v>1397</c:v>
                </c:pt>
                <c:pt idx="41">
                  <c:v>1398</c:v>
                </c:pt>
              </c:numCache>
            </c:numRef>
          </c:xVal>
          <c:yVal>
            <c:numRef>
              <c:f>'Banking Sector'!$E$3:$E$44</c:f>
              <c:numCache>
                <c:formatCode>General</c:formatCode>
                <c:ptCount val="42"/>
                <c:pt idx="0">
                  <c:v>9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6.5</c:v>
                </c:pt>
                <c:pt idx="13">
                  <c:v>6.5</c:v>
                </c:pt>
                <c:pt idx="14">
                  <c:v>7.5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9</c:v>
                </c:pt>
                <c:pt idx="31">
                  <c:v>9</c:v>
                </c:pt>
                <c:pt idx="32">
                  <c:v>6</c:v>
                </c:pt>
                <c:pt idx="33">
                  <c:v>15</c:v>
                </c:pt>
                <c:pt idx="34">
                  <c:v>15</c:v>
                </c:pt>
                <c:pt idx="35">
                  <c:v>20</c:v>
                </c:pt>
                <c:pt idx="36">
                  <c:v>22.2</c:v>
                </c:pt>
                <c:pt idx="37">
                  <c:v>18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ED-4FD5-8E45-A0083D0ECBC8}"/>
            </c:ext>
          </c:extLst>
        </c:ser>
        <c:ser>
          <c:idx val="1"/>
          <c:order val="1"/>
          <c:tx>
            <c:strRef>
              <c:f>'Banking Sector'!$F$2</c:f>
              <c:strCache>
                <c:ptCount val="1"/>
                <c:pt idx="0">
                  <c:v> سپرده سرمایه گذاری یک ساله (درصد) 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'Banking Sector'!$B$3:$B$44</c:f>
              <c:numCache>
                <c:formatCode>General</c:formatCode>
                <c:ptCount val="42"/>
                <c:pt idx="0">
                  <c:v>1357</c:v>
                </c:pt>
                <c:pt idx="1">
                  <c:v>1358</c:v>
                </c:pt>
                <c:pt idx="2">
                  <c:v>1359</c:v>
                </c:pt>
                <c:pt idx="3">
                  <c:v>1360</c:v>
                </c:pt>
                <c:pt idx="4">
                  <c:v>1361</c:v>
                </c:pt>
                <c:pt idx="5">
                  <c:v>1362</c:v>
                </c:pt>
                <c:pt idx="6">
                  <c:v>1363</c:v>
                </c:pt>
                <c:pt idx="7">
                  <c:v>1364</c:v>
                </c:pt>
                <c:pt idx="8">
                  <c:v>1365</c:v>
                </c:pt>
                <c:pt idx="9">
                  <c:v>1366</c:v>
                </c:pt>
                <c:pt idx="10">
                  <c:v>1367</c:v>
                </c:pt>
                <c:pt idx="11">
                  <c:v>1368</c:v>
                </c:pt>
                <c:pt idx="12">
                  <c:v>1369</c:v>
                </c:pt>
                <c:pt idx="13">
                  <c:v>1370</c:v>
                </c:pt>
                <c:pt idx="14">
                  <c:v>1371</c:v>
                </c:pt>
                <c:pt idx="15">
                  <c:v>1372</c:v>
                </c:pt>
                <c:pt idx="16">
                  <c:v>1373</c:v>
                </c:pt>
                <c:pt idx="17">
                  <c:v>1374</c:v>
                </c:pt>
                <c:pt idx="18">
                  <c:v>1375</c:v>
                </c:pt>
                <c:pt idx="19">
                  <c:v>1376</c:v>
                </c:pt>
                <c:pt idx="20">
                  <c:v>1377</c:v>
                </c:pt>
                <c:pt idx="21">
                  <c:v>1378</c:v>
                </c:pt>
                <c:pt idx="22">
                  <c:v>1379</c:v>
                </c:pt>
                <c:pt idx="23">
                  <c:v>1380</c:v>
                </c:pt>
                <c:pt idx="24">
                  <c:v>1381</c:v>
                </c:pt>
                <c:pt idx="25">
                  <c:v>1382</c:v>
                </c:pt>
                <c:pt idx="26">
                  <c:v>1383</c:v>
                </c:pt>
                <c:pt idx="27">
                  <c:v>1384</c:v>
                </c:pt>
                <c:pt idx="28">
                  <c:v>1385</c:v>
                </c:pt>
                <c:pt idx="29">
                  <c:v>1386</c:v>
                </c:pt>
                <c:pt idx="30">
                  <c:v>1387</c:v>
                </c:pt>
                <c:pt idx="31">
                  <c:v>1388</c:v>
                </c:pt>
                <c:pt idx="32">
                  <c:v>1389</c:v>
                </c:pt>
                <c:pt idx="33">
                  <c:v>1390</c:v>
                </c:pt>
                <c:pt idx="34">
                  <c:v>1391</c:v>
                </c:pt>
                <c:pt idx="35">
                  <c:v>1392</c:v>
                </c:pt>
                <c:pt idx="36">
                  <c:v>1393</c:v>
                </c:pt>
                <c:pt idx="37">
                  <c:v>1394</c:v>
                </c:pt>
                <c:pt idx="38">
                  <c:v>1395</c:v>
                </c:pt>
                <c:pt idx="39">
                  <c:v>1396</c:v>
                </c:pt>
                <c:pt idx="40">
                  <c:v>1397</c:v>
                </c:pt>
                <c:pt idx="41">
                  <c:v>1398</c:v>
                </c:pt>
              </c:numCache>
            </c:numRef>
          </c:xVal>
          <c:yVal>
            <c:numRef>
              <c:f>'Banking Sector'!$F$3:$F$44</c:f>
              <c:numCache>
                <c:formatCode>General</c:formatCode>
                <c:ptCount val="42"/>
                <c:pt idx="0">
                  <c:v>10</c:v>
                </c:pt>
                <c:pt idx="1">
                  <c:v>8.5</c:v>
                </c:pt>
                <c:pt idx="2">
                  <c:v>8.5</c:v>
                </c:pt>
                <c:pt idx="3">
                  <c:v>8.5</c:v>
                </c:pt>
                <c:pt idx="4">
                  <c:v>8.5</c:v>
                </c:pt>
                <c:pt idx="5">
                  <c:v>8.5</c:v>
                </c:pt>
                <c:pt idx="6">
                  <c:v>9</c:v>
                </c:pt>
                <c:pt idx="7">
                  <c:v>8</c:v>
                </c:pt>
                <c:pt idx="8">
                  <c:v>8.5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11.5</c:v>
                </c:pt>
                <c:pt idx="16">
                  <c:v>11.5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14.5</c:v>
                </c:pt>
                <c:pt idx="32">
                  <c:v>14</c:v>
                </c:pt>
                <c:pt idx="33">
                  <c:v>17</c:v>
                </c:pt>
                <c:pt idx="34">
                  <c:v>17</c:v>
                </c:pt>
                <c:pt idx="35">
                  <c:v>21.5</c:v>
                </c:pt>
                <c:pt idx="36">
                  <c:v>24</c:v>
                </c:pt>
                <c:pt idx="37">
                  <c:v>20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ED-4FD5-8E45-A0083D0EC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588048"/>
        <c:axId val="1143575152"/>
      </c:scatterChart>
      <c:valAx>
        <c:axId val="1143588048"/>
        <c:scaling>
          <c:orientation val="minMax"/>
          <c:max val="1398"/>
          <c:min val="135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575152"/>
        <c:crosses val="autoZero"/>
        <c:crossBetween val="midCat"/>
      </c:valAx>
      <c:valAx>
        <c:axId val="114357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588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Data!$M$52:$M$72</c:f>
              <c:numCache>
                <c:formatCode>General</c:formatCode>
                <c:ptCount val="21"/>
                <c:pt idx="0">
                  <c:v>1379</c:v>
                </c:pt>
                <c:pt idx="1">
                  <c:v>1380</c:v>
                </c:pt>
                <c:pt idx="2">
                  <c:v>1381</c:v>
                </c:pt>
                <c:pt idx="3">
                  <c:v>1382</c:v>
                </c:pt>
                <c:pt idx="4">
                  <c:v>1383</c:v>
                </c:pt>
                <c:pt idx="5">
                  <c:v>1384</c:v>
                </c:pt>
                <c:pt idx="6">
                  <c:v>1385</c:v>
                </c:pt>
                <c:pt idx="7">
                  <c:v>1386</c:v>
                </c:pt>
                <c:pt idx="8">
                  <c:v>1387</c:v>
                </c:pt>
                <c:pt idx="9">
                  <c:v>1388</c:v>
                </c:pt>
                <c:pt idx="10">
                  <c:v>1389</c:v>
                </c:pt>
                <c:pt idx="11">
                  <c:v>1390</c:v>
                </c:pt>
                <c:pt idx="12">
                  <c:v>1391</c:v>
                </c:pt>
                <c:pt idx="13">
                  <c:v>1392</c:v>
                </c:pt>
                <c:pt idx="14">
                  <c:v>1393</c:v>
                </c:pt>
                <c:pt idx="15">
                  <c:v>1394</c:v>
                </c:pt>
                <c:pt idx="16">
                  <c:v>1395</c:v>
                </c:pt>
                <c:pt idx="17">
                  <c:v>1396</c:v>
                </c:pt>
                <c:pt idx="18">
                  <c:v>1397</c:v>
                </c:pt>
                <c:pt idx="19">
                  <c:v>1398</c:v>
                </c:pt>
                <c:pt idx="20">
                  <c:v>1399</c:v>
                </c:pt>
              </c:numCache>
            </c:numRef>
          </c:xVal>
          <c:yVal>
            <c:numRef>
              <c:f>Data!$P$52:$P$72</c:f>
              <c:numCache>
                <c:formatCode>General</c:formatCode>
                <c:ptCount val="21"/>
                <c:pt idx="0">
                  <c:v>2.9518983291859224</c:v>
                </c:pt>
                <c:pt idx="1">
                  <c:v>3.3027083762090967</c:v>
                </c:pt>
                <c:pt idx="2">
                  <c:v>3.49071147897333</c:v>
                </c:pt>
                <c:pt idx="3">
                  <c:v>4.0913402222049573</c:v>
                </c:pt>
                <c:pt idx="4">
                  <c:v>4.5361587301587303</c:v>
                </c:pt>
                <c:pt idx="5">
                  <c:v>4.1762011426498598</c:v>
                </c:pt>
                <c:pt idx="6">
                  <c:v>4.5869178840590061</c:v>
                </c:pt>
                <c:pt idx="7">
                  <c:v>4.4882969408416793</c:v>
                </c:pt>
                <c:pt idx="8">
                  <c:v>3.5249647756766778</c:v>
                </c:pt>
                <c:pt idx="9">
                  <c:v>3.9019013547981052</c:v>
                </c:pt>
                <c:pt idx="10">
                  <c:v>4.2962018677428286</c:v>
                </c:pt>
                <c:pt idx="11">
                  <c:v>4.6068326880820338</c:v>
                </c:pt>
                <c:pt idx="12">
                  <c:v>4.7213027393189106</c:v>
                </c:pt>
                <c:pt idx="13">
                  <c:v>5.0194531184066165</c:v>
                </c:pt>
                <c:pt idx="14">
                  <c:v>5.9656721083974471</c:v>
                </c:pt>
                <c:pt idx="15">
                  <c:v>6.6332811684924362</c:v>
                </c:pt>
                <c:pt idx="16">
                  <c:v>6.9698604237335262</c:v>
                </c:pt>
                <c:pt idx="17">
                  <c:v>7.1501074866809979</c:v>
                </c:pt>
                <c:pt idx="18">
                  <c:v>7.0864541382814554</c:v>
                </c:pt>
                <c:pt idx="19">
                  <c:v>7.0803873642661799</c:v>
                </c:pt>
                <c:pt idx="20">
                  <c:v>7.9729174896661457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E3-4F55-932C-5ABE57ADA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448832"/>
        <c:axId val="1386436768"/>
      </c:scatterChart>
      <c:valAx>
        <c:axId val="1386448832"/>
        <c:scaling>
          <c:orientation val="minMax"/>
          <c:max val="1399"/>
          <c:min val="137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436768"/>
        <c:crosses val="autoZero"/>
        <c:crossBetween val="midCat"/>
      </c:valAx>
      <c:valAx>
        <c:axId val="138643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44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'POP &amp; CPI'!$E$4:$E$44</c:f>
              <c:numCache>
                <c:formatCode>General</c:formatCode>
                <c:ptCount val="41"/>
                <c:pt idx="0">
                  <c:v>0.24183006535947715</c:v>
                </c:pt>
                <c:pt idx="1">
                  <c:v>0.23157894736842111</c:v>
                </c:pt>
                <c:pt idx="2">
                  <c:v>0.18803418803418806</c:v>
                </c:pt>
                <c:pt idx="3">
                  <c:v>0.14748201438848912</c:v>
                </c:pt>
                <c:pt idx="4">
                  <c:v>0.11285266457680243</c:v>
                </c:pt>
                <c:pt idx="5">
                  <c:v>6.7605633802816964E-2</c:v>
                </c:pt>
                <c:pt idx="6">
                  <c:v>0.23482849604221642</c:v>
                </c:pt>
                <c:pt idx="7">
                  <c:v>0.27564102564102549</c:v>
                </c:pt>
                <c:pt idx="8">
                  <c:v>0.28978224455611401</c:v>
                </c:pt>
                <c:pt idx="9">
                  <c:v>0.17272727272727273</c:v>
                </c:pt>
                <c:pt idx="10">
                  <c:v>8.9700996677740813E-2</c:v>
                </c:pt>
                <c:pt idx="11">
                  <c:v>0.2083333333333334</c:v>
                </c:pt>
                <c:pt idx="12">
                  <c:v>0.24474348191757772</c:v>
                </c:pt>
                <c:pt idx="13">
                  <c:v>0.22567567567567573</c:v>
                </c:pt>
                <c:pt idx="14">
                  <c:v>0.35391400220507158</c:v>
                </c:pt>
                <c:pt idx="15">
                  <c:v>0.49226384364820852</c:v>
                </c:pt>
                <c:pt idx="16">
                  <c:v>0.23328785811732594</c:v>
                </c:pt>
                <c:pt idx="17">
                  <c:v>0.17212389380530985</c:v>
                </c:pt>
                <c:pt idx="18">
                  <c:v>0.18120045300113249</c:v>
                </c:pt>
                <c:pt idx="19">
                  <c:v>0.20102269095557687</c:v>
                </c:pt>
                <c:pt idx="20">
                  <c:v>0.12599787120808931</c:v>
                </c:pt>
                <c:pt idx="21">
                  <c:v>0.11390759777856559</c:v>
                </c:pt>
                <c:pt idx="22">
                  <c:v>0.15784448923305394</c:v>
                </c:pt>
                <c:pt idx="23">
                  <c:v>0.15657352267521774</c:v>
                </c:pt>
                <c:pt idx="24">
                  <c:v>0.15209125475285171</c:v>
                </c:pt>
                <c:pt idx="25">
                  <c:v>0.10341034103410325</c:v>
                </c:pt>
                <c:pt idx="26">
                  <c:v>0.11883100697906282</c:v>
                </c:pt>
                <c:pt idx="27">
                  <c:v>0.18434976329713187</c:v>
                </c:pt>
                <c:pt idx="28">
                  <c:v>0.25370326828121326</c:v>
                </c:pt>
                <c:pt idx="29">
                  <c:v>0.10753938484621159</c:v>
                </c:pt>
                <c:pt idx="30">
                  <c:v>0.12398821417685513</c:v>
                </c:pt>
                <c:pt idx="31">
                  <c:v>0.21492708207785932</c:v>
                </c:pt>
                <c:pt idx="32">
                  <c:v>0.30539917164752861</c:v>
                </c:pt>
                <c:pt idx="33">
                  <c:v>0.3473164244324119</c:v>
                </c:pt>
                <c:pt idx="34">
                  <c:v>0.15556432962942068</c:v>
                </c:pt>
                <c:pt idx="35">
                  <c:v>0.11917313418265249</c:v>
                </c:pt>
                <c:pt idx="36">
                  <c:v>9.0346075844473059E-2</c:v>
                </c:pt>
                <c:pt idx="37">
                  <c:v>9.5999999999999946E-2</c:v>
                </c:pt>
                <c:pt idx="38">
                  <c:v>0.3120437956204381</c:v>
                </c:pt>
                <c:pt idx="39">
                  <c:v>0.41307371349095945</c:v>
                </c:pt>
                <c:pt idx="40">
                  <c:v>0.51771653543307083</c:v>
                </c:pt>
              </c:numCache>
            </c:numRef>
          </c:xVal>
          <c:yVal>
            <c:numRef>
              <c:f>'POP &amp; CPI'!$F$4:$F$44</c:f>
              <c:numCache>
                <c:formatCode>General</c:formatCode>
                <c:ptCount val="41"/>
                <c:pt idx="0">
                  <c:v>4.0094623982192712E-2</c:v>
                </c:pt>
                <c:pt idx="1">
                  <c:v>4.1525465068815701E-2</c:v>
                </c:pt>
                <c:pt idx="2">
                  <c:v>4.2217326609127359E-2</c:v>
                </c:pt>
                <c:pt idx="3">
                  <c:v>4.2073488459452538E-2</c:v>
                </c:pt>
                <c:pt idx="4">
                  <c:v>4.1220363156940089E-2</c:v>
                </c:pt>
                <c:pt idx="5">
                  <c:v>4.0405052911579961E-2</c:v>
                </c:pt>
                <c:pt idx="6">
                  <c:v>3.9251089666330043E-2</c:v>
                </c:pt>
                <c:pt idx="7">
                  <c:v>3.6792163548299672E-2</c:v>
                </c:pt>
                <c:pt idx="8">
                  <c:v>3.287078667435156E-2</c:v>
                </c:pt>
                <c:pt idx="9">
                  <c:v>2.8167649103676525E-2</c:v>
                </c:pt>
                <c:pt idx="10">
                  <c:v>2.3290779234907608E-2</c:v>
                </c:pt>
                <c:pt idx="11">
                  <c:v>1.9094480185821449E-2</c:v>
                </c:pt>
                <c:pt idx="12">
                  <c:v>1.6049318908746009E-2</c:v>
                </c:pt>
                <c:pt idx="13">
                  <c:v>1.4514273473165898E-2</c:v>
                </c:pt>
                <c:pt idx="14">
                  <c:v>1.4062410464671356E-2</c:v>
                </c:pt>
                <c:pt idx="15">
                  <c:v>1.3870835470692039E-2</c:v>
                </c:pt>
                <c:pt idx="16">
                  <c:v>1.3506559018079789E-2</c:v>
                </c:pt>
                <c:pt idx="17">
                  <c:v>1.3233700436938752E-2</c:v>
                </c:pt>
                <c:pt idx="18">
                  <c:v>1.2959437337393286E-2</c:v>
                </c:pt>
                <c:pt idx="19">
                  <c:v>1.2693069345128441E-2</c:v>
                </c:pt>
                <c:pt idx="20">
                  <c:v>1.2582615922793512E-2</c:v>
                </c:pt>
                <c:pt idx="21">
                  <c:v>1.2576390976848434E-2</c:v>
                </c:pt>
                <c:pt idx="22">
                  <c:v>1.2456691370759942E-2</c:v>
                </c:pt>
                <c:pt idx="23">
                  <c:v>1.2159368266907184E-2</c:v>
                </c:pt>
                <c:pt idx="24">
                  <c:v>1.1762885500644592E-2</c:v>
                </c:pt>
                <c:pt idx="25">
                  <c:v>1.1358720811348873E-2</c:v>
                </c:pt>
                <c:pt idx="26">
                  <c:v>1.1079621620405008E-2</c:v>
                </c:pt>
                <c:pt idx="27">
                  <c:v>1.0992020407624285E-2</c:v>
                </c:pt>
                <c:pt idx="28">
                  <c:v>1.1151112314527353E-2</c:v>
                </c:pt>
                <c:pt idx="29">
                  <c:v>1.1486978653759824E-2</c:v>
                </c:pt>
                <c:pt idx="30">
                  <c:v>1.1827687175379679E-2</c:v>
                </c:pt>
                <c:pt idx="31">
                  <c:v>1.2124639875530715E-2</c:v>
                </c:pt>
                <c:pt idx="32">
                  <c:v>1.2471319619897205E-2</c:v>
                </c:pt>
                <c:pt idx="33">
                  <c:v>1.2863242016944571E-2</c:v>
                </c:pt>
                <c:pt idx="34">
                  <c:v>1.3250226690449559E-2</c:v>
                </c:pt>
                <c:pt idx="35">
                  <c:v>1.3654641999623707E-2</c:v>
                </c:pt>
                <c:pt idx="36">
                  <c:v>1.3949740153180602E-2</c:v>
                </c:pt>
                <c:pt idx="37">
                  <c:v>1.3961345212468253E-2</c:v>
                </c:pt>
                <c:pt idx="38">
                  <c:v>1.361474599745497E-2</c:v>
                </c:pt>
                <c:pt idx="39">
                  <c:v>1.3014224286875542E-2</c:v>
                </c:pt>
                <c:pt idx="40">
                  <c:v>1.2332070286896568E-2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DF-4381-B249-6F7566EDA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354543"/>
        <c:axId val="222356207"/>
      </c:scatterChart>
      <c:valAx>
        <c:axId val="22235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356207"/>
        <c:crosses val="autoZero"/>
        <c:crossBetween val="midCat"/>
      </c:valAx>
      <c:valAx>
        <c:axId val="22235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35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'Net Capital Stock &amp; GDP'!$E$4:$E$38</c:f>
              <c:numCache>
                <c:formatCode>General</c:formatCode>
                <c:ptCount val="35"/>
                <c:pt idx="0">
                  <c:v>5538.7749368977911</c:v>
                </c:pt>
                <c:pt idx="1">
                  <c:v>8657.5186672208292</c:v>
                </c:pt>
                <c:pt idx="2">
                  <c:v>11253.426144828147</c:v>
                </c:pt>
                <c:pt idx="3">
                  <c:v>18270.689772209851</c:v>
                </c:pt>
                <c:pt idx="4">
                  <c:v>19145.099431880575</c:v>
                </c:pt>
                <c:pt idx="5">
                  <c:v>22305.688148080339</c:v>
                </c:pt>
                <c:pt idx="6">
                  <c:v>28361.182455285722</c:v>
                </c:pt>
                <c:pt idx="7">
                  <c:v>36093.899669441598</c:v>
                </c:pt>
                <c:pt idx="8">
                  <c:v>40967.540613805788</c:v>
                </c:pt>
                <c:pt idx="9">
                  <c:v>52292.565550014748</c:v>
                </c:pt>
                <c:pt idx="10">
                  <c:v>69785.465457630227</c:v>
                </c:pt>
                <c:pt idx="11">
                  <c:v>71968.144343662527</c:v>
                </c:pt>
                <c:pt idx="12">
                  <c:v>68277.014829575317</c:v>
                </c:pt>
                <c:pt idx="13">
                  <c:v>75641.441046969339</c:v>
                </c:pt>
                <c:pt idx="14">
                  <c:v>109628.68408835404</c:v>
                </c:pt>
                <c:pt idx="15">
                  <c:v>131501.7518906623</c:v>
                </c:pt>
                <c:pt idx="16">
                  <c:v>191199.43854842347</c:v>
                </c:pt>
                <c:pt idx="17">
                  <c:v>246526.11565239367</c:v>
                </c:pt>
                <c:pt idx="18">
                  <c:v>325877.78493147355</c:v>
                </c:pt>
                <c:pt idx="19">
                  <c:v>454430.80138531362</c:v>
                </c:pt>
                <c:pt idx="20">
                  <c:v>632251.69044736098</c:v>
                </c:pt>
                <c:pt idx="21">
                  <c:v>911860.10311365174</c:v>
                </c:pt>
                <c:pt idx="22">
                  <c:v>1320971.9293854665</c:v>
                </c:pt>
                <c:pt idx="23">
                  <c:v>1471180.3417412546</c:v>
                </c:pt>
                <c:pt idx="24">
                  <c:v>1627721.4450548871</c:v>
                </c:pt>
                <c:pt idx="25">
                  <c:v>2057007.5424517477</c:v>
                </c:pt>
                <c:pt idx="26">
                  <c:v>2539885.7308621001</c:v>
                </c:pt>
                <c:pt idx="27">
                  <c:v>2966520.5051392457</c:v>
                </c:pt>
                <c:pt idx="28">
                  <c:v>3841729.6568472013</c:v>
                </c:pt>
                <c:pt idx="29">
                  <c:v>4660142.0448126933</c:v>
                </c:pt>
                <c:pt idx="30">
                  <c:v>5583078.3854099289</c:v>
                </c:pt>
                <c:pt idx="31">
                  <c:v>6343890.3225002009</c:v>
                </c:pt>
                <c:pt idx="32">
                  <c:v>7886788.4232565202</c:v>
                </c:pt>
                <c:pt idx="33">
                  <c:v>10318211.689906571</c:v>
                </c:pt>
                <c:pt idx="34">
                  <c:v>13236121.749558769</c:v>
                </c:pt>
              </c:numCache>
            </c:numRef>
          </c:xVal>
          <c:yVal>
            <c:numRef>
              <c:f>'Net Capital Stock &amp; GDP'!$H$4:$H$38</c:f>
              <c:numCache>
                <c:formatCode>General</c:formatCode>
                <c:ptCount val="35"/>
                <c:pt idx="0">
                  <c:v>8066.5029759613954</c:v>
                </c:pt>
                <c:pt idx="1">
                  <c:v>7525.5099296543649</c:v>
                </c:pt>
                <c:pt idx="2">
                  <c:v>6413.1610765029482</c:v>
                </c:pt>
                <c:pt idx="3">
                  <c:v>7157.8863424951578</c:v>
                </c:pt>
                <c:pt idx="4">
                  <c:v>10963.644729288699</c:v>
                </c:pt>
                <c:pt idx="5">
                  <c:v>13241.793138734492</c:v>
                </c:pt>
                <c:pt idx="6">
                  <c:v>13525.261809290418</c:v>
                </c:pt>
                <c:pt idx="7">
                  <c:v>13827.633581688577</c:v>
                </c:pt>
                <c:pt idx="8">
                  <c:v>14389.13288585489</c:v>
                </c:pt>
                <c:pt idx="9">
                  <c:v>16736.473459210716</c:v>
                </c:pt>
                <c:pt idx="10">
                  <c:v>19622.885626342544</c:v>
                </c:pt>
                <c:pt idx="11">
                  <c:v>25424.590933942138</c:v>
                </c:pt>
                <c:pt idx="12">
                  <c:v>37562.920047223837</c:v>
                </c:pt>
                <c:pt idx="13">
                  <c:v>56030.038567284784</c:v>
                </c:pt>
                <c:pt idx="14">
                  <c:v>52783.253003230289</c:v>
                </c:pt>
                <c:pt idx="15">
                  <c:v>92329.29154238716</c:v>
                </c:pt>
                <c:pt idx="16">
                  <c:v>127822.86053213355</c:v>
                </c:pt>
                <c:pt idx="17">
                  <c:v>179499.22501110905</c:v>
                </c:pt>
                <c:pt idx="18">
                  <c:v>254643.52783032326</c:v>
                </c:pt>
                <c:pt idx="19">
                  <c:v>301953.28251879837</c:v>
                </c:pt>
                <c:pt idx="20">
                  <c:v>355630.74223012401</c:v>
                </c:pt>
                <c:pt idx="21">
                  <c:v>469454.20808131213</c:v>
                </c:pt>
                <c:pt idx="22">
                  <c:v>668870.29041091248</c:v>
                </c:pt>
                <c:pt idx="23">
                  <c:v>781731.41817149008</c:v>
                </c:pt>
                <c:pt idx="24">
                  <c:v>925553.81414669543</c:v>
                </c:pt>
                <c:pt idx="25">
                  <c:v>1150917.8451444563</c:v>
                </c:pt>
                <c:pt idx="26">
                  <c:v>1500601.5792678273</c:v>
                </c:pt>
                <c:pt idx="27">
                  <c:v>1758163.3215934457</c:v>
                </c:pt>
                <c:pt idx="28">
                  <c:v>2175694.3182823267</c:v>
                </c:pt>
                <c:pt idx="29">
                  <c:v>2943958.011747858</c:v>
                </c:pt>
                <c:pt idx="30">
                  <c:v>3365305.7410101057</c:v>
                </c:pt>
                <c:pt idx="31">
                  <c:v>3838784.8835249385</c:v>
                </c:pt>
                <c:pt idx="32">
                  <c:v>4854956.0411465466</c:v>
                </c:pt>
                <c:pt idx="33">
                  <c:v>5951831.1467995327</c:v>
                </c:pt>
                <c:pt idx="34">
                  <c:v>8057701.8295239564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DB-4F84-96E5-192D5EB5F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948560"/>
        <c:axId val="899968112"/>
      </c:scatterChart>
      <c:valAx>
        <c:axId val="89994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968112"/>
        <c:crosses val="autoZero"/>
        <c:crossBetween val="midCat"/>
      </c:valAx>
      <c:valAx>
        <c:axId val="89996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94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'GDP, POP, CPI'!$F$3:$F$30</c:f>
              <c:numCache>
                <c:formatCode>General</c:formatCode>
                <c:ptCount val="28"/>
                <c:pt idx="0">
                  <c:v>42490899733.093094</c:v>
                </c:pt>
                <c:pt idx="1">
                  <c:v>47219047950.437019</c:v>
                </c:pt>
                <c:pt idx="2">
                  <c:v>61982334618.5149</c:v>
                </c:pt>
                <c:pt idx="3">
                  <c:v>71945123755.253784</c:v>
                </c:pt>
                <c:pt idx="4">
                  <c:v>72900231304.335312</c:v>
                </c:pt>
                <c:pt idx="5">
                  <c:v>78267473288.989395</c:v>
                </c:pt>
                <c:pt idx="6">
                  <c:v>72736499319.463089</c:v>
                </c:pt>
                <c:pt idx="7">
                  <c:v>68669376116.24498</c:v>
                </c:pt>
                <c:pt idx="8">
                  <c:v>80050782763.309845</c:v>
                </c:pt>
                <c:pt idx="9">
                  <c:v>75004507712.075897</c:v>
                </c:pt>
                <c:pt idx="10">
                  <c:v>85772891200.303696</c:v>
                </c:pt>
                <c:pt idx="11">
                  <c:v>102460834695.99854</c:v>
                </c:pt>
                <c:pt idx="12">
                  <c:v>120652808408.7601</c:v>
                </c:pt>
                <c:pt idx="13">
                  <c:v>143541825757.51291</c:v>
                </c:pt>
                <c:pt idx="14">
                  <c:v>178097914246.13916</c:v>
                </c:pt>
                <c:pt idx="15">
                  <c:v>213231857925.7168</c:v>
                </c:pt>
                <c:pt idx="16">
                  <c:v>231841134507.02673</c:v>
                </c:pt>
                <c:pt idx="17">
                  <c:v>261544930150.36353</c:v>
                </c:pt>
                <c:pt idx="18">
                  <c:v>347339703252.28772</c:v>
                </c:pt>
                <c:pt idx="19">
                  <c:v>393721445463.80396</c:v>
                </c:pt>
                <c:pt idx="20">
                  <c:v>294781252860.29749</c:v>
                </c:pt>
                <c:pt idx="21">
                  <c:v>277007976997.39325</c:v>
                </c:pt>
                <c:pt idx="22">
                  <c:v>281627782995.31018</c:v>
                </c:pt>
                <c:pt idx="23">
                  <c:v>306000770300.47394</c:v>
                </c:pt>
                <c:pt idx="24">
                  <c:v>316204703810.323</c:v>
                </c:pt>
                <c:pt idx="25">
                  <c:v>212266937918.54166</c:v>
                </c:pt>
                <c:pt idx="26">
                  <c:v>187183366197.52747</c:v>
                </c:pt>
                <c:pt idx="27">
                  <c:v>144444385337.3028</c:v>
                </c:pt>
              </c:numCache>
            </c:numRef>
          </c:xVal>
          <c:yVal>
            <c:numRef>
              <c:f>'GDP, POP, CPI'!$D$3:$D$30</c:f>
              <c:numCache>
                <c:formatCode>General</c:formatCode>
                <c:ptCount val="28"/>
                <c:pt idx="0">
                  <c:v>1.8140000000000001</c:v>
                </c:pt>
                <c:pt idx="1">
                  <c:v>2.456</c:v>
                </c:pt>
                <c:pt idx="2">
                  <c:v>3.665</c:v>
                </c:pt>
                <c:pt idx="3">
                  <c:v>4.5199999999999996</c:v>
                </c:pt>
                <c:pt idx="4">
                  <c:v>5.298</c:v>
                </c:pt>
                <c:pt idx="5">
                  <c:v>6.258</c:v>
                </c:pt>
                <c:pt idx="6">
                  <c:v>7.516</c:v>
                </c:pt>
                <c:pt idx="7">
                  <c:v>8.4629999999999992</c:v>
                </c:pt>
                <c:pt idx="8">
                  <c:v>9.4269999999999996</c:v>
                </c:pt>
                <c:pt idx="9">
                  <c:v>10.914999999999999</c:v>
                </c:pt>
                <c:pt idx="10">
                  <c:v>12.624000000000001</c:v>
                </c:pt>
                <c:pt idx="11">
                  <c:v>14.544</c:v>
                </c:pt>
                <c:pt idx="12">
                  <c:v>16.047999999999998</c:v>
                </c:pt>
                <c:pt idx="13">
                  <c:v>17.954999999999998</c:v>
                </c:pt>
                <c:pt idx="14">
                  <c:v>21.265000000000001</c:v>
                </c:pt>
                <c:pt idx="15">
                  <c:v>26.66</c:v>
                </c:pt>
                <c:pt idx="16">
                  <c:v>29.527000000000001</c:v>
                </c:pt>
                <c:pt idx="17">
                  <c:v>33.188000000000002</c:v>
                </c:pt>
                <c:pt idx="18">
                  <c:v>40.320999999999998</c:v>
                </c:pt>
                <c:pt idx="19">
                  <c:v>52.634999999999998</c:v>
                </c:pt>
                <c:pt idx="20">
                  <c:v>70.915999999999997</c:v>
                </c:pt>
                <c:pt idx="21">
                  <c:v>81.947999999999993</c:v>
                </c:pt>
                <c:pt idx="22">
                  <c:v>91.713999999999999</c:v>
                </c:pt>
                <c:pt idx="23">
                  <c:v>100</c:v>
                </c:pt>
                <c:pt idx="24">
                  <c:v>109.6</c:v>
                </c:pt>
                <c:pt idx="25">
                  <c:v>143.80000000000001</c:v>
                </c:pt>
                <c:pt idx="26">
                  <c:v>203.2</c:v>
                </c:pt>
                <c:pt idx="27">
                  <c:v>308.39999999999998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86-43FE-802F-AC3D351A2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91023"/>
        <c:axId val="486798095"/>
      </c:scatterChart>
      <c:valAx>
        <c:axId val="48679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98095"/>
        <c:crosses val="autoZero"/>
        <c:crossBetween val="midCat"/>
      </c:valAx>
      <c:valAx>
        <c:axId val="4867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91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3.8336614173228346E-2"/>
                  <c:y val="0.259259259259259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'GDP, POP, CPI'!$F$3:$F$30</c:f>
              <c:numCache>
                <c:formatCode>General</c:formatCode>
                <c:ptCount val="28"/>
                <c:pt idx="0">
                  <c:v>42490899733.093094</c:v>
                </c:pt>
                <c:pt idx="1">
                  <c:v>47219047950.437019</c:v>
                </c:pt>
                <c:pt idx="2">
                  <c:v>61982334618.5149</c:v>
                </c:pt>
                <c:pt idx="3">
                  <c:v>71945123755.253784</c:v>
                </c:pt>
                <c:pt idx="4">
                  <c:v>72900231304.335312</c:v>
                </c:pt>
                <c:pt idx="5">
                  <c:v>78267473288.989395</c:v>
                </c:pt>
                <c:pt idx="6">
                  <c:v>72736499319.463089</c:v>
                </c:pt>
                <c:pt idx="7">
                  <c:v>68669376116.24498</c:v>
                </c:pt>
                <c:pt idx="8">
                  <c:v>80050782763.309845</c:v>
                </c:pt>
                <c:pt idx="9">
                  <c:v>75004507712.075897</c:v>
                </c:pt>
                <c:pt idx="10">
                  <c:v>85772891200.303696</c:v>
                </c:pt>
                <c:pt idx="11">
                  <c:v>102460834695.99854</c:v>
                </c:pt>
                <c:pt idx="12">
                  <c:v>120652808408.7601</c:v>
                </c:pt>
                <c:pt idx="13">
                  <c:v>143541825757.51291</c:v>
                </c:pt>
                <c:pt idx="14">
                  <c:v>178097914246.13916</c:v>
                </c:pt>
                <c:pt idx="15">
                  <c:v>213231857925.7168</c:v>
                </c:pt>
                <c:pt idx="16">
                  <c:v>231841134507.02673</c:v>
                </c:pt>
                <c:pt idx="17">
                  <c:v>261544930150.36353</c:v>
                </c:pt>
                <c:pt idx="18">
                  <c:v>347339703252.28772</c:v>
                </c:pt>
                <c:pt idx="19">
                  <c:v>393721445463.80396</c:v>
                </c:pt>
                <c:pt idx="20">
                  <c:v>294781252860.29749</c:v>
                </c:pt>
                <c:pt idx="21">
                  <c:v>277007976997.39325</c:v>
                </c:pt>
                <c:pt idx="22">
                  <c:v>281627782995.31018</c:v>
                </c:pt>
                <c:pt idx="23">
                  <c:v>306000770300.47394</c:v>
                </c:pt>
                <c:pt idx="24">
                  <c:v>316204703810.323</c:v>
                </c:pt>
                <c:pt idx="25">
                  <c:v>212266937918.54166</c:v>
                </c:pt>
                <c:pt idx="26">
                  <c:v>187183366197.52747</c:v>
                </c:pt>
                <c:pt idx="27">
                  <c:v>144444385337.3028</c:v>
                </c:pt>
              </c:numCache>
            </c:numRef>
          </c:xVal>
          <c:yVal>
            <c:numRef>
              <c:f>'GDP, POP, CPI'!$E$3:$E$30</c:f>
              <c:numCache>
                <c:formatCode>General</c:formatCode>
                <c:ptCount val="28"/>
                <c:pt idx="0">
                  <c:v>60590608</c:v>
                </c:pt>
                <c:pt idx="1">
                  <c:v>61442658</c:v>
                </c:pt>
                <c:pt idx="2">
                  <c:v>62294919</c:v>
                </c:pt>
                <c:pt idx="3">
                  <c:v>63136309</c:v>
                </c:pt>
                <c:pt idx="4">
                  <c:v>63971836</c:v>
                </c:pt>
                <c:pt idx="5">
                  <c:v>64800875</c:v>
                </c:pt>
                <c:pt idx="6">
                  <c:v>65623397</c:v>
                </c:pt>
                <c:pt idx="7">
                  <c:v>66449111</c:v>
                </c:pt>
                <c:pt idx="8">
                  <c:v>67284801</c:v>
                </c:pt>
                <c:pt idx="9">
                  <c:v>68122947</c:v>
                </c:pt>
                <c:pt idx="10">
                  <c:v>68951279</c:v>
                </c:pt>
                <c:pt idx="11">
                  <c:v>69762345</c:v>
                </c:pt>
                <c:pt idx="12">
                  <c:v>70554756</c:v>
                </c:pt>
                <c:pt idx="13">
                  <c:v>71336476</c:v>
                </c:pt>
                <c:pt idx="14">
                  <c:v>72120608</c:v>
                </c:pt>
                <c:pt idx="15">
                  <c:v>72924833</c:v>
                </c:pt>
                <c:pt idx="16">
                  <c:v>73762519</c:v>
                </c:pt>
                <c:pt idx="17">
                  <c:v>74634959</c:v>
                </c:pt>
                <c:pt idx="18">
                  <c:v>75539881</c:v>
                </c:pt>
                <c:pt idx="19">
                  <c:v>76481963</c:v>
                </c:pt>
                <c:pt idx="20">
                  <c:v>77465769</c:v>
                </c:pt>
                <c:pt idx="21">
                  <c:v>78492208</c:v>
                </c:pt>
                <c:pt idx="22">
                  <c:v>79563991</c:v>
                </c:pt>
                <c:pt idx="23">
                  <c:v>80673888</c:v>
                </c:pt>
                <c:pt idx="24">
                  <c:v>81800204</c:v>
                </c:pt>
                <c:pt idx="25">
                  <c:v>82913893</c:v>
                </c:pt>
                <c:pt idx="26">
                  <c:v>83992953</c:v>
                </c:pt>
                <c:pt idx="27">
                  <c:v>85028760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C1-4F0C-A55C-628C0257D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674255"/>
        <c:axId val="600360255"/>
      </c:scatterChart>
      <c:valAx>
        <c:axId val="363674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360255"/>
        <c:crosses val="autoZero"/>
        <c:crossBetween val="midCat"/>
      </c:valAx>
      <c:valAx>
        <c:axId val="60036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674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24227734033245843"/>
                  <c:y val="4.55799795858850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'GDP, POP, CPI'!$E$3:$E$30</c:f>
              <c:numCache>
                <c:formatCode>General</c:formatCode>
                <c:ptCount val="28"/>
                <c:pt idx="0">
                  <c:v>60590608</c:v>
                </c:pt>
                <c:pt idx="1">
                  <c:v>61442658</c:v>
                </c:pt>
                <c:pt idx="2">
                  <c:v>62294919</c:v>
                </c:pt>
                <c:pt idx="3">
                  <c:v>63136309</c:v>
                </c:pt>
                <c:pt idx="4">
                  <c:v>63971836</c:v>
                </c:pt>
                <c:pt idx="5">
                  <c:v>64800875</c:v>
                </c:pt>
                <c:pt idx="6">
                  <c:v>65623397</c:v>
                </c:pt>
                <c:pt idx="7">
                  <c:v>66449111</c:v>
                </c:pt>
                <c:pt idx="8">
                  <c:v>67284801</c:v>
                </c:pt>
                <c:pt idx="9">
                  <c:v>68122947</c:v>
                </c:pt>
                <c:pt idx="10">
                  <c:v>68951279</c:v>
                </c:pt>
                <c:pt idx="11">
                  <c:v>69762345</c:v>
                </c:pt>
                <c:pt idx="12">
                  <c:v>70554756</c:v>
                </c:pt>
                <c:pt idx="13">
                  <c:v>71336476</c:v>
                </c:pt>
                <c:pt idx="14">
                  <c:v>72120608</c:v>
                </c:pt>
                <c:pt idx="15">
                  <c:v>72924833</c:v>
                </c:pt>
                <c:pt idx="16">
                  <c:v>73762519</c:v>
                </c:pt>
                <c:pt idx="17">
                  <c:v>74634959</c:v>
                </c:pt>
                <c:pt idx="18">
                  <c:v>75539881</c:v>
                </c:pt>
                <c:pt idx="19">
                  <c:v>76481963</c:v>
                </c:pt>
                <c:pt idx="20">
                  <c:v>77465769</c:v>
                </c:pt>
                <c:pt idx="21">
                  <c:v>78492208</c:v>
                </c:pt>
                <c:pt idx="22">
                  <c:v>79563991</c:v>
                </c:pt>
                <c:pt idx="23">
                  <c:v>80673888</c:v>
                </c:pt>
                <c:pt idx="24">
                  <c:v>81800204</c:v>
                </c:pt>
                <c:pt idx="25">
                  <c:v>82913893</c:v>
                </c:pt>
                <c:pt idx="26">
                  <c:v>83992953</c:v>
                </c:pt>
                <c:pt idx="27">
                  <c:v>85028760</c:v>
                </c:pt>
              </c:numCache>
            </c:numRef>
          </c:xVal>
          <c:yVal>
            <c:numRef>
              <c:f>'GDP, POP, CPI'!$F$3:$F$30</c:f>
              <c:numCache>
                <c:formatCode>General</c:formatCode>
                <c:ptCount val="28"/>
                <c:pt idx="0">
                  <c:v>42490899733.093094</c:v>
                </c:pt>
                <c:pt idx="1">
                  <c:v>47219047950.437019</c:v>
                </c:pt>
                <c:pt idx="2">
                  <c:v>61982334618.5149</c:v>
                </c:pt>
                <c:pt idx="3">
                  <c:v>71945123755.253784</c:v>
                </c:pt>
                <c:pt idx="4">
                  <c:v>72900231304.335312</c:v>
                </c:pt>
                <c:pt idx="5">
                  <c:v>78267473288.989395</c:v>
                </c:pt>
                <c:pt idx="6">
                  <c:v>72736499319.463089</c:v>
                </c:pt>
                <c:pt idx="7">
                  <c:v>68669376116.24498</c:v>
                </c:pt>
                <c:pt idx="8">
                  <c:v>80050782763.309845</c:v>
                </c:pt>
                <c:pt idx="9">
                  <c:v>75004507712.075897</c:v>
                </c:pt>
                <c:pt idx="10">
                  <c:v>85772891200.303696</c:v>
                </c:pt>
                <c:pt idx="11">
                  <c:v>102460834695.99854</c:v>
                </c:pt>
                <c:pt idx="12">
                  <c:v>120652808408.7601</c:v>
                </c:pt>
                <c:pt idx="13">
                  <c:v>143541825757.51291</c:v>
                </c:pt>
                <c:pt idx="14">
                  <c:v>178097914246.13916</c:v>
                </c:pt>
                <c:pt idx="15">
                  <c:v>213231857925.7168</c:v>
                </c:pt>
                <c:pt idx="16">
                  <c:v>231841134507.02673</c:v>
                </c:pt>
                <c:pt idx="17">
                  <c:v>261544930150.36353</c:v>
                </c:pt>
                <c:pt idx="18">
                  <c:v>347339703252.28772</c:v>
                </c:pt>
                <c:pt idx="19">
                  <c:v>393721445463.80396</c:v>
                </c:pt>
                <c:pt idx="20">
                  <c:v>294781252860.29749</c:v>
                </c:pt>
                <c:pt idx="21">
                  <c:v>277007976997.39325</c:v>
                </c:pt>
                <c:pt idx="22">
                  <c:v>281627782995.31018</c:v>
                </c:pt>
                <c:pt idx="23">
                  <c:v>306000770300.47394</c:v>
                </c:pt>
                <c:pt idx="24">
                  <c:v>316204703810.323</c:v>
                </c:pt>
                <c:pt idx="25">
                  <c:v>212266937918.54166</c:v>
                </c:pt>
                <c:pt idx="26">
                  <c:v>187183366197.52747</c:v>
                </c:pt>
                <c:pt idx="27">
                  <c:v>144444385337.3028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9E-49D7-9E2E-09D6774F7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75167"/>
        <c:axId val="478572255"/>
      </c:scatterChart>
      <c:valAx>
        <c:axId val="47857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72255"/>
        <c:crosses val="autoZero"/>
        <c:crossBetween val="midCat"/>
      </c:valAx>
      <c:valAx>
        <c:axId val="47857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75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'Export &amp; Import to GDP'!$E$2</c:f>
              <c:strCache>
                <c:ptCount val="1"/>
                <c:pt idx="0">
                  <c:v>NX/GDP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'Export &amp; Import to GDP'!$B$3:$B$63</c:f>
              <c:strCache>
                <c:ptCount val="6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</c:strCache>
            </c:strRef>
          </c:xVal>
          <c:yVal>
            <c:numRef>
              <c:f>'Export &amp; Import to GDP'!$E$3:$E$63</c:f>
              <c:numCache>
                <c:formatCode>General</c:formatCode>
                <c:ptCount val="61"/>
                <c:pt idx="0">
                  <c:v>-3.5393847501407247</c:v>
                </c:pt>
                <c:pt idx="1">
                  <c:v>-2.1309486436511218</c:v>
                </c:pt>
                <c:pt idx="2">
                  <c:v>0.81871141266570291</c:v>
                </c:pt>
                <c:pt idx="3">
                  <c:v>2.8710978110869725</c:v>
                </c:pt>
                <c:pt idx="4">
                  <c:v>6.7915085295844335E-2</c:v>
                </c:pt>
                <c:pt idx="5">
                  <c:v>-0.32548572760657635</c:v>
                </c:pt>
                <c:pt idx="6">
                  <c:v>-1.3181941605729008</c:v>
                </c:pt>
                <c:pt idx="7">
                  <c:v>-2.3623619713899657</c:v>
                </c:pt>
                <c:pt idx="8">
                  <c:v>-3.033568610239481</c:v>
                </c:pt>
                <c:pt idx="9">
                  <c:v>-3.0219738867846502</c:v>
                </c:pt>
                <c:pt idx="10">
                  <c:v>-2.7359246063214826</c:v>
                </c:pt>
                <c:pt idx="11">
                  <c:v>1.7824164898588961</c:v>
                </c:pt>
                <c:pt idx="12">
                  <c:v>1.4414656466152671</c:v>
                </c:pt>
                <c:pt idx="13">
                  <c:v>12.78226513045826</c:v>
                </c:pt>
                <c:pt idx="14">
                  <c:v>23.337173701893633</c:v>
                </c:pt>
                <c:pt idx="15">
                  <c:v>5.3558484324869227</c:v>
                </c:pt>
                <c:pt idx="16">
                  <c:v>8.9749287522180623</c:v>
                </c:pt>
                <c:pt idx="17">
                  <c:v>1.7025286577250434</c:v>
                </c:pt>
                <c:pt idx="18">
                  <c:v>1.2545088999171448</c:v>
                </c:pt>
                <c:pt idx="19">
                  <c:v>10.68684505770759</c:v>
                </c:pt>
                <c:pt idx="20">
                  <c:v>-15.010622342122323</c:v>
                </c:pt>
                <c:pt idx="21">
                  <c:v>-15.573659330672237</c:v>
                </c:pt>
                <c:pt idx="22">
                  <c:v>-3.8829766790728897</c:v>
                </c:pt>
                <c:pt idx="23">
                  <c:v>-9.6624651847640681</c:v>
                </c:pt>
                <c:pt idx="24">
                  <c:v>-5.3072597994006276</c:v>
                </c:pt>
                <c:pt idx="25">
                  <c:v>-5.4052003776385593</c:v>
                </c:pt>
                <c:pt idx="26">
                  <c:v>-6.6816224640900241</c:v>
                </c:pt>
                <c:pt idx="27">
                  <c:v>0.4299532843822611</c:v>
                </c:pt>
                <c:pt idx="28">
                  <c:v>-7.0136580252445242</c:v>
                </c:pt>
                <c:pt idx="29">
                  <c:v>-8.2804864415042996</c:v>
                </c:pt>
                <c:pt idx="30">
                  <c:v>-10.523084097830923</c:v>
                </c:pt>
                <c:pt idx="31">
                  <c:v>-16.545531075731425</c:v>
                </c:pt>
                <c:pt idx="32">
                  <c:v>-14.068745913891956</c:v>
                </c:pt>
                <c:pt idx="33">
                  <c:v>4.7793589689204978</c:v>
                </c:pt>
                <c:pt idx="34">
                  <c:v>14.963248430579462</c:v>
                </c:pt>
                <c:pt idx="35">
                  <c:v>8.2082364927024507</c:v>
                </c:pt>
                <c:pt idx="36">
                  <c:v>5.168961325141165</c:v>
                </c:pt>
                <c:pt idx="37">
                  <c:v>1.9063036184879198</c:v>
                </c:pt>
                <c:pt idx="38">
                  <c:v>-3.8614578215896227</c:v>
                </c:pt>
                <c:pt idx="39">
                  <c:v>3.6986322574025703</c:v>
                </c:pt>
                <c:pt idx="40">
                  <c:v>1.676867671893465</c:v>
                </c:pt>
                <c:pt idx="41">
                  <c:v>-1.9289257670522879</c:v>
                </c:pt>
                <c:pt idx="42">
                  <c:v>0.65511775522577409</c:v>
                </c:pt>
                <c:pt idx="43">
                  <c:v>-1.4241601134796902</c:v>
                </c:pt>
                <c:pt idx="44">
                  <c:v>-0.78000081494274909</c:v>
                </c:pt>
                <c:pt idx="45">
                  <c:v>6.2211431095258369</c:v>
                </c:pt>
                <c:pt idx="46">
                  <c:v>6.5707117867817537</c:v>
                </c:pt>
                <c:pt idx="47">
                  <c:v>7.7999178882395199</c:v>
                </c:pt>
                <c:pt idx="48">
                  <c:v>4.9248521301757471</c:v>
                </c:pt>
                <c:pt idx="49">
                  <c:v>1.7233980512844447</c:v>
                </c:pt>
                <c:pt idx="50">
                  <c:v>5.0286628286781188</c:v>
                </c:pt>
                <c:pt idx="51">
                  <c:v>8.6472114610769495</c:v>
                </c:pt>
                <c:pt idx="52">
                  <c:v>0.8612537177720121</c:v>
                </c:pt>
                <c:pt idx="53">
                  <c:v>3.2790955643388138</c:v>
                </c:pt>
                <c:pt idx="54">
                  <c:v>0.30992463701244333</c:v>
                </c:pt>
                <c:pt idx="55">
                  <c:v>-1.9809196474487507</c:v>
                </c:pt>
                <c:pt idx="56">
                  <c:v>1.9355690774379966</c:v>
                </c:pt>
                <c:pt idx="57">
                  <c:v>0.72650576011089996</c:v>
                </c:pt>
                <c:pt idx="58">
                  <c:v>2.050603094125691</c:v>
                </c:pt>
                <c:pt idx="59">
                  <c:v>-4.63192414702295</c:v>
                </c:pt>
                <c:pt idx="60">
                  <c:v>-4.7790698687219475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9F-4281-8960-55B87262B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515839"/>
        <c:axId val="357524991"/>
      </c:scatterChart>
      <c:valAx>
        <c:axId val="357515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524991"/>
        <c:crosses val="autoZero"/>
        <c:crossBetween val="midCat"/>
      </c:valAx>
      <c:valAx>
        <c:axId val="35752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515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639698162729659"/>
                  <c:y val="0.100484106153397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'Govenrment Exp.'!$C$3:$C$17</c:f>
              <c:numCache>
                <c:formatCode>General</c:formatCode>
                <c:ptCount val="15"/>
                <c:pt idx="0">
                  <c:v>522384.91674353537</c:v>
                </c:pt>
                <c:pt idx="1">
                  <c:v>631449.14066069515</c:v>
                </c:pt>
                <c:pt idx="2">
                  <c:v>802255.21920016222</c:v>
                </c:pt>
                <c:pt idx="3">
                  <c:v>984322.20127184701</c:v>
                </c:pt>
                <c:pt idx="4">
                  <c:v>1221115.7967204151</c:v>
                </c:pt>
                <c:pt idx="5">
                  <c:v>1476679.690085846</c:v>
                </c:pt>
                <c:pt idx="6">
                  <c:v>1817029.1729086749</c:v>
                </c:pt>
                <c:pt idx="7">
                  <c:v>2376207.3641277007</c:v>
                </c:pt>
                <c:pt idx="8">
                  <c:v>2905288.4152920754</c:v>
                </c:pt>
                <c:pt idx="9">
                  <c:v>3206894.7681959411</c:v>
                </c:pt>
                <c:pt idx="10">
                  <c:v>3788660.443441947</c:v>
                </c:pt>
                <c:pt idx="11">
                  <c:v>4681405.8305884199</c:v>
                </c:pt>
                <c:pt idx="12">
                  <c:v>5926676.0753842425</c:v>
                </c:pt>
                <c:pt idx="13">
                  <c:v>7753437.0460079331</c:v>
                </c:pt>
                <c:pt idx="14">
                  <c:v>9157998.401098391</c:v>
                </c:pt>
              </c:numCache>
            </c:numRef>
          </c:xVal>
          <c:yVal>
            <c:numRef>
              <c:f>'Govenrment Exp.'!$D$3:$D$17</c:f>
              <c:numCache>
                <c:formatCode>General</c:formatCode>
                <c:ptCount val="15"/>
                <c:pt idx="0">
                  <c:v>84484</c:v>
                </c:pt>
                <c:pt idx="1">
                  <c:v>135374</c:v>
                </c:pt>
                <c:pt idx="2">
                  <c:v>184866.8</c:v>
                </c:pt>
                <c:pt idx="3">
                  <c:v>222047.3</c:v>
                </c:pt>
                <c:pt idx="4">
                  <c:v>281864.1321000001</c:v>
                </c:pt>
                <c:pt idx="5">
                  <c:v>403778.61344840867</c:v>
                </c:pt>
                <c:pt idx="6">
                  <c:v>516587.02807788027</c:v>
                </c:pt>
                <c:pt idx="7">
                  <c:v>561985.83905472117</c:v>
                </c:pt>
                <c:pt idx="8">
                  <c:v>727146.67038009875</c:v>
                </c:pt>
                <c:pt idx="9">
                  <c:v>837152.34132772114</c:v>
                </c:pt>
                <c:pt idx="10">
                  <c:v>957706.3133957911</c:v>
                </c:pt>
                <c:pt idx="11">
                  <c:v>1164976.277655629</c:v>
                </c:pt>
                <c:pt idx="12">
                  <c:v>1372223.5756514901</c:v>
                </c:pt>
                <c:pt idx="13">
                  <c:v>1820109.5131997594</c:v>
                </c:pt>
                <c:pt idx="14">
                  <c:v>2115598.595571463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08-496B-BB30-A91D0947A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745439"/>
        <c:axId val="603753759"/>
      </c:scatterChart>
      <c:valAx>
        <c:axId val="60374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Non-Oil</a:t>
                </a:r>
                <a:r>
                  <a:rPr lang="en-US" baseline="0"/>
                  <a:t> GDP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03753759"/>
        <c:crosses val="autoZero"/>
        <c:crossBetween val="midCat"/>
      </c:valAx>
      <c:valAx>
        <c:axId val="60375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Government</a:t>
                </a:r>
                <a:r>
                  <a:rPr lang="en-US" baseline="0"/>
                  <a:t> Expenditure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03745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baseline="0"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'Oil Income'!$B$24:$B$45</c:f>
              <c:numCache>
                <c:formatCode>General</c:formatCode>
                <c:ptCount val="22"/>
                <c:pt idx="0">
                  <c:v>1379</c:v>
                </c:pt>
                <c:pt idx="1">
                  <c:v>1380</c:v>
                </c:pt>
                <c:pt idx="2">
                  <c:v>1381</c:v>
                </c:pt>
                <c:pt idx="3">
                  <c:v>1382</c:v>
                </c:pt>
                <c:pt idx="4">
                  <c:v>1383</c:v>
                </c:pt>
                <c:pt idx="5">
                  <c:v>1384</c:v>
                </c:pt>
                <c:pt idx="6">
                  <c:v>1385</c:v>
                </c:pt>
                <c:pt idx="7">
                  <c:v>1386</c:v>
                </c:pt>
                <c:pt idx="8">
                  <c:v>1387</c:v>
                </c:pt>
                <c:pt idx="9">
                  <c:v>1388</c:v>
                </c:pt>
                <c:pt idx="10">
                  <c:v>1389</c:v>
                </c:pt>
                <c:pt idx="11">
                  <c:v>1390</c:v>
                </c:pt>
                <c:pt idx="12">
                  <c:v>1391</c:v>
                </c:pt>
                <c:pt idx="13">
                  <c:v>1392</c:v>
                </c:pt>
                <c:pt idx="14">
                  <c:v>1393</c:v>
                </c:pt>
                <c:pt idx="15">
                  <c:v>1394</c:v>
                </c:pt>
                <c:pt idx="16">
                  <c:v>1395</c:v>
                </c:pt>
                <c:pt idx="17">
                  <c:v>1396</c:v>
                </c:pt>
                <c:pt idx="18">
                  <c:v>1397</c:v>
                </c:pt>
                <c:pt idx="19">
                  <c:v>1398</c:v>
                </c:pt>
                <c:pt idx="20">
                  <c:v>1399</c:v>
                </c:pt>
                <c:pt idx="21">
                  <c:v>1400</c:v>
                </c:pt>
              </c:numCache>
            </c:numRef>
          </c:xVal>
          <c:yVal>
            <c:numRef>
              <c:f>'Oil Income'!$D$24:$D$45</c:f>
              <c:numCache>
                <c:formatCode>General</c:formatCode>
                <c:ptCount val="22"/>
                <c:pt idx="0">
                  <c:v>28.49544921875</c:v>
                </c:pt>
                <c:pt idx="1">
                  <c:v>24.443891050583701</c:v>
                </c:pt>
                <c:pt idx="2">
                  <c:v>25.023255813953501</c:v>
                </c:pt>
                <c:pt idx="3">
                  <c:v>28.830703124999999</c:v>
                </c:pt>
                <c:pt idx="4">
                  <c:v>38.265000000000001</c:v>
                </c:pt>
                <c:pt idx="5">
                  <c:v>54.521089494163398</c:v>
                </c:pt>
                <c:pt idx="6">
                  <c:v>65.144062500000004</c:v>
                </c:pt>
                <c:pt idx="7">
                  <c:v>72.389078431372496</c:v>
                </c:pt>
                <c:pt idx="8">
                  <c:v>97.255972762645996</c:v>
                </c:pt>
                <c:pt idx="9">
                  <c:v>61.671264822134397</c:v>
                </c:pt>
                <c:pt idx="10">
                  <c:v>79.495533596838001</c:v>
                </c:pt>
                <c:pt idx="11">
                  <c:v>111.255597609562</c:v>
                </c:pt>
                <c:pt idx="12">
                  <c:v>111.669702380952</c:v>
                </c:pt>
                <c:pt idx="13">
                  <c:v>108.65851778656101</c:v>
                </c:pt>
                <c:pt idx="14">
                  <c:v>98.946007905138302</c:v>
                </c:pt>
                <c:pt idx="15">
                  <c:v>52.3867588932806</c:v>
                </c:pt>
                <c:pt idx="16">
                  <c:v>43.734169960474297</c:v>
                </c:pt>
                <c:pt idx="17">
                  <c:v>54.192440476190498</c:v>
                </c:pt>
                <c:pt idx="18">
                  <c:v>71.310059760956193</c:v>
                </c:pt>
                <c:pt idx="19">
                  <c:v>64.210573122529595</c:v>
                </c:pt>
                <c:pt idx="20">
                  <c:v>41.838346456692904</c:v>
                </c:pt>
                <c:pt idx="21">
                  <c:v>70.9118972332016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15-4C2A-9699-CBE164C8F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49728"/>
        <c:axId val="1442547648"/>
      </c:scatterChart>
      <c:valAx>
        <c:axId val="1442549728"/>
        <c:scaling>
          <c:orientation val="minMax"/>
          <c:max val="1400"/>
          <c:min val="137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47648"/>
        <c:crosses val="autoZero"/>
        <c:crossBetween val="midCat"/>
      </c:valAx>
      <c:valAx>
        <c:axId val="144254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4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'Oil Income'!$B$24:$B$45</c:f>
              <c:numCache>
                <c:formatCode>General</c:formatCode>
                <c:ptCount val="22"/>
                <c:pt idx="0">
                  <c:v>1379</c:v>
                </c:pt>
                <c:pt idx="1">
                  <c:v>1380</c:v>
                </c:pt>
                <c:pt idx="2">
                  <c:v>1381</c:v>
                </c:pt>
                <c:pt idx="3">
                  <c:v>1382</c:v>
                </c:pt>
                <c:pt idx="4">
                  <c:v>1383</c:v>
                </c:pt>
                <c:pt idx="5">
                  <c:v>1384</c:v>
                </c:pt>
                <c:pt idx="6">
                  <c:v>1385</c:v>
                </c:pt>
                <c:pt idx="7">
                  <c:v>1386</c:v>
                </c:pt>
                <c:pt idx="8">
                  <c:v>1387</c:v>
                </c:pt>
                <c:pt idx="9">
                  <c:v>1388</c:v>
                </c:pt>
                <c:pt idx="10">
                  <c:v>1389</c:v>
                </c:pt>
                <c:pt idx="11">
                  <c:v>1390</c:v>
                </c:pt>
                <c:pt idx="12">
                  <c:v>1391</c:v>
                </c:pt>
                <c:pt idx="13">
                  <c:v>1392</c:v>
                </c:pt>
                <c:pt idx="14">
                  <c:v>1393</c:v>
                </c:pt>
                <c:pt idx="15">
                  <c:v>1394</c:v>
                </c:pt>
                <c:pt idx="16">
                  <c:v>1395</c:v>
                </c:pt>
                <c:pt idx="17">
                  <c:v>1396</c:v>
                </c:pt>
                <c:pt idx="18">
                  <c:v>1397</c:v>
                </c:pt>
                <c:pt idx="19">
                  <c:v>1398</c:v>
                </c:pt>
                <c:pt idx="20">
                  <c:v>1399</c:v>
                </c:pt>
                <c:pt idx="21">
                  <c:v>1400</c:v>
                </c:pt>
              </c:numCache>
            </c:numRef>
          </c:xVal>
          <c:yVal>
            <c:numRef>
              <c:f>'Oil Income'!$G$24:$G$45</c:f>
              <c:numCache>
                <c:formatCode>General</c:formatCode>
                <c:ptCount val="22"/>
                <c:pt idx="0">
                  <c:v>8130</c:v>
                </c:pt>
                <c:pt idx="1">
                  <c:v>7920</c:v>
                </c:pt>
                <c:pt idx="2">
                  <c:v>7990</c:v>
                </c:pt>
                <c:pt idx="3">
                  <c:v>8330</c:v>
                </c:pt>
                <c:pt idx="4">
                  <c:v>8740</c:v>
                </c:pt>
                <c:pt idx="5">
                  <c:v>9040</c:v>
                </c:pt>
                <c:pt idx="6">
                  <c:v>9220</c:v>
                </c:pt>
                <c:pt idx="7">
                  <c:v>9350</c:v>
                </c:pt>
                <c:pt idx="8">
                  <c:v>9660</c:v>
                </c:pt>
                <c:pt idx="9">
                  <c:v>10000</c:v>
                </c:pt>
                <c:pt idx="10">
                  <c:v>11000</c:v>
                </c:pt>
                <c:pt idx="11">
                  <c:v>19800</c:v>
                </c:pt>
                <c:pt idx="12">
                  <c:v>21000</c:v>
                </c:pt>
                <c:pt idx="13">
                  <c:v>31790</c:v>
                </c:pt>
                <c:pt idx="14">
                  <c:v>32235</c:v>
                </c:pt>
                <c:pt idx="15">
                  <c:v>33810</c:v>
                </c:pt>
                <c:pt idx="16">
                  <c:v>34500</c:v>
                </c:pt>
                <c:pt idx="17">
                  <c:v>39170</c:v>
                </c:pt>
                <c:pt idx="18">
                  <c:v>114570</c:v>
                </c:pt>
                <c:pt idx="19">
                  <c:v>129180</c:v>
                </c:pt>
                <c:pt idx="20">
                  <c:v>227580</c:v>
                </c:pt>
                <c:pt idx="21">
                  <c:v>261800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46-4FED-9B52-113188C6F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62208"/>
        <c:axId val="1442563040"/>
      </c:scatterChart>
      <c:valAx>
        <c:axId val="1442562208"/>
        <c:scaling>
          <c:orientation val="minMax"/>
          <c:max val="1400"/>
          <c:min val="137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63040"/>
        <c:crosses val="autoZero"/>
        <c:crossBetween val="midCat"/>
      </c:valAx>
      <c:valAx>
        <c:axId val="144256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6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'Banking Sector'!$E$2</c:f>
              <c:strCache>
                <c:ptCount val="1"/>
                <c:pt idx="0">
                  <c:v> سپرده سرمایه گذاری کوتاه مدت (درصد) </c:v>
                </c:pt>
              </c:strCache>
            </c:strRef>
          </c:tx>
          <c:spPr>
            <a:ln w="1905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'Banking Sector'!$B$3:$B$46</c:f>
              <c:numCache>
                <c:formatCode>General</c:formatCode>
                <c:ptCount val="44"/>
                <c:pt idx="0">
                  <c:v>1357</c:v>
                </c:pt>
                <c:pt idx="1">
                  <c:v>1358</c:v>
                </c:pt>
                <c:pt idx="2">
                  <c:v>1359</c:v>
                </c:pt>
                <c:pt idx="3">
                  <c:v>1360</c:v>
                </c:pt>
                <c:pt idx="4">
                  <c:v>1361</c:v>
                </c:pt>
                <c:pt idx="5">
                  <c:v>1362</c:v>
                </c:pt>
                <c:pt idx="6">
                  <c:v>1363</c:v>
                </c:pt>
                <c:pt idx="7">
                  <c:v>1364</c:v>
                </c:pt>
                <c:pt idx="8">
                  <c:v>1365</c:v>
                </c:pt>
                <c:pt idx="9">
                  <c:v>1366</c:v>
                </c:pt>
                <c:pt idx="10">
                  <c:v>1367</c:v>
                </c:pt>
                <c:pt idx="11">
                  <c:v>1368</c:v>
                </c:pt>
                <c:pt idx="12">
                  <c:v>1369</c:v>
                </c:pt>
                <c:pt idx="13">
                  <c:v>1370</c:v>
                </c:pt>
                <c:pt idx="14">
                  <c:v>1371</c:v>
                </c:pt>
                <c:pt idx="15">
                  <c:v>1372</c:v>
                </c:pt>
                <c:pt idx="16">
                  <c:v>1373</c:v>
                </c:pt>
                <c:pt idx="17">
                  <c:v>1374</c:v>
                </c:pt>
                <c:pt idx="18">
                  <c:v>1375</c:v>
                </c:pt>
                <c:pt idx="19">
                  <c:v>1376</c:v>
                </c:pt>
                <c:pt idx="20">
                  <c:v>1377</c:v>
                </c:pt>
                <c:pt idx="21">
                  <c:v>1378</c:v>
                </c:pt>
                <c:pt idx="22">
                  <c:v>1379</c:v>
                </c:pt>
                <c:pt idx="23">
                  <c:v>1380</c:v>
                </c:pt>
                <c:pt idx="24">
                  <c:v>1381</c:v>
                </c:pt>
                <c:pt idx="25">
                  <c:v>1382</c:v>
                </c:pt>
                <c:pt idx="26">
                  <c:v>1383</c:v>
                </c:pt>
                <c:pt idx="27">
                  <c:v>1384</c:v>
                </c:pt>
                <c:pt idx="28">
                  <c:v>1385</c:v>
                </c:pt>
                <c:pt idx="29">
                  <c:v>1386</c:v>
                </c:pt>
                <c:pt idx="30">
                  <c:v>1387</c:v>
                </c:pt>
                <c:pt idx="31">
                  <c:v>1388</c:v>
                </c:pt>
                <c:pt idx="32">
                  <c:v>1389</c:v>
                </c:pt>
                <c:pt idx="33">
                  <c:v>1390</c:v>
                </c:pt>
                <c:pt idx="34">
                  <c:v>1391</c:v>
                </c:pt>
                <c:pt idx="35">
                  <c:v>1392</c:v>
                </c:pt>
                <c:pt idx="36">
                  <c:v>1393</c:v>
                </c:pt>
                <c:pt idx="37">
                  <c:v>1394</c:v>
                </c:pt>
                <c:pt idx="38">
                  <c:v>1395</c:v>
                </c:pt>
                <c:pt idx="39">
                  <c:v>1396</c:v>
                </c:pt>
                <c:pt idx="40">
                  <c:v>1397</c:v>
                </c:pt>
                <c:pt idx="41">
                  <c:v>1398</c:v>
                </c:pt>
                <c:pt idx="42">
                  <c:v>1399</c:v>
                </c:pt>
                <c:pt idx="43">
                  <c:v>1400</c:v>
                </c:pt>
              </c:numCache>
            </c:numRef>
          </c:xVal>
          <c:yVal>
            <c:numRef>
              <c:f>'Banking Sector'!$E$3:$E$46</c:f>
              <c:numCache>
                <c:formatCode>General</c:formatCode>
                <c:ptCount val="44"/>
                <c:pt idx="0">
                  <c:v>9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6.5</c:v>
                </c:pt>
                <c:pt idx="13">
                  <c:v>6.5</c:v>
                </c:pt>
                <c:pt idx="14">
                  <c:v>7.5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9</c:v>
                </c:pt>
                <c:pt idx="31">
                  <c:v>9</c:v>
                </c:pt>
                <c:pt idx="32">
                  <c:v>6</c:v>
                </c:pt>
                <c:pt idx="33">
                  <c:v>15</c:v>
                </c:pt>
                <c:pt idx="34">
                  <c:v>15</c:v>
                </c:pt>
                <c:pt idx="35">
                  <c:v>20</c:v>
                </c:pt>
                <c:pt idx="36">
                  <c:v>22.2</c:v>
                </c:pt>
                <c:pt idx="37">
                  <c:v>18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5A-4F61-850E-009DD3971D9F}"/>
            </c:ext>
          </c:extLst>
        </c:ser>
        <c:ser>
          <c:idx val="1"/>
          <c:order val="1"/>
          <c:tx>
            <c:strRef>
              <c:f>'Banking Sector'!$F$2</c:f>
              <c:strCache>
                <c:ptCount val="1"/>
                <c:pt idx="0">
                  <c:v> سپرده سرمایه گذاری یک ساله (درصد) </c:v>
                </c:pt>
              </c:strCache>
            </c:strRef>
          </c:tx>
          <c:spPr>
            <a:ln w="19050" cap="rnd">
              <a:solidFill>
                <a:srgbClr val="00CC99"/>
              </a:solidFill>
              <a:round/>
            </a:ln>
            <a:effectLst/>
          </c:spPr>
          <c:marker>
            <c:symbol val="none"/>
          </c:marker>
          <c:xVal>
            <c:numRef>
              <c:f>'Banking Sector'!$B$3:$B$46</c:f>
              <c:numCache>
                <c:formatCode>General</c:formatCode>
                <c:ptCount val="44"/>
                <c:pt idx="0">
                  <c:v>1357</c:v>
                </c:pt>
                <c:pt idx="1">
                  <c:v>1358</c:v>
                </c:pt>
                <c:pt idx="2">
                  <c:v>1359</c:v>
                </c:pt>
                <c:pt idx="3">
                  <c:v>1360</c:v>
                </c:pt>
                <c:pt idx="4">
                  <c:v>1361</c:v>
                </c:pt>
                <c:pt idx="5">
                  <c:v>1362</c:v>
                </c:pt>
                <c:pt idx="6">
                  <c:v>1363</c:v>
                </c:pt>
                <c:pt idx="7">
                  <c:v>1364</c:v>
                </c:pt>
                <c:pt idx="8">
                  <c:v>1365</c:v>
                </c:pt>
                <c:pt idx="9">
                  <c:v>1366</c:v>
                </c:pt>
                <c:pt idx="10">
                  <c:v>1367</c:v>
                </c:pt>
                <c:pt idx="11">
                  <c:v>1368</c:v>
                </c:pt>
                <c:pt idx="12">
                  <c:v>1369</c:v>
                </c:pt>
                <c:pt idx="13">
                  <c:v>1370</c:v>
                </c:pt>
                <c:pt idx="14">
                  <c:v>1371</c:v>
                </c:pt>
                <c:pt idx="15">
                  <c:v>1372</c:v>
                </c:pt>
                <c:pt idx="16">
                  <c:v>1373</c:v>
                </c:pt>
                <c:pt idx="17">
                  <c:v>1374</c:v>
                </c:pt>
                <c:pt idx="18">
                  <c:v>1375</c:v>
                </c:pt>
                <c:pt idx="19">
                  <c:v>1376</c:v>
                </c:pt>
                <c:pt idx="20">
                  <c:v>1377</c:v>
                </c:pt>
                <c:pt idx="21">
                  <c:v>1378</c:v>
                </c:pt>
                <c:pt idx="22">
                  <c:v>1379</c:v>
                </c:pt>
                <c:pt idx="23">
                  <c:v>1380</c:v>
                </c:pt>
                <c:pt idx="24">
                  <c:v>1381</c:v>
                </c:pt>
                <c:pt idx="25">
                  <c:v>1382</c:v>
                </c:pt>
                <c:pt idx="26">
                  <c:v>1383</c:v>
                </c:pt>
                <c:pt idx="27">
                  <c:v>1384</c:v>
                </c:pt>
                <c:pt idx="28">
                  <c:v>1385</c:v>
                </c:pt>
                <c:pt idx="29">
                  <c:v>1386</c:v>
                </c:pt>
                <c:pt idx="30">
                  <c:v>1387</c:v>
                </c:pt>
                <c:pt idx="31">
                  <c:v>1388</c:v>
                </c:pt>
                <c:pt idx="32">
                  <c:v>1389</c:v>
                </c:pt>
                <c:pt idx="33">
                  <c:v>1390</c:v>
                </c:pt>
                <c:pt idx="34">
                  <c:v>1391</c:v>
                </c:pt>
                <c:pt idx="35">
                  <c:v>1392</c:v>
                </c:pt>
                <c:pt idx="36">
                  <c:v>1393</c:v>
                </c:pt>
                <c:pt idx="37">
                  <c:v>1394</c:v>
                </c:pt>
                <c:pt idx="38">
                  <c:v>1395</c:v>
                </c:pt>
                <c:pt idx="39">
                  <c:v>1396</c:v>
                </c:pt>
                <c:pt idx="40">
                  <c:v>1397</c:v>
                </c:pt>
                <c:pt idx="41">
                  <c:v>1398</c:v>
                </c:pt>
                <c:pt idx="42">
                  <c:v>1399</c:v>
                </c:pt>
                <c:pt idx="43">
                  <c:v>1400</c:v>
                </c:pt>
              </c:numCache>
            </c:numRef>
          </c:xVal>
          <c:yVal>
            <c:numRef>
              <c:f>'Banking Sector'!$F$3:$F$46</c:f>
              <c:numCache>
                <c:formatCode>General</c:formatCode>
                <c:ptCount val="44"/>
                <c:pt idx="0">
                  <c:v>10</c:v>
                </c:pt>
                <c:pt idx="1">
                  <c:v>8.5</c:v>
                </c:pt>
                <c:pt idx="2">
                  <c:v>8.5</c:v>
                </c:pt>
                <c:pt idx="3">
                  <c:v>8.5</c:v>
                </c:pt>
                <c:pt idx="4">
                  <c:v>8.5</c:v>
                </c:pt>
                <c:pt idx="5">
                  <c:v>8.5</c:v>
                </c:pt>
                <c:pt idx="6">
                  <c:v>9</c:v>
                </c:pt>
                <c:pt idx="7">
                  <c:v>8</c:v>
                </c:pt>
                <c:pt idx="8">
                  <c:v>8.5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11.5</c:v>
                </c:pt>
                <c:pt idx="16">
                  <c:v>11.5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14.5</c:v>
                </c:pt>
                <c:pt idx="32">
                  <c:v>14</c:v>
                </c:pt>
                <c:pt idx="33">
                  <c:v>17</c:v>
                </c:pt>
                <c:pt idx="34">
                  <c:v>17</c:v>
                </c:pt>
                <c:pt idx="35">
                  <c:v>21.5</c:v>
                </c:pt>
                <c:pt idx="36">
                  <c:v>24</c:v>
                </c:pt>
                <c:pt idx="37">
                  <c:v>20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16</c:v>
                </c:pt>
                <c:pt idx="43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5A-4F61-850E-009DD3971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029423"/>
        <c:axId val="1594030671"/>
      </c:scatterChart>
      <c:valAx>
        <c:axId val="1594029423"/>
        <c:scaling>
          <c:orientation val="minMax"/>
          <c:max val="1400"/>
          <c:min val="1357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030671"/>
        <c:crosses val="autoZero"/>
        <c:crossBetween val="midCat"/>
      </c:valAx>
      <c:valAx>
        <c:axId val="159403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029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3630796150481189E-3"/>
                  <c:y val="-0.373777704870224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'Sanctions Intensity &amp; Inflation'!$C$3:$C$23</c:f>
              <c:numCache>
                <c:formatCode>General</c:formatCode>
                <c:ptCount val="21"/>
                <c:pt idx="0">
                  <c:v>0.93186000000000002</c:v>
                </c:pt>
                <c:pt idx="1">
                  <c:v>0.85557000000000005</c:v>
                </c:pt>
                <c:pt idx="2">
                  <c:v>0.88100000000000001</c:v>
                </c:pt>
                <c:pt idx="3">
                  <c:v>1</c:v>
                </c:pt>
                <c:pt idx="4">
                  <c:v>1</c:v>
                </c:pt>
                <c:pt idx="5">
                  <c:v>0.97</c:v>
                </c:pt>
                <c:pt idx="6">
                  <c:v>1</c:v>
                </c:pt>
                <c:pt idx="7">
                  <c:v>0.98799999999999999</c:v>
                </c:pt>
                <c:pt idx="8">
                  <c:v>0.94699999999999995</c:v>
                </c:pt>
                <c:pt idx="9">
                  <c:v>0.89700000000000002</c:v>
                </c:pt>
                <c:pt idx="10">
                  <c:v>0.91300000000000003</c:v>
                </c:pt>
                <c:pt idx="11">
                  <c:v>0.84299999999999997</c:v>
                </c:pt>
                <c:pt idx="12">
                  <c:v>0.54500000000000004</c:v>
                </c:pt>
                <c:pt idx="13">
                  <c:v>0.434</c:v>
                </c:pt>
                <c:pt idx="14">
                  <c:v>0.436</c:v>
                </c:pt>
                <c:pt idx="15">
                  <c:v>0.56499999999999995</c:v>
                </c:pt>
                <c:pt idx="16">
                  <c:v>0.9</c:v>
                </c:pt>
                <c:pt idx="17">
                  <c:v>0.82199999999999995</c:v>
                </c:pt>
                <c:pt idx="18">
                  <c:v>0.62</c:v>
                </c:pt>
                <c:pt idx="19">
                  <c:v>0.23499999999999999</c:v>
                </c:pt>
                <c:pt idx="20">
                  <c:v>0.17599999999999999</c:v>
                </c:pt>
              </c:numCache>
            </c:numRef>
          </c:xVal>
          <c:yVal>
            <c:numRef>
              <c:f>'Sanctions Intensity &amp; Inflation'!$D$3:$D$23</c:f>
              <c:numCache>
                <c:formatCode>General</c:formatCode>
                <c:ptCount val="21"/>
                <c:pt idx="0">
                  <c:v>0.12599787120808931</c:v>
                </c:pt>
                <c:pt idx="1">
                  <c:v>0.11390759777856559</c:v>
                </c:pt>
                <c:pt idx="2">
                  <c:v>0.15784448923305394</c:v>
                </c:pt>
                <c:pt idx="3">
                  <c:v>0.15657352267521774</c:v>
                </c:pt>
                <c:pt idx="4">
                  <c:v>0.15209125475285171</c:v>
                </c:pt>
                <c:pt idx="5">
                  <c:v>0.10341034103410325</c:v>
                </c:pt>
                <c:pt idx="6">
                  <c:v>0.11883100697906282</c:v>
                </c:pt>
                <c:pt idx="7">
                  <c:v>0.18434976329713187</c:v>
                </c:pt>
                <c:pt idx="8">
                  <c:v>0.25370326828121326</c:v>
                </c:pt>
                <c:pt idx="9">
                  <c:v>0.10753938484621159</c:v>
                </c:pt>
                <c:pt idx="10">
                  <c:v>0.12398821417685513</c:v>
                </c:pt>
                <c:pt idx="11">
                  <c:v>0.21492708207785932</c:v>
                </c:pt>
                <c:pt idx="12">
                  <c:v>0.30539917164752861</c:v>
                </c:pt>
                <c:pt idx="13">
                  <c:v>0.3473164244324119</c:v>
                </c:pt>
                <c:pt idx="14">
                  <c:v>0.15556432962942068</c:v>
                </c:pt>
                <c:pt idx="15">
                  <c:v>0.11917313418265249</c:v>
                </c:pt>
                <c:pt idx="16">
                  <c:v>9.0346075844473059E-2</c:v>
                </c:pt>
                <c:pt idx="17">
                  <c:v>9.5999999999999946E-2</c:v>
                </c:pt>
                <c:pt idx="18">
                  <c:v>0.3120437956204381</c:v>
                </c:pt>
                <c:pt idx="19">
                  <c:v>0.41307371349095945</c:v>
                </c:pt>
                <c:pt idx="20">
                  <c:v>0.51771653543307083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03-4CA4-B574-B3E119562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717807"/>
        <c:axId val="691715727"/>
      </c:scatterChart>
      <c:valAx>
        <c:axId val="69171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Inflation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91715727"/>
        <c:crosses val="autoZero"/>
        <c:crossBetween val="midCat"/>
      </c:valAx>
      <c:valAx>
        <c:axId val="69171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Sanctions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Intensity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91717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'Sanctions Intensity &amp; Inflation'!$C$2</c:f>
              <c:strCache>
                <c:ptCount val="1"/>
                <c:pt idx="0">
                  <c:v>Sanctions Intensity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'Sanctions Intensity &amp; Inflation'!$B$3:$B$23</c:f>
              <c:numCache>
                <c:formatCode>General</c:formatCode>
                <c:ptCount val="21"/>
                <c:pt idx="0">
                  <c:v>1379</c:v>
                </c:pt>
                <c:pt idx="1">
                  <c:v>1380</c:v>
                </c:pt>
                <c:pt idx="2">
                  <c:v>1381</c:v>
                </c:pt>
                <c:pt idx="3">
                  <c:v>1382</c:v>
                </c:pt>
                <c:pt idx="4">
                  <c:v>1383</c:v>
                </c:pt>
                <c:pt idx="5">
                  <c:v>1384</c:v>
                </c:pt>
                <c:pt idx="6">
                  <c:v>1385</c:v>
                </c:pt>
                <c:pt idx="7">
                  <c:v>1386</c:v>
                </c:pt>
                <c:pt idx="8">
                  <c:v>1387</c:v>
                </c:pt>
                <c:pt idx="9">
                  <c:v>1388</c:v>
                </c:pt>
                <c:pt idx="10">
                  <c:v>1389</c:v>
                </c:pt>
                <c:pt idx="11">
                  <c:v>1390</c:v>
                </c:pt>
                <c:pt idx="12">
                  <c:v>1391</c:v>
                </c:pt>
                <c:pt idx="13">
                  <c:v>1392</c:v>
                </c:pt>
                <c:pt idx="14">
                  <c:v>1393</c:v>
                </c:pt>
                <c:pt idx="15">
                  <c:v>1394</c:v>
                </c:pt>
                <c:pt idx="16">
                  <c:v>1395</c:v>
                </c:pt>
                <c:pt idx="17">
                  <c:v>1396</c:v>
                </c:pt>
                <c:pt idx="18">
                  <c:v>1397</c:v>
                </c:pt>
                <c:pt idx="19">
                  <c:v>1398</c:v>
                </c:pt>
                <c:pt idx="20">
                  <c:v>1399</c:v>
                </c:pt>
              </c:numCache>
            </c:numRef>
          </c:xVal>
          <c:yVal>
            <c:numRef>
              <c:f>'Sanctions Intensity &amp; Inflation'!$C$3:$C$23</c:f>
              <c:numCache>
                <c:formatCode>General</c:formatCode>
                <c:ptCount val="21"/>
                <c:pt idx="0">
                  <c:v>0.93186000000000002</c:v>
                </c:pt>
                <c:pt idx="1">
                  <c:v>0.85557000000000005</c:v>
                </c:pt>
                <c:pt idx="2">
                  <c:v>0.88100000000000001</c:v>
                </c:pt>
                <c:pt idx="3">
                  <c:v>1</c:v>
                </c:pt>
                <c:pt idx="4">
                  <c:v>1</c:v>
                </c:pt>
                <c:pt idx="5">
                  <c:v>0.97</c:v>
                </c:pt>
                <c:pt idx="6">
                  <c:v>1</c:v>
                </c:pt>
                <c:pt idx="7">
                  <c:v>0.98799999999999999</c:v>
                </c:pt>
                <c:pt idx="8">
                  <c:v>0.94699999999999995</c:v>
                </c:pt>
                <c:pt idx="9">
                  <c:v>0.89700000000000002</c:v>
                </c:pt>
                <c:pt idx="10">
                  <c:v>0.91300000000000003</c:v>
                </c:pt>
                <c:pt idx="11">
                  <c:v>0.84299999999999997</c:v>
                </c:pt>
                <c:pt idx="12">
                  <c:v>0.54500000000000004</c:v>
                </c:pt>
                <c:pt idx="13">
                  <c:v>0.434</c:v>
                </c:pt>
                <c:pt idx="14">
                  <c:v>0.436</c:v>
                </c:pt>
                <c:pt idx="15">
                  <c:v>0.56499999999999995</c:v>
                </c:pt>
                <c:pt idx="16">
                  <c:v>0.9</c:v>
                </c:pt>
                <c:pt idx="17">
                  <c:v>0.82199999999999995</c:v>
                </c:pt>
                <c:pt idx="18">
                  <c:v>0.62</c:v>
                </c:pt>
                <c:pt idx="19">
                  <c:v>0.23499999999999999</c:v>
                </c:pt>
                <c:pt idx="20">
                  <c:v>0.17599999999999999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84-4FAC-BFDB-669FBC1F6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373600"/>
        <c:axId val="1220366944"/>
      </c:scatterChart>
      <c:valAx>
        <c:axId val="1220373600"/>
        <c:scaling>
          <c:orientation val="minMax"/>
          <c:max val="1399"/>
          <c:min val="137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366944"/>
        <c:crosses val="autoZero"/>
        <c:crossBetween val="midCat"/>
      </c:valAx>
      <c:valAx>
        <c:axId val="122036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37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'Banking Sector'!$B$25:$B$46</c:f>
              <c:numCache>
                <c:formatCode>General</c:formatCode>
                <c:ptCount val="22"/>
                <c:pt idx="0">
                  <c:v>1379</c:v>
                </c:pt>
                <c:pt idx="1">
                  <c:v>1380</c:v>
                </c:pt>
                <c:pt idx="2">
                  <c:v>1381</c:v>
                </c:pt>
                <c:pt idx="3">
                  <c:v>1382</c:v>
                </c:pt>
                <c:pt idx="4">
                  <c:v>1383</c:v>
                </c:pt>
                <c:pt idx="5">
                  <c:v>1384</c:v>
                </c:pt>
                <c:pt idx="6">
                  <c:v>1385</c:v>
                </c:pt>
                <c:pt idx="7">
                  <c:v>1386</c:v>
                </c:pt>
                <c:pt idx="8">
                  <c:v>1387</c:v>
                </c:pt>
                <c:pt idx="9">
                  <c:v>1388</c:v>
                </c:pt>
                <c:pt idx="10">
                  <c:v>1389</c:v>
                </c:pt>
                <c:pt idx="11">
                  <c:v>1390</c:v>
                </c:pt>
                <c:pt idx="12">
                  <c:v>1391</c:v>
                </c:pt>
                <c:pt idx="13">
                  <c:v>1392</c:v>
                </c:pt>
                <c:pt idx="14">
                  <c:v>1393</c:v>
                </c:pt>
                <c:pt idx="15">
                  <c:v>1394</c:v>
                </c:pt>
                <c:pt idx="16">
                  <c:v>1395</c:v>
                </c:pt>
                <c:pt idx="17">
                  <c:v>1396</c:v>
                </c:pt>
                <c:pt idx="18">
                  <c:v>1397</c:v>
                </c:pt>
                <c:pt idx="19">
                  <c:v>1398</c:v>
                </c:pt>
                <c:pt idx="20">
                  <c:v>1399</c:v>
                </c:pt>
                <c:pt idx="21">
                  <c:v>1400</c:v>
                </c:pt>
              </c:numCache>
            </c:numRef>
          </c:xVal>
          <c:yVal>
            <c:numRef>
              <c:f>'Banking Sector'!$G$25:$G$46</c:f>
              <c:numCache>
                <c:formatCode>General</c:formatCode>
                <c:ptCount val="22"/>
                <c:pt idx="0">
                  <c:v>11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11.5</c:v>
                </c:pt>
                <c:pt idx="7">
                  <c:v>11.5</c:v>
                </c:pt>
                <c:pt idx="8">
                  <c:v>12</c:v>
                </c:pt>
                <c:pt idx="9">
                  <c:v>11.75</c:v>
                </c:pt>
                <c:pt idx="10">
                  <c:v>10</c:v>
                </c:pt>
                <c:pt idx="11">
                  <c:v>16</c:v>
                </c:pt>
                <c:pt idx="12">
                  <c:v>16</c:v>
                </c:pt>
                <c:pt idx="13">
                  <c:v>20.75</c:v>
                </c:pt>
                <c:pt idx="14">
                  <c:v>23.1</c:v>
                </c:pt>
                <c:pt idx="15">
                  <c:v>19</c:v>
                </c:pt>
                <c:pt idx="16">
                  <c:v>12.5</c:v>
                </c:pt>
                <c:pt idx="17">
                  <c:v>12.5</c:v>
                </c:pt>
                <c:pt idx="18">
                  <c:v>12.5</c:v>
                </c:pt>
                <c:pt idx="19">
                  <c:v>12.5</c:v>
                </c:pt>
                <c:pt idx="20">
                  <c:v>13</c:v>
                </c:pt>
                <c:pt idx="21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6C-4332-B6D1-8ED57C2C2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176384"/>
        <c:axId val="1398180960"/>
      </c:scatterChart>
      <c:valAx>
        <c:axId val="1398176384"/>
        <c:scaling>
          <c:orientation val="minMax"/>
          <c:max val="1400"/>
          <c:min val="137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180960"/>
        <c:crosses val="autoZero"/>
        <c:crossBetween val="midCat"/>
      </c:valAx>
      <c:valAx>
        <c:axId val="139818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17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سپرده ها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Data!$A$2:$A$16</c:f>
              <c:numCache>
                <c:formatCode>General</c:formatCode>
                <c:ptCount val="15"/>
                <c:pt idx="0">
                  <c:v>1385</c:v>
                </c:pt>
                <c:pt idx="1">
                  <c:v>1386</c:v>
                </c:pt>
                <c:pt idx="2">
                  <c:v>1387</c:v>
                </c:pt>
                <c:pt idx="3">
                  <c:v>1388</c:v>
                </c:pt>
                <c:pt idx="4">
                  <c:v>1389</c:v>
                </c:pt>
                <c:pt idx="5">
                  <c:v>1390</c:v>
                </c:pt>
                <c:pt idx="6">
                  <c:v>1391</c:v>
                </c:pt>
                <c:pt idx="7">
                  <c:v>1392</c:v>
                </c:pt>
                <c:pt idx="8">
                  <c:v>1393</c:v>
                </c:pt>
                <c:pt idx="9">
                  <c:v>1394</c:v>
                </c:pt>
                <c:pt idx="10">
                  <c:v>1395</c:v>
                </c:pt>
                <c:pt idx="11">
                  <c:v>1396</c:v>
                </c:pt>
                <c:pt idx="12">
                  <c:v>1397</c:v>
                </c:pt>
                <c:pt idx="13">
                  <c:v>1398</c:v>
                </c:pt>
                <c:pt idx="14">
                  <c:v>1399</c:v>
                </c:pt>
              </c:numCache>
            </c:numRef>
          </c:xVal>
          <c:yVal>
            <c:numRef>
              <c:f>Data!$B$2:$B$16</c:f>
              <c:numCache>
                <c:formatCode>_(* #,##0_);_(* \(#,##0\);_(* "-"??_);_(@_)</c:formatCode>
                <c:ptCount val="15"/>
                <c:pt idx="0">
                  <c:v>1340613</c:v>
                </c:pt>
                <c:pt idx="1">
                  <c:v>1741404</c:v>
                </c:pt>
                <c:pt idx="2">
                  <c:v>1943281</c:v>
                </c:pt>
                <c:pt idx="3">
                  <c:v>2424442</c:v>
                </c:pt>
                <c:pt idx="4">
                  <c:v>3187671</c:v>
                </c:pt>
                <c:pt idx="5">
                  <c:v>3866988</c:v>
                </c:pt>
                <c:pt idx="6">
                  <c:v>4977262</c:v>
                </c:pt>
                <c:pt idx="7">
                  <c:v>6844166</c:v>
                </c:pt>
                <c:pt idx="8">
                  <c:v>8192761</c:v>
                </c:pt>
                <c:pt idx="9">
                  <c:v>10619015</c:v>
                </c:pt>
                <c:pt idx="10">
                  <c:v>12728364</c:v>
                </c:pt>
                <c:pt idx="11">
                  <c:v>16464055</c:v>
                </c:pt>
                <c:pt idx="12">
                  <c:v>20673386</c:v>
                </c:pt>
                <c:pt idx="13">
                  <c:v>27162845</c:v>
                </c:pt>
                <c:pt idx="14">
                  <c:v>38754620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06-460E-B60E-E66EAB9184A0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تسهیلات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Data!$A$2:$A$16</c:f>
              <c:numCache>
                <c:formatCode>General</c:formatCode>
                <c:ptCount val="15"/>
                <c:pt idx="0">
                  <c:v>1385</c:v>
                </c:pt>
                <c:pt idx="1">
                  <c:v>1386</c:v>
                </c:pt>
                <c:pt idx="2">
                  <c:v>1387</c:v>
                </c:pt>
                <c:pt idx="3">
                  <c:v>1388</c:v>
                </c:pt>
                <c:pt idx="4">
                  <c:v>1389</c:v>
                </c:pt>
                <c:pt idx="5">
                  <c:v>1390</c:v>
                </c:pt>
                <c:pt idx="6">
                  <c:v>1391</c:v>
                </c:pt>
                <c:pt idx="7">
                  <c:v>1392</c:v>
                </c:pt>
                <c:pt idx="8">
                  <c:v>1393</c:v>
                </c:pt>
                <c:pt idx="9">
                  <c:v>1394</c:v>
                </c:pt>
                <c:pt idx="10">
                  <c:v>1395</c:v>
                </c:pt>
                <c:pt idx="11">
                  <c:v>1396</c:v>
                </c:pt>
                <c:pt idx="12">
                  <c:v>1397</c:v>
                </c:pt>
                <c:pt idx="13">
                  <c:v>1398</c:v>
                </c:pt>
                <c:pt idx="14">
                  <c:v>1399</c:v>
                </c:pt>
              </c:numCache>
            </c:numRef>
          </c:xVal>
          <c:yVal>
            <c:numRef>
              <c:f>Data!$D$2:$D$16</c:f>
              <c:numCache>
                <c:formatCode>_(* #,##0_);_(* \(#,##0\);_(* "-"??_);_(@_)</c:formatCode>
                <c:ptCount val="15"/>
                <c:pt idx="0">
                  <c:v>1202831</c:v>
                </c:pt>
                <c:pt idx="1">
                  <c:v>1640793</c:v>
                </c:pt>
                <c:pt idx="2">
                  <c:v>1852355</c:v>
                </c:pt>
                <c:pt idx="3">
                  <c:v>2289615</c:v>
                </c:pt>
                <c:pt idx="4">
                  <c:v>3177895</c:v>
                </c:pt>
                <c:pt idx="5">
                  <c:v>3803718</c:v>
                </c:pt>
                <c:pt idx="6">
                  <c:v>4390642</c:v>
                </c:pt>
                <c:pt idx="7">
                  <c:v>5719260</c:v>
                </c:pt>
                <c:pt idx="8">
                  <c:v>6739744</c:v>
                </c:pt>
                <c:pt idx="9">
                  <c:v>7916102</c:v>
                </c:pt>
                <c:pt idx="10">
                  <c:v>9866616</c:v>
                </c:pt>
                <c:pt idx="11">
                  <c:v>12587132</c:v>
                </c:pt>
                <c:pt idx="12">
                  <c:v>15090207</c:v>
                </c:pt>
                <c:pt idx="13">
                  <c:v>19355793</c:v>
                </c:pt>
                <c:pt idx="14">
                  <c:v>27922693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06-460E-B60E-E66EAB9184A0}"/>
            </c:ext>
          </c:extLst>
        </c:ser>
        <c:ser>
          <c:idx val="2"/>
          <c:order val="2"/>
          <c:tx>
            <c:strRef>
              <c:f>Data!$E$1</c:f>
              <c:strCache>
                <c:ptCount val="1"/>
                <c:pt idx="0">
                  <c:v>حجم نقدینگی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Data!$A$2:$A$16</c:f>
              <c:numCache>
                <c:formatCode>General</c:formatCode>
                <c:ptCount val="15"/>
                <c:pt idx="0">
                  <c:v>1385</c:v>
                </c:pt>
                <c:pt idx="1">
                  <c:v>1386</c:v>
                </c:pt>
                <c:pt idx="2">
                  <c:v>1387</c:v>
                </c:pt>
                <c:pt idx="3">
                  <c:v>1388</c:v>
                </c:pt>
                <c:pt idx="4">
                  <c:v>1389</c:v>
                </c:pt>
                <c:pt idx="5">
                  <c:v>1390</c:v>
                </c:pt>
                <c:pt idx="6">
                  <c:v>1391</c:v>
                </c:pt>
                <c:pt idx="7">
                  <c:v>1392</c:v>
                </c:pt>
                <c:pt idx="8">
                  <c:v>1393</c:v>
                </c:pt>
                <c:pt idx="9">
                  <c:v>1394</c:v>
                </c:pt>
                <c:pt idx="10">
                  <c:v>1395</c:v>
                </c:pt>
                <c:pt idx="11">
                  <c:v>1396</c:v>
                </c:pt>
                <c:pt idx="12">
                  <c:v>1397</c:v>
                </c:pt>
                <c:pt idx="13">
                  <c:v>1398</c:v>
                </c:pt>
                <c:pt idx="14">
                  <c:v>1399</c:v>
                </c:pt>
              </c:numCache>
            </c:numRef>
          </c:xVal>
          <c:yVal>
            <c:numRef>
              <c:f>Data!$E$2:$E$16</c:f>
              <c:numCache>
                <c:formatCode>_(* #,##0_);_(* \(#,##0\);_(* "-"??_);_(@_)</c:formatCode>
                <c:ptCount val="15"/>
                <c:pt idx="0">
                  <c:v>1284199.3999999999</c:v>
                </c:pt>
                <c:pt idx="1">
                  <c:v>1640293</c:v>
                </c:pt>
                <c:pt idx="2">
                  <c:v>1901366</c:v>
                </c:pt>
                <c:pt idx="3">
                  <c:v>2355890</c:v>
                </c:pt>
                <c:pt idx="4">
                  <c:v>2948870</c:v>
                </c:pt>
                <c:pt idx="5">
                  <c:v>3522200</c:v>
                </c:pt>
                <c:pt idx="6">
                  <c:v>4607000</c:v>
                </c:pt>
                <c:pt idx="7">
                  <c:v>5947550</c:v>
                </c:pt>
                <c:pt idx="8">
                  <c:v>7823800</c:v>
                </c:pt>
                <c:pt idx="9">
                  <c:v>10172800</c:v>
                </c:pt>
                <c:pt idx="10">
                  <c:v>12533900</c:v>
                </c:pt>
                <c:pt idx="11">
                  <c:v>15299800</c:v>
                </c:pt>
                <c:pt idx="12">
                  <c:v>18828000</c:v>
                </c:pt>
                <c:pt idx="13">
                  <c:v>24720000</c:v>
                </c:pt>
                <c:pt idx="14">
                  <c:v>34767000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06-460E-B60E-E66EAB918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555664"/>
        <c:axId val="818556080"/>
      </c:scatterChart>
      <c:valAx>
        <c:axId val="81855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556080"/>
        <c:crosses val="autoZero"/>
        <c:crossBetween val="midCat"/>
      </c:valAx>
      <c:valAx>
        <c:axId val="81855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55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Data!$L$1</c:f>
              <c:strCache>
                <c:ptCount val="1"/>
                <c:pt idx="0">
                  <c:v>تغییرات در حجم نقدینگی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Data!$J$2:$J$43</c:f>
              <c:numCache>
                <c:formatCode>[$-3000401]0</c:formatCode>
                <c:ptCount val="42"/>
                <c:pt idx="0">
                  <c:v>1358</c:v>
                </c:pt>
                <c:pt idx="1">
                  <c:v>1359</c:v>
                </c:pt>
                <c:pt idx="2">
                  <c:v>1360</c:v>
                </c:pt>
                <c:pt idx="3">
                  <c:v>1361</c:v>
                </c:pt>
                <c:pt idx="4">
                  <c:v>1362</c:v>
                </c:pt>
                <c:pt idx="5">
                  <c:v>1363</c:v>
                </c:pt>
                <c:pt idx="6">
                  <c:v>1364</c:v>
                </c:pt>
                <c:pt idx="7">
                  <c:v>1365</c:v>
                </c:pt>
                <c:pt idx="8">
                  <c:v>1366</c:v>
                </c:pt>
                <c:pt idx="9">
                  <c:v>1367</c:v>
                </c:pt>
                <c:pt idx="10">
                  <c:v>1368</c:v>
                </c:pt>
                <c:pt idx="11">
                  <c:v>1369</c:v>
                </c:pt>
                <c:pt idx="12">
                  <c:v>1370</c:v>
                </c:pt>
                <c:pt idx="13">
                  <c:v>1371</c:v>
                </c:pt>
                <c:pt idx="14">
                  <c:v>1372</c:v>
                </c:pt>
                <c:pt idx="15">
                  <c:v>1373</c:v>
                </c:pt>
                <c:pt idx="16">
                  <c:v>1374</c:v>
                </c:pt>
                <c:pt idx="17">
                  <c:v>1375</c:v>
                </c:pt>
                <c:pt idx="18">
                  <c:v>1376</c:v>
                </c:pt>
                <c:pt idx="19">
                  <c:v>1377</c:v>
                </c:pt>
                <c:pt idx="20">
                  <c:v>1378</c:v>
                </c:pt>
                <c:pt idx="21">
                  <c:v>1379</c:v>
                </c:pt>
                <c:pt idx="22">
                  <c:v>1380</c:v>
                </c:pt>
                <c:pt idx="23">
                  <c:v>1381</c:v>
                </c:pt>
                <c:pt idx="24">
                  <c:v>1382</c:v>
                </c:pt>
                <c:pt idx="25">
                  <c:v>1383</c:v>
                </c:pt>
                <c:pt idx="26">
                  <c:v>1384</c:v>
                </c:pt>
                <c:pt idx="27">
                  <c:v>1385</c:v>
                </c:pt>
                <c:pt idx="28">
                  <c:v>1386</c:v>
                </c:pt>
                <c:pt idx="29">
                  <c:v>1387</c:v>
                </c:pt>
                <c:pt idx="30">
                  <c:v>1388</c:v>
                </c:pt>
                <c:pt idx="31">
                  <c:v>1389</c:v>
                </c:pt>
                <c:pt idx="32">
                  <c:v>1390</c:v>
                </c:pt>
                <c:pt idx="33">
                  <c:v>1391</c:v>
                </c:pt>
                <c:pt idx="34">
                  <c:v>1392</c:v>
                </c:pt>
                <c:pt idx="35">
                  <c:v>1393</c:v>
                </c:pt>
                <c:pt idx="36">
                  <c:v>1394</c:v>
                </c:pt>
                <c:pt idx="37">
                  <c:v>1395</c:v>
                </c:pt>
                <c:pt idx="38">
                  <c:v>1396</c:v>
                </c:pt>
                <c:pt idx="39">
                  <c:v>1397</c:v>
                </c:pt>
                <c:pt idx="40" formatCode="General">
                  <c:v>1398</c:v>
                </c:pt>
                <c:pt idx="41" formatCode="General">
                  <c:v>1399</c:v>
                </c:pt>
              </c:numCache>
            </c:numRef>
          </c:xVal>
          <c:yVal>
            <c:numRef>
              <c:f>Data!$L$2:$L$43</c:f>
              <c:numCache>
                <c:formatCode>0%</c:formatCode>
                <c:ptCount val="42"/>
                <c:pt idx="1">
                  <c:v>0.26988732394366205</c:v>
                </c:pt>
                <c:pt idx="2">
                  <c:v>0.16148710099598498</c:v>
                </c:pt>
                <c:pt idx="3">
                  <c:v>0.22814690322950276</c:v>
                </c:pt>
                <c:pt idx="4">
                  <c:v>0.16851975679164008</c:v>
                </c:pt>
                <c:pt idx="5">
                  <c:v>6.0217715319919089E-2</c:v>
                </c:pt>
                <c:pt idx="6">
                  <c:v>0.12993761688988198</c:v>
                </c:pt>
                <c:pt idx="7">
                  <c:v>0.19112207151664612</c:v>
                </c:pt>
                <c:pt idx="8">
                  <c:v>0.18144852927461627</c:v>
                </c:pt>
                <c:pt idx="9">
                  <c:v>0.23834483194139652</c:v>
                </c:pt>
                <c:pt idx="10">
                  <c:v>0.19542186185267338</c:v>
                </c:pt>
                <c:pt idx="11">
                  <c:v>0.22482443090016163</c:v>
                </c:pt>
                <c:pt idx="12">
                  <c:v>0.24636583295239345</c:v>
                </c:pt>
                <c:pt idx="13">
                  <c:v>0.25281189308518809</c:v>
                </c:pt>
                <c:pt idx="14">
                  <c:v>0.34207884904923885</c:v>
                </c:pt>
                <c:pt idx="15">
                  <c:v>0.28480108029500367</c:v>
                </c:pt>
                <c:pt idx="16">
                  <c:v>0.37559565292615754</c:v>
                </c:pt>
                <c:pt idx="17">
                  <c:v>0.37004215243052374</c:v>
                </c:pt>
                <c:pt idx="18">
                  <c:v>0.15215289247334882</c:v>
                </c:pt>
                <c:pt idx="19">
                  <c:v>0.19447404537916388</c:v>
                </c:pt>
                <c:pt idx="20">
                  <c:v>0.20129300536466313</c:v>
                </c:pt>
                <c:pt idx="21">
                  <c:v>0.29281091000429704</c:v>
                </c:pt>
                <c:pt idx="22">
                  <c:v>0.28841193894923017</c:v>
                </c:pt>
                <c:pt idx="23">
                  <c:v>0.30087126881715065</c:v>
                </c:pt>
                <c:pt idx="24">
                  <c:v>0.26123624031193421</c:v>
                </c:pt>
                <c:pt idx="25">
                  <c:v>0.30245326401775613</c:v>
                </c:pt>
                <c:pt idx="26">
                  <c:v>0.34285383526140351</c:v>
                </c:pt>
                <c:pt idx="27">
                  <c:v>0.39432394149352323</c:v>
                </c:pt>
                <c:pt idx="28">
                  <c:v>0.27728840240853569</c:v>
                </c:pt>
                <c:pt idx="29">
                  <c:v>0.15916241793386912</c:v>
                </c:pt>
                <c:pt idx="30">
                  <c:v>0.23905129259700658</c:v>
                </c:pt>
                <c:pt idx="31">
                  <c:v>0.25170105565200412</c:v>
                </c:pt>
                <c:pt idx="32">
                  <c:v>0.19442362667733742</c:v>
                </c:pt>
                <c:pt idx="33">
                  <c:v>0.30798932485378455</c:v>
                </c:pt>
                <c:pt idx="34">
                  <c:v>0.29098111569350987</c:v>
                </c:pt>
                <c:pt idx="35">
                  <c:v>0.31546603223175929</c:v>
                </c:pt>
                <c:pt idx="36">
                  <c:v>0.30023773613844934</c:v>
                </c:pt>
                <c:pt idx="37">
                  <c:v>0.23209932368669392</c:v>
                </c:pt>
                <c:pt idx="38">
                  <c:v>0.22067353337748027</c:v>
                </c:pt>
                <c:pt idx="39">
                  <c:v>0.23060432162511929</c:v>
                </c:pt>
                <c:pt idx="40">
                  <c:v>0.31187592946675163</c:v>
                </c:pt>
                <c:pt idx="41">
                  <c:v>0.40757085020242917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B9-4B88-8EE3-20130BA28DFB}"/>
            </c:ext>
          </c:extLst>
        </c:ser>
        <c:ser>
          <c:idx val="1"/>
          <c:order val="1"/>
          <c:tx>
            <c:strRef>
              <c:f>Data!$N$1</c:f>
              <c:strCache>
                <c:ptCount val="1"/>
                <c:pt idx="0">
                  <c:v>تورم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Data!$J$2:$J$43</c:f>
              <c:numCache>
                <c:formatCode>[$-3000401]0</c:formatCode>
                <c:ptCount val="42"/>
                <c:pt idx="0">
                  <c:v>1358</c:v>
                </c:pt>
                <c:pt idx="1">
                  <c:v>1359</c:v>
                </c:pt>
                <c:pt idx="2">
                  <c:v>1360</c:v>
                </c:pt>
                <c:pt idx="3">
                  <c:v>1361</c:v>
                </c:pt>
                <c:pt idx="4">
                  <c:v>1362</c:v>
                </c:pt>
                <c:pt idx="5">
                  <c:v>1363</c:v>
                </c:pt>
                <c:pt idx="6">
                  <c:v>1364</c:v>
                </c:pt>
                <c:pt idx="7">
                  <c:v>1365</c:v>
                </c:pt>
                <c:pt idx="8">
                  <c:v>1366</c:v>
                </c:pt>
                <c:pt idx="9">
                  <c:v>1367</c:v>
                </c:pt>
                <c:pt idx="10">
                  <c:v>1368</c:v>
                </c:pt>
                <c:pt idx="11">
                  <c:v>1369</c:v>
                </c:pt>
                <c:pt idx="12">
                  <c:v>1370</c:v>
                </c:pt>
                <c:pt idx="13">
                  <c:v>1371</c:v>
                </c:pt>
                <c:pt idx="14">
                  <c:v>1372</c:v>
                </c:pt>
                <c:pt idx="15">
                  <c:v>1373</c:v>
                </c:pt>
                <c:pt idx="16">
                  <c:v>1374</c:v>
                </c:pt>
                <c:pt idx="17">
                  <c:v>1375</c:v>
                </c:pt>
                <c:pt idx="18">
                  <c:v>1376</c:v>
                </c:pt>
                <c:pt idx="19">
                  <c:v>1377</c:v>
                </c:pt>
                <c:pt idx="20">
                  <c:v>1378</c:v>
                </c:pt>
                <c:pt idx="21">
                  <c:v>1379</c:v>
                </c:pt>
                <c:pt idx="22">
                  <c:v>1380</c:v>
                </c:pt>
                <c:pt idx="23">
                  <c:v>1381</c:v>
                </c:pt>
                <c:pt idx="24">
                  <c:v>1382</c:v>
                </c:pt>
                <c:pt idx="25">
                  <c:v>1383</c:v>
                </c:pt>
                <c:pt idx="26">
                  <c:v>1384</c:v>
                </c:pt>
                <c:pt idx="27">
                  <c:v>1385</c:v>
                </c:pt>
                <c:pt idx="28">
                  <c:v>1386</c:v>
                </c:pt>
                <c:pt idx="29">
                  <c:v>1387</c:v>
                </c:pt>
                <c:pt idx="30">
                  <c:v>1388</c:v>
                </c:pt>
                <c:pt idx="31">
                  <c:v>1389</c:v>
                </c:pt>
                <c:pt idx="32">
                  <c:v>1390</c:v>
                </c:pt>
                <c:pt idx="33">
                  <c:v>1391</c:v>
                </c:pt>
                <c:pt idx="34">
                  <c:v>1392</c:v>
                </c:pt>
                <c:pt idx="35">
                  <c:v>1393</c:v>
                </c:pt>
                <c:pt idx="36">
                  <c:v>1394</c:v>
                </c:pt>
                <c:pt idx="37">
                  <c:v>1395</c:v>
                </c:pt>
                <c:pt idx="38">
                  <c:v>1396</c:v>
                </c:pt>
                <c:pt idx="39">
                  <c:v>1397</c:v>
                </c:pt>
                <c:pt idx="40" formatCode="General">
                  <c:v>1398</c:v>
                </c:pt>
                <c:pt idx="41" formatCode="General">
                  <c:v>1399</c:v>
                </c:pt>
              </c:numCache>
            </c:numRef>
          </c:xVal>
          <c:yVal>
            <c:numRef>
              <c:f>Data!$N$2:$N$43</c:f>
              <c:numCache>
                <c:formatCode>0.00%</c:formatCode>
                <c:ptCount val="42"/>
                <c:pt idx="1">
                  <c:v>0.24183006535947715</c:v>
                </c:pt>
                <c:pt idx="2">
                  <c:v>0.23157894736842111</c:v>
                </c:pt>
                <c:pt idx="3">
                  <c:v>0.18803418803418806</c:v>
                </c:pt>
                <c:pt idx="4">
                  <c:v>0.14748201438848912</c:v>
                </c:pt>
                <c:pt idx="5">
                  <c:v>0.11285266457680243</c:v>
                </c:pt>
                <c:pt idx="6">
                  <c:v>6.7605633802816964E-2</c:v>
                </c:pt>
                <c:pt idx="7">
                  <c:v>0.23482849604221642</c:v>
                </c:pt>
                <c:pt idx="8">
                  <c:v>0.27564102564102549</c:v>
                </c:pt>
                <c:pt idx="9">
                  <c:v>0.28978224455611401</c:v>
                </c:pt>
                <c:pt idx="10">
                  <c:v>0.17272727272727273</c:v>
                </c:pt>
                <c:pt idx="11">
                  <c:v>8.9700996677740813E-2</c:v>
                </c:pt>
                <c:pt idx="12">
                  <c:v>0.2083333333333334</c:v>
                </c:pt>
                <c:pt idx="13">
                  <c:v>0.24474348191757772</c:v>
                </c:pt>
                <c:pt idx="14">
                  <c:v>0.22567567567567573</c:v>
                </c:pt>
                <c:pt idx="15">
                  <c:v>0.35391400220507158</c:v>
                </c:pt>
                <c:pt idx="16">
                  <c:v>0.49226384364820852</c:v>
                </c:pt>
                <c:pt idx="17">
                  <c:v>0.23328785811732594</c:v>
                </c:pt>
                <c:pt idx="18">
                  <c:v>0.17212389380530985</c:v>
                </c:pt>
                <c:pt idx="19">
                  <c:v>0.18120045300113249</c:v>
                </c:pt>
                <c:pt idx="20">
                  <c:v>0.20102269095557687</c:v>
                </c:pt>
                <c:pt idx="21">
                  <c:v>0.12599787120808931</c:v>
                </c:pt>
                <c:pt idx="22">
                  <c:v>0.11390759777856559</c:v>
                </c:pt>
                <c:pt idx="23">
                  <c:v>0.15784448923305394</c:v>
                </c:pt>
                <c:pt idx="24">
                  <c:v>0.15657352267521774</c:v>
                </c:pt>
                <c:pt idx="25">
                  <c:v>0.15209125475285171</c:v>
                </c:pt>
                <c:pt idx="26">
                  <c:v>0.10341034103410325</c:v>
                </c:pt>
                <c:pt idx="27">
                  <c:v>0.11883100697906282</c:v>
                </c:pt>
                <c:pt idx="28">
                  <c:v>0.18434976329713187</c:v>
                </c:pt>
                <c:pt idx="29">
                  <c:v>0.25370326828121326</c:v>
                </c:pt>
                <c:pt idx="30">
                  <c:v>0.10753938484621159</c:v>
                </c:pt>
                <c:pt idx="31">
                  <c:v>0.12398821417685513</c:v>
                </c:pt>
                <c:pt idx="32">
                  <c:v>0.21492708207785932</c:v>
                </c:pt>
                <c:pt idx="33">
                  <c:v>0.30539917164752861</c:v>
                </c:pt>
                <c:pt idx="34">
                  <c:v>0.3473164244324119</c:v>
                </c:pt>
                <c:pt idx="35">
                  <c:v>0.15556432962942068</c:v>
                </c:pt>
                <c:pt idx="36">
                  <c:v>0.11917313418265249</c:v>
                </c:pt>
                <c:pt idx="37">
                  <c:v>9.0346075844473059E-2</c:v>
                </c:pt>
                <c:pt idx="38">
                  <c:v>9.5999999999999946E-2</c:v>
                </c:pt>
                <c:pt idx="39">
                  <c:v>0.3120437956204381</c:v>
                </c:pt>
                <c:pt idx="40">
                  <c:v>0.41307371349095945</c:v>
                </c:pt>
                <c:pt idx="41">
                  <c:v>0.51771653543307083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B9-4B88-8EE3-20130BA28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561807"/>
        <c:axId val="2126562223"/>
      </c:scatterChart>
      <c:valAx>
        <c:axId val="2126561807"/>
        <c:scaling>
          <c:orientation val="minMax"/>
          <c:max val="1400"/>
          <c:min val="13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3000401]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562223"/>
        <c:crosses val="autoZero"/>
        <c:crossBetween val="midCat"/>
      </c:valAx>
      <c:valAx>
        <c:axId val="212656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3000401]0.#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561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Data!$S$26</c:f>
              <c:strCache>
                <c:ptCount val="1"/>
                <c:pt idx="0">
                  <c:v>تغییرات در حجم نقدینگی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Data!$R$27:$R$68</c:f>
              <c:numCache>
                <c:formatCode>[$-3000401]0</c:formatCode>
                <c:ptCount val="42"/>
                <c:pt idx="0">
                  <c:v>1358</c:v>
                </c:pt>
                <c:pt idx="1">
                  <c:v>1359</c:v>
                </c:pt>
                <c:pt idx="2">
                  <c:v>1360</c:v>
                </c:pt>
                <c:pt idx="3">
                  <c:v>1361</c:v>
                </c:pt>
                <c:pt idx="4">
                  <c:v>1362</c:v>
                </c:pt>
                <c:pt idx="5">
                  <c:v>1363</c:v>
                </c:pt>
                <c:pt idx="6">
                  <c:v>1364</c:v>
                </c:pt>
                <c:pt idx="7">
                  <c:v>1365</c:v>
                </c:pt>
                <c:pt idx="8">
                  <c:v>1366</c:v>
                </c:pt>
                <c:pt idx="9">
                  <c:v>1367</c:v>
                </c:pt>
                <c:pt idx="10">
                  <c:v>1368</c:v>
                </c:pt>
                <c:pt idx="11">
                  <c:v>1369</c:v>
                </c:pt>
                <c:pt idx="12">
                  <c:v>1370</c:v>
                </c:pt>
                <c:pt idx="13">
                  <c:v>1371</c:v>
                </c:pt>
                <c:pt idx="14">
                  <c:v>1372</c:v>
                </c:pt>
                <c:pt idx="15">
                  <c:v>1373</c:v>
                </c:pt>
                <c:pt idx="16">
                  <c:v>1374</c:v>
                </c:pt>
                <c:pt idx="17">
                  <c:v>1375</c:v>
                </c:pt>
                <c:pt idx="18">
                  <c:v>1376</c:v>
                </c:pt>
                <c:pt idx="19">
                  <c:v>1377</c:v>
                </c:pt>
                <c:pt idx="20">
                  <c:v>1378</c:v>
                </c:pt>
                <c:pt idx="21">
                  <c:v>1379</c:v>
                </c:pt>
                <c:pt idx="22">
                  <c:v>1380</c:v>
                </c:pt>
                <c:pt idx="23">
                  <c:v>1381</c:v>
                </c:pt>
                <c:pt idx="24">
                  <c:v>1382</c:v>
                </c:pt>
                <c:pt idx="25">
                  <c:v>1383</c:v>
                </c:pt>
                <c:pt idx="26">
                  <c:v>1384</c:v>
                </c:pt>
                <c:pt idx="27">
                  <c:v>1385</c:v>
                </c:pt>
                <c:pt idx="28">
                  <c:v>1386</c:v>
                </c:pt>
                <c:pt idx="29">
                  <c:v>1387</c:v>
                </c:pt>
                <c:pt idx="30">
                  <c:v>1388</c:v>
                </c:pt>
                <c:pt idx="31">
                  <c:v>1389</c:v>
                </c:pt>
                <c:pt idx="32">
                  <c:v>1390</c:v>
                </c:pt>
                <c:pt idx="33">
                  <c:v>1391</c:v>
                </c:pt>
                <c:pt idx="34">
                  <c:v>1392</c:v>
                </c:pt>
                <c:pt idx="35">
                  <c:v>1393</c:v>
                </c:pt>
                <c:pt idx="36">
                  <c:v>1394</c:v>
                </c:pt>
                <c:pt idx="37">
                  <c:v>1395</c:v>
                </c:pt>
                <c:pt idx="38">
                  <c:v>1396</c:v>
                </c:pt>
                <c:pt idx="39">
                  <c:v>1397</c:v>
                </c:pt>
                <c:pt idx="40" formatCode="General">
                  <c:v>1398</c:v>
                </c:pt>
                <c:pt idx="41" formatCode="General">
                  <c:v>1399</c:v>
                </c:pt>
              </c:numCache>
            </c:numRef>
          </c:xVal>
          <c:yVal>
            <c:numRef>
              <c:f>Data!$S$27:$S$68</c:f>
              <c:numCache>
                <c:formatCode>0%</c:formatCode>
                <c:ptCount val="42"/>
                <c:pt idx="1">
                  <c:v>0.26988732394366205</c:v>
                </c:pt>
                <c:pt idx="2">
                  <c:v>0.16148710099598498</c:v>
                </c:pt>
                <c:pt idx="3" formatCode="0.0%">
                  <c:v>0.22814690322950276</c:v>
                </c:pt>
                <c:pt idx="4" formatCode="0.0%">
                  <c:v>0.16851975679164008</c:v>
                </c:pt>
                <c:pt idx="5" formatCode="0.0%">
                  <c:v>6.0217715319919089E-2</c:v>
                </c:pt>
                <c:pt idx="6" formatCode="0.0%">
                  <c:v>0.12993761688988198</c:v>
                </c:pt>
                <c:pt idx="7" formatCode="0.0%">
                  <c:v>0.19112207151664612</c:v>
                </c:pt>
                <c:pt idx="8" formatCode="0.0%">
                  <c:v>0.18144852927461627</c:v>
                </c:pt>
                <c:pt idx="9" formatCode="0.0%">
                  <c:v>0.23834483194139652</c:v>
                </c:pt>
                <c:pt idx="10" formatCode="0.0%">
                  <c:v>0.19542186185267338</c:v>
                </c:pt>
                <c:pt idx="11" formatCode="0.0%">
                  <c:v>0.22482443090016163</c:v>
                </c:pt>
                <c:pt idx="12" formatCode="0.0%">
                  <c:v>0.24636583295239345</c:v>
                </c:pt>
                <c:pt idx="13" formatCode="0.0%">
                  <c:v>0.25281189308518809</c:v>
                </c:pt>
                <c:pt idx="14" formatCode="0.0%">
                  <c:v>0.34207884904923885</c:v>
                </c:pt>
                <c:pt idx="15" formatCode="0.0%">
                  <c:v>0.28480108029500367</c:v>
                </c:pt>
                <c:pt idx="16" formatCode="0.0%">
                  <c:v>0.37559565292615754</c:v>
                </c:pt>
                <c:pt idx="17" formatCode="0.0%">
                  <c:v>0.37004215243052374</c:v>
                </c:pt>
                <c:pt idx="18" formatCode="0.0%">
                  <c:v>0.15215289247334882</c:v>
                </c:pt>
                <c:pt idx="19" formatCode="0.0%">
                  <c:v>0.19447404537916388</c:v>
                </c:pt>
                <c:pt idx="20" formatCode="0.0%">
                  <c:v>0.20129300536466313</c:v>
                </c:pt>
                <c:pt idx="21" formatCode="0.0%">
                  <c:v>0.29281091000429704</c:v>
                </c:pt>
                <c:pt idx="22" formatCode="0.0%">
                  <c:v>0.28841193894923017</c:v>
                </c:pt>
                <c:pt idx="23" formatCode="0.0%">
                  <c:v>0.30087126881715065</c:v>
                </c:pt>
                <c:pt idx="24" formatCode="0.0%">
                  <c:v>0.26123624031193421</c:v>
                </c:pt>
                <c:pt idx="25" formatCode="0.0%">
                  <c:v>0.30245326401775613</c:v>
                </c:pt>
                <c:pt idx="26" formatCode="0.0%">
                  <c:v>0.34285383526140351</c:v>
                </c:pt>
                <c:pt idx="27" formatCode="0.0%">
                  <c:v>0.39432394149352323</c:v>
                </c:pt>
                <c:pt idx="28" formatCode="0.0%">
                  <c:v>0.27728840240853569</c:v>
                </c:pt>
                <c:pt idx="29" formatCode="0.0%">
                  <c:v>0.15916241793386912</c:v>
                </c:pt>
                <c:pt idx="30" formatCode="0.0%">
                  <c:v>0.23905129259700658</c:v>
                </c:pt>
                <c:pt idx="31" formatCode="0.0%">
                  <c:v>0.25170105565200412</c:v>
                </c:pt>
                <c:pt idx="32" formatCode="0.0%">
                  <c:v>0.19442362667733742</c:v>
                </c:pt>
                <c:pt idx="33" formatCode="0.0%">
                  <c:v>0.30798932485378455</c:v>
                </c:pt>
                <c:pt idx="34" formatCode="0.0%">
                  <c:v>0.29098111569350987</c:v>
                </c:pt>
                <c:pt idx="35" formatCode="0.0%">
                  <c:v>0.31546603223175929</c:v>
                </c:pt>
                <c:pt idx="36" formatCode="0.0%">
                  <c:v>0.30023773613844934</c:v>
                </c:pt>
                <c:pt idx="37" formatCode="0.0%">
                  <c:v>0.23209932368669392</c:v>
                </c:pt>
                <c:pt idx="38" formatCode="0.0%">
                  <c:v>0.22067353337748027</c:v>
                </c:pt>
                <c:pt idx="39" formatCode="0.0%">
                  <c:v>0.23060432162511929</c:v>
                </c:pt>
                <c:pt idx="40" formatCode="0.0%">
                  <c:v>0.31187592946675163</c:v>
                </c:pt>
                <c:pt idx="41" formatCode="0.0%">
                  <c:v>0.40757085020242917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07-493A-9B26-60C491ECA4E9}"/>
            </c:ext>
          </c:extLst>
        </c:ser>
        <c:ser>
          <c:idx val="1"/>
          <c:order val="1"/>
          <c:tx>
            <c:strRef>
              <c:f>Data!$T$26</c:f>
              <c:strCache>
                <c:ptCount val="1"/>
                <c:pt idx="0">
                  <c:v>رشد GDP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Data!$R$27:$R$68</c:f>
              <c:numCache>
                <c:formatCode>[$-3000401]0</c:formatCode>
                <c:ptCount val="42"/>
                <c:pt idx="0">
                  <c:v>1358</c:v>
                </c:pt>
                <c:pt idx="1">
                  <c:v>1359</c:v>
                </c:pt>
                <c:pt idx="2">
                  <c:v>1360</c:v>
                </c:pt>
                <c:pt idx="3">
                  <c:v>1361</c:v>
                </c:pt>
                <c:pt idx="4">
                  <c:v>1362</c:v>
                </c:pt>
                <c:pt idx="5">
                  <c:v>1363</c:v>
                </c:pt>
                <c:pt idx="6">
                  <c:v>1364</c:v>
                </c:pt>
                <c:pt idx="7">
                  <c:v>1365</c:v>
                </c:pt>
                <c:pt idx="8">
                  <c:v>1366</c:v>
                </c:pt>
                <c:pt idx="9">
                  <c:v>1367</c:v>
                </c:pt>
                <c:pt idx="10">
                  <c:v>1368</c:v>
                </c:pt>
                <c:pt idx="11">
                  <c:v>1369</c:v>
                </c:pt>
                <c:pt idx="12">
                  <c:v>1370</c:v>
                </c:pt>
                <c:pt idx="13">
                  <c:v>1371</c:v>
                </c:pt>
                <c:pt idx="14">
                  <c:v>1372</c:v>
                </c:pt>
                <c:pt idx="15">
                  <c:v>1373</c:v>
                </c:pt>
                <c:pt idx="16">
                  <c:v>1374</c:v>
                </c:pt>
                <c:pt idx="17">
                  <c:v>1375</c:v>
                </c:pt>
                <c:pt idx="18">
                  <c:v>1376</c:v>
                </c:pt>
                <c:pt idx="19">
                  <c:v>1377</c:v>
                </c:pt>
                <c:pt idx="20">
                  <c:v>1378</c:v>
                </c:pt>
                <c:pt idx="21">
                  <c:v>1379</c:v>
                </c:pt>
                <c:pt idx="22">
                  <c:v>1380</c:v>
                </c:pt>
                <c:pt idx="23">
                  <c:v>1381</c:v>
                </c:pt>
                <c:pt idx="24">
                  <c:v>1382</c:v>
                </c:pt>
                <c:pt idx="25">
                  <c:v>1383</c:v>
                </c:pt>
                <c:pt idx="26">
                  <c:v>1384</c:v>
                </c:pt>
                <c:pt idx="27">
                  <c:v>1385</c:v>
                </c:pt>
                <c:pt idx="28">
                  <c:v>1386</c:v>
                </c:pt>
                <c:pt idx="29">
                  <c:v>1387</c:v>
                </c:pt>
                <c:pt idx="30">
                  <c:v>1388</c:v>
                </c:pt>
                <c:pt idx="31">
                  <c:v>1389</c:v>
                </c:pt>
                <c:pt idx="32">
                  <c:v>1390</c:v>
                </c:pt>
                <c:pt idx="33">
                  <c:v>1391</c:v>
                </c:pt>
                <c:pt idx="34">
                  <c:v>1392</c:v>
                </c:pt>
                <c:pt idx="35">
                  <c:v>1393</c:v>
                </c:pt>
                <c:pt idx="36">
                  <c:v>1394</c:v>
                </c:pt>
                <c:pt idx="37">
                  <c:v>1395</c:v>
                </c:pt>
                <c:pt idx="38">
                  <c:v>1396</c:v>
                </c:pt>
                <c:pt idx="39">
                  <c:v>1397</c:v>
                </c:pt>
                <c:pt idx="40" formatCode="General">
                  <c:v>1398</c:v>
                </c:pt>
                <c:pt idx="41" formatCode="General">
                  <c:v>1399</c:v>
                </c:pt>
              </c:numCache>
            </c:numRef>
          </c:xVal>
          <c:yVal>
            <c:numRef>
              <c:f>Data!$T$27:$T$68</c:f>
              <c:numCache>
                <c:formatCode>0.0%</c:formatCode>
                <c:ptCount val="42"/>
                <c:pt idx="1">
                  <c:v>-0.27329557454668685</c:v>
                </c:pt>
                <c:pt idx="2">
                  <c:v>-5.1678044315615346E-2</c:v>
                </c:pt>
                <c:pt idx="3">
                  <c:v>0.26977739610763729</c:v>
                </c:pt>
                <c:pt idx="4">
                  <c:v>8.5961067258927118E-2</c:v>
                </c:pt>
                <c:pt idx="5">
                  <c:v>-8.7192104612189791E-2</c:v>
                </c:pt>
                <c:pt idx="6">
                  <c:v>2.1376112973876971E-2</c:v>
                </c:pt>
                <c:pt idx="7">
                  <c:v>-0.10220394369120299</c:v>
                </c:pt>
                <c:pt idx="8">
                  <c:v>6.0707378633406027E-3</c:v>
                </c:pt>
                <c:pt idx="9">
                  <c:v>-5.4538242486493041E-2</c:v>
                </c:pt>
                <c:pt idx="10">
                  <c:v>6.027315490785809E-2</c:v>
                </c:pt>
                <c:pt idx="11">
                  <c:v>0.13838156755105932</c:v>
                </c:pt>
                <c:pt idx="12">
                  <c:v>0.12396861432669561</c:v>
                </c:pt>
                <c:pt idx="13">
                  <c:v>2.8623826278888508E-2</c:v>
                </c:pt>
                <c:pt idx="14">
                  <c:v>1.0283454535142029E-2</c:v>
                </c:pt>
                <c:pt idx="15">
                  <c:v>-1.4740298709648285E-2</c:v>
                </c:pt>
                <c:pt idx="16">
                  <c:v>2.2840768147414519E-2</c:v>
                </c:pt>
                <c:pt idx="17">
                  <c:v>5.1971211810002617E-2</c:v>
                </c:pt>
                <c:pt idx="18">
                  <c:v>4.9832552437837681E-3</c:v>
                </c:pt>
                <c:pt idx="19">
                  <c:v>2.174202824237996E-2</c:v>
                </c:pt>
                <c:pt idx="20">
                  <c:v>9.3451631776934555E-3</c:v>
                </c:pt>
                <c:pt idx="21">
                  <c:v>5.8088988527967657E-2</c:v>
                </c:pt>
                <c:pt idx="22">
                  <c:v>8.5369845916059457E-3</c:v>
                </c:pt>
                <c:pt idx="23">
                  <c:v>7.2871520615146818E-2</c:v>
                </c:pt>
                <c:pt idx="24">
                  <c:v>8.7119786859753703E-2</c:v>
                </c:pt>
                <c:pt idx="25">
                  <c:v>4.3839440681041661E-2</c:v>
                </c:pt>
                <c:pt idx="26">
                  <c:v>3.1898040872868134E-2</c:v>
                </c:pt>
                <c:pt idx="27">
                  <c:v>4.9997952618126666E-2</c:v>
                </c:pt>
                <c:pt idx="28">
                  <c:v>8.1557735235865E-2</c:v>
                </c:pt>
                <c:pt idx="29">
                  <c:v>2.5085655349309974E-3</c:v>
                </c:pt>
                <c:pt idx="30">
                  <c:v>1.007385457905355E-2</c:v>
                </c:pt>
                <c:pt idx="31">
                  <c:v>5.7979383016958826E-2</c:v>
                </c:pt>
                <c:pt idx="32">
                  <c:v>2.6457179180615218E-2</c:v>
                </c:pt>
                <c:pt idx="33">
                  <c:v>-7.4445570297587457E-2</c:v>
                </c:pt>
                <c:pt idx="34">
                  <c:v>-1.9407347101581735E-3</c:v>
                </c:pt>
                <c:pt idx="35">
                  <c:v>4.6034188798865554E-2</c:v>
                </c:pt>
                <c:pt idx="36">
                  <c:v>-1.3206451197301555E-2</c:v>
                </c:pt>
                <c:pt idx="37">
                  <c:v>0.13396242615750914</c:v>
                </c:pt>
                <c:pt idx="38">
                  <c:v>3.7551964519190212E-2</c:v>
                </c:pt>
                <c:pt idx="39">
                  <c:v>-6.02597180315717E-2</c:v>
                </c:pt>
                <c:pt idx="40">
                  <c:v>-6.7842236704109243E-2</c:v>
                </c:pt>
                <c:pt idx="41">
                  <c:v>1.661793759610267E-2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07-493A-9B26-60C491ECA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433023"/>
        <c:axId val="1894428447"/>
      </c:scatterChart>
      <c:valAx>
        <c:axId val="1894433023"/>
        <c:scaling>
          <c:orientation val="minMax"/>
          <c:max val="1400"/>
          <c:min val="135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3000401]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428447"/>
        <c:crosses val="autoZero"/>
        <c:crossBetween val="midCat"/>
      </c:valAx>
      <c:valAx>
        <c:axId val="189442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3000401]0.#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433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Data!$D$53</c:f>
              <c:strCache>
                <c:ptCount val="1"/>
                <c:pt idx="0">
                  <c:v>کسری بودجه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Data!$A$54:$A$60</c:f>
              <c:numCache>
                <c:formatCode>[$-2000401]0</c:formatCode>
                <c:ptCount val="7"/>
                <c:pt idx="0">
                  <c:v>1385</c:v>
                </c:pt>
                <c:pt idx="1">
                  <c:v>1390</c:v>
                </c:pt>
                <c:pt idx="2">
                  <c:v>1391</c:v>
                </c:pt>
                <c:pt idx="3">
                  <c:v>1392</c:v>
                </c:pt>
                <c:pt idx="4">
                  <c:v>1393</c:v>
                </c:pt>
                <c:pt idx="5">
                  <c:v>1394</c:v>
                </c:pt>
                <c:pt idx="6">
                  <c:v>1395</c:v>
                </c:pt>
              </c:numCache>
            </c:numRef>
          </c:xVal>
          <c:yVal>
            <c:numRef>
              <c:f>Data!$D$54:$D$60</c:f>
              <c:numCache>
                <c:formatCode>General</c:formatCode>
                <c:ptCount val="7"/>
                <c:pt idx="0">
                  <c:v>133479.90000000002</c:v>
                </c:pt>
                <c:pt idx="1">
                  <c:v>287931.09999999998</c:v>
                </c:pt>
                <c:pt idx="2">
                  <c:v>357415.5</c:v>
                </c:pt>
                <c:pt idx="3">
                  <c:v>374380.70000000007</c:v>
                </c:pt>
                <c:pt idx="4">
                  <c:v>489837.5</c:v>
                </c:pt>
                <c:pt idx="5">
                  <c:v>458719.5</c:v>
                </c:pt>
                <c:pt idx="6">
                  <c:v>563830.50000000023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23-4864-A681-2E0637102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146111"/>
        <c:axId val="1828146943"/>
      </c:scatterChart>
      <c:valAx>
        <c:axId val="182814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2000401]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146943"/>
        <c:crosses val="autoZero"/>
        <c:crossBetween val="midCat"/>
      </c:valAx>
      <c:valAx>
        <c:axId val="182814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14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Data!$N$49</c:f>
              <c:strCache>
                <c:ptCount val="1"/>
                <c:pt idx="0">
                  <c:v>پایه پولی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Data!$M$50:$M$72</c:f>
              <c:numCache>
                <c:formatCode>General</c:formatCode>
                <c:ptCount val="23"/>
                <c:pt idx="0">
                  <c:v>1377</c:v>
                </c:pt>
                <c:pt idx="1">
                  <c:v>1378</c:v>
                </c:pt>
                <c:pt idx="2">
                  <c:v>1379</c:v>
                </c:pt>
                <c:pt idx="3">
                  <c:v>1380</c:v>
                </c:pt>
                <c:pt idx="4">
                  <c:v>1381</c:v>
                </c:pt>
                <c:pt idx="5">
                  <c:v>1382</c:v>
                </c:pt>
                <c:pt idx="6">
                  <c:v>1383</c:v>
                </c:pt>
                <c:pt idx="7">
                  <c:v>1384</c:v>
                </c:pt>
                <c:pt idx="8">
                  <c:v>1385</c:v>
                </c:pt>
                <c:pt idx="9">
                  <c:v>1386</c:v>
                </c:pt>
                <c:pt idx="10">
                  <c:v>1387</c:v>
                </c:pt>
                <c:pt idx="11">
                  <c:v>1388</c:v>
                </c:pt>
                <c:pt idx="12">
                  <c:v>1389</c:v>
                </c:pt>
                <c:pt idx="13">
                  <c:v>1390</c:v>
                </c:pt>
                <c:pt idx="14">
                  <c:v>1391</c:v>
                </c:pt>
                <c:pt idx="15">
                  <c:v>1392</c:v>
                </c:pt>
                <c:pt idx="16">
                  <c:v>1393</c:v>
                </c:pt>
                <c:pt idx="17">
                  <c:v>1394</c:v>
                </c:pt>
                <c:pt idx="18">
                  <c:v>1395</c:v>
                </c:pt>
                <c:pt idx="19">
                  <c:v>1396</c:v>
                </c:pt>
                <c:pt idx="20">
                  <c:v>1397</c:v>
                </c:pt>
                <c:pt idx="21">
                  <c:v>1398</c:v>
                </c:pt>
                <c:pt idx="22">
                  <c:v>1399</c:v>
                </c:pt>
              </c:numCache>
            </c:numRef>
          </c:xVal>
          <c:yVal>
            <c:numRef>
              <c:f>Data!$N$50:$N$72</c:f>
              <c:numCache>
                <c:formatCode>General</c:formatCode>
                <c:ptCount val="23"/>
                <c:pt idx="0">
                  <c:v>97180</c:v>
                </c:pt>
                <c:pt idx="1">
                  <c:v>71820</c:v>
                </c:pt>
                <c:pt idx="2">
                  <c:v>84390</c:v>
                </c:pt>
                <c:pt idx="3">
                  <c:v>97180</c:v>
                </c:pt>
                <c:pt idx="4">
                  <c:v>119610</c:v>
                </c:pt>
                <c:pt idx="5">
                  <c:v>128710</c:v>
                </c:pt>
                <c:pt idx="6">
                  <c:v>151200</c:v>
                </c:pt>
                <c:pt idx="7">
                  <c:v>220540</c:v>
                </c:pt>
                <c:pt idx="8">
                  <c:v>279970</c:v>
                </c:pt>
                <c:pt idx="9">
                  <c:v>365460</c:v>
                </c:pt>
                <c:pt idx="10">
                  <c:v>539400</c:v>
                </c:pt>
                <c:pt idx="11">
                  <c:v>603780</c:v>
                </c:pt>
                <c:pt idx="12">
                  <c:v>686390</c:v>
                </c:pt>
                <c:pt idx="13">
                  <c:v>764560</c:v>
                </c:pt>
                <c:pt idx="14">
                  <c:v>975790</c:v>
                </c:pt>
                <c:pt idx="15">
                  <c:v>1184900</c:v>
                </c:pt>
                <c:pt idx="16">
                  <c:v>1311470</c:v>
                </c:pt>
                <c:pt idx="17">
                  <c:v>1533600</c:v>
                </c:pt>
                <c:pt idx="18">
                  <c:v>1798300</c:v>
                </c:pt>
                <c:pt idx="19">
                  <c:v>2139800</c:v>
                </c:pt>
                <c:pt idx="20">
                  <c:v>2656900</c:v>
                </c:pt>
                <c:pt idx="21">
                  <c:v>3488509.6999999997</c:v>
                </c:pt>
                <c:pt idx="22">
                  <c:v>4360637.125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36-4387-9E64-60A774C43414}"/>
            </c:ext>
          </c:extLst>
        </c:ser>
        <c:ser>
          <c:idx val="1"/>
          <c:order val="1"/>
          <c:tx>
            <c:strRef>
              <c:f>Data!$O$49</c:f>
              <c:strCache>
                <c:ptCount val="1"/>
                <c:pt idx="0">
                  <c:v>نقدینگی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Data!$M$50:$M$72</c:f>
              <c:numCache>
                <c:formatCode>General</c:formatCode>
                <c:ptCount val="23"/>
                <c:pt idx="0">
                  <c:v>1377</c:v>
                </c:pt>
                <c:pt idx="1">
                  <c:v>1378</c:v>
                </c:pt>
                <c:pt idx="2">
                  <c:v>1379</c:v>
                </c:pt>
                <c:pt idx="3">
                  <c:v>1380</c:v>
                </c:pt>
                <c:pt idx="4">
                  <c:v>1381</c:v>
                </c:pt>
                <c:pt idx="5">
                  <c:v>1382</c:v>
                </c:pt>
                <c:pt idx="6">
                  <c:v>1383</c:v>
                </c:pt>
                <c:pt idx="7">
                  <c:v>1384</c:v>
                </c:pt>
                <c:pt idx="8">
                  <c:v>1385</c:v>
                </c:pt>
                <c:pt idx="9">
                  <c:v>1386</c:v>
                </c:pt>
                <c:pt idx="10">
                  <c:v>1387</c:v>
                </c:pt>
                <c:pt idx="11">
                  <c:v>1388</c:v>
                </c:pt>
                <c:pt idx="12">
                  <c:v>1389</c:v>
                </c:pt>
                <c:pt idx="13">
                  <c:v>1390</c:v>
                </c:pt>
                <c:pt idx="14">
                  <c:v>1391</c:v>
                </c:pt>
                <c:pt idx="15">
                  <c:v>1392</c:v>
                </c:pt>
                <c:pt idx="16">
                  <c:v>1393</c:v>
                </c:pt>
                <c:pt idx="17">
                  <c:v>1394</c:v>
                </c:pt>
                <c:pt idx="18">
                  <c:v>1395</c:v>
                </c:pt>
                <c:pt idx="19">
                  <c:v>1396</c:v>
                </c:pt>
                <c:pt idx="20">
                  <c:v>1397</c:v>
                </c:pt>
                <c:pt idx="21">
                  <c:v>1398</c:v>
                </c:pt>
                <c:pt idx="22">
                  <c:v>1399</c:v>
                </c:pt>
              </c:numCache>
            </c:numRef>
          </c:xVal>
          <c:yVal>
            <c:numRef>
              <c:f>Data!$O$50:$O$72</c:f>
              <c:numCache>
                <c:formatCode>[$-3000401]0.#</c:formatCode>
                <c:ptCount val="23"/>
                <c:pt idx="0">
                  <c:v>160401.5</c:v>
                </c:pt>
                <c:pt idx="1">
                  <c:v>192689.2</c:v>
                </c:pt>
                <c:pt idx="2">
                  <c:v>249110.7</c:v>
                </c:pt>
                <c:pt idx="3">
                  <c:v>320957.2</c:v>
                </c:pt>
                <c:pt idx="4">
                  <c:v>417524</c:v>
                </c:pt>
                <c:pt idx="5">
                  <c:v>526596.4</c:v>
                </c:pt>
                <c:pt idx="6">
                  <c:v>685867.2</c:v>
                </c:pt>
                <c:pt idx="7">
                  <c:v>921019.4</c:v>
                </c:pt>
                <c:pt idx="8">
                  <c:v>1284199.3999999999</c:v>
                </c:pt>
                <c:pt idx="9">
                  <c:v>1640293</c:v>
                </c:pt>
                <c:pt idx="10">
                  <c:v>1901366</c:v>
                </c:pt>
                <c:pt idx="11">
                  <c:v>2355890</c:v>
                </c:pt>
                <c:pt idx="12">
                  <c:v>2948870</c:v>
                </c:pt>
                <c:pt idx="13">
                  <c:v>3522200</c:v>
                </c:pt>
                <c:pt idx="14">
                  <c:v>4607000</c:v>
                </c:pt>
                <c:pt idx="15">
                  <c:v>5947550</c:v>
                </c:pt>
                <c:pt idx="16">
                  <c:v>7823800</c:v>
                </c:pt>
                <c:pt idx="17">
                  <c:v>10172800</c:v>
                </c:pt>
                <c:pt idx="18">
                  <c:v>12533900</c:v>
                </c:pt>
                <c:pt idx="19">
                  <c:v>15299800</c:v>
                </c:pt>
                <c:pt idx="20">
                  <c:v>18828000</c:v>
                </c:pt>
                <c:pt idx="21">
                  <c:v>24700000</c:v>
                </c:pt>
                <c:pt idx="22">
                  <c:v>34767000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36-4387-9E64-60A774C43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570511"/>
        <c:axId val="2030567599"/>
      </c:scatterChart>
      <c:valAx>
        <c:axId val="2030570511"/>
        <c:scaling>
          <c:orientation val="minMax"/>
          <c:max val="1399"/>
          <c:min val="137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567599"/>
        <c:crosses val="autoZero"/>
        <c:crossBetween val="midCat"/>
      </c:valAx>
      <c:valAx>
        <c:axId val="203056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570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6" Type="http://schemas.openxmlformats.org/officeDocument/2006/relationships/chart" Target="../charts/chart20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5" Type="http://schemas.openxmlformats.org/officeDocument/2006/relationships/chart" Target="../charts/chart1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1045845</xdr:colOff>
      <xdr:row>0</xdr:row>
      <xdr:rowOff>19050</xdr:rowOff>
    </xdr:from>
    <xdr:to>
      <xdr:col>4</xdr:col>
      <xdr:colOff>741045</xdr:colOff>
      <xdr:row>13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1062990</xdr:colOff>
      <xdr:row>13</xdr:row>
      <xdr:rowOff>95250</xdr:rowOff>
    </xdr:from>
    <xdr:to>
      <xdr:col>4</xdr:col>
      <xdr:colOff>758190</xdr:colOff>
      <xdr:row>28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0</xdr:row>
      <xdr:rowOff>19050</xdr:rowOff>
    </xdr:from>
    <xdr:to>
      <xdr:col>12</xdr:col>
      <xdr:colOff>266700</xdr:colOff>
      <xdr:row>12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C4FF57-9D9A-4E3D-A6F3-924E5D99B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255494</xdr:colOff>
      <xdr:row>27</xdr:row>
      <xdr:rowOff>152400</xdr:rowOff>
    </xdr:from>
    <xdr:to>
      <xdr:col>13</xdr:col>
      <xdr:colOff>389964</xdr:colOff>
      <xdr:row>43</xdr:row>
      <xdr:rowOff>26894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44A944-91E4-EFFF-A46E-2EC31C2070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17</xdr:row>
      <xdr:rowOff>9525</xdr:rowOff>
    </xdr:from>
    <xdr:to>
      <xdr:col>5</xdr:col>
      <xdr:colOff>447675</xdr:colOff>
      <xdr:row>33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329564</xdr:colOff>
      <xdr:row>89</xdr:row>
      <xdr:rowOff>152400</xdr:rowOff>
    </xdr:from>
    <xdr:to>
      <xdr:col>38</xdr:col>
      <xdr:colOff>1512569</xdr:colOff>
      <xdr:row>107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252672</xdr:colOff>
      <xdr:row>89</xdr:row>
      <xdr:rowOff>74122</xdr:rowOff>
    </xdr:from>
    <xdr:to>
      <xdr:col>30</xdr:col>
      <xdr:colOff>399357</xdr:colOff>
      <xdr:row>107</xdr:row>
      <xdr:rowOff>35501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60</xdr:row>
      <xdr:rowOff>161924</xdr:rowOff>
    </xdr:from>
    <xdr:to>
      <xdr:col>5</xdr:col>
      <xdr:colOff>180975</xdr:colOff>
      <xdr:row>76</xdr:row>
      <xdr:rowOff>57149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33</xdr:row>
      <xdr:rowOff>188595</xdr:rowOff>
    </xdr:from>
    <xdr:to>
      <xdr:col>5</xdr:col>
      <xdr:colOff>447675</xdr:colOff>
      <xdr:row>50</xdr:row>
      <xdr:rowOff>100965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76</xdr:row>
      <xdr:rowOff>76200</xdr:rowOff>
    </xdr:from>
    <xdr:to>
      <xdr:col>5</xdr:col>
      <xdr:colOff>190500</xdr:colOff>
      <xdr:row>91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53</xdr:col>
      <xdr:colOff>19049</xdr:colOff>
      <xdr:row>0</xdr:row>
      <xdr:rowOff>38100</xdr:rowOff>
    </xdr:from>
    <xdr:to>
      <xdr:col>61</xdr:col>
      <xdr:colOff>533399</xdr:colOff>
      <xdr:row>20</xdr:row>
      <xdr:rowOff>66675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1120486</xdr:colOff>
      <xdr:row>65</xdr:row>
      <xdr:rowOff>43295</xdr:rowOff>
    </xdr:from>
    <xdr:to>
      <xdr:col>36</xdr:col>
      <xdr:colOff>277957</xdr:colOff>
      <xdr:row>79</xdr:row>
      <xdr:rowOff>119495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54</xdr:col>
      <xdr:colOff>123825</xdr:colOff>
      <xdr:row>42</xdr:row>
      <xdr:rowOff>104775</xdr:rowOff>
    </xdr:from>
    <xdr:to>
      <xdr:col>60</xdr:col>
      <xdr:colOff>180975</xdr:colOff>
      <xdr:row>56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C3D643F-BC84-4B39-9F66-8BFD0AC44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66</xdr:col>
      <xdr:colOff>714375</xdr:colOff>
      <xdr:row>6</xdr:row>
      <xdr:rowOff>28575</xdr:rowOff>
    </xdr:from>
    <xdr:to>
      <xdr:col>72</xdr:col>
      <xdr:colOff>542925</xdr:colOff>
      <xdr:row>20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579E83-1B39-47B7-ADF1-C92E57512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41563</xdr:colOff>
      <xdr:row>65</xdr:row>
      <xdr:rowOff>54551</xdr:rowOff>
    </xdr:from>
    <xdr:to>
      <xdr:col>29</xdr:col>
      <xdr:colOff>977611</xdr:colOff>
      <xdr:row>86</xdr:row>
      <xdr:rowOff>167985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667D853-E16E-47FE-8711-335C7BBD47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67</xdr:col>
      <xdr:colOff>514350</xdr:colOff>
      <xdr:row>48</xdr:row>
      <xdr:rowOff>19050</xdr:rowOff>
    </xdr:from>
    <xdr:to>
      <xdr:col>75</xdr:col>
      <xdr:colOff>561975</xdr:colOff>
      <xdr:row>66</xdr:row>
      <xdr:rowOff>104775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328343D-D78C-4E63-906F-EA3202165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1036320</xdr:colOff>
      <xdr:row>126</xdr:row>
      <xdr:rowOff>11430</xdr:rowOff>
    </xdr:from>
    <xdr:to>
      <xdr:col>18</xdr:col>
      <xdr:colOff>647700</xdr:colOff>
      <xdr:row>141</xdr:row>
      <xdr:rowOff>11430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889327-E024-432C-B942-4F90C42A9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426720</xdr:colOff>
      <xdr:row>87</xdr:row>
      <xdr:rowOff>24591</xdr:rowOff>
    </xdr:from>
    <xdr:to>
      <xdr:col>22</xdr:col>
      <xdr:colOff>608215</xdr:colOff>
      <xdr:row>102</xdr:row>
      <xdr:rowOff>28055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42E0BE1-AEED-0DB7-DC58-BDAB48FA9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412865</xdr:colOff>
      <xdr:row>71</xdr:row>
      <xdr:rowOff>153440</xdr:rowOff>
    </xdr:from>
    <xdr:to>
      <xdr:col>22</xdr:col>
      <xdr:colOff>594360</xdr:colOff>
      <xdr:row>86</xdr:row>
      <xdr:rowOff>153440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0E5F4C5-B69F-FF81-A0A0-06994171C9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144780</xdr:colOff>
      <xdr:row>54</xdr:row>
      <xdr:rowOff>156210</xdr:rowOff>
    </xdr:from>
    <xdr:to>
      <xdr:col>11</xdr:col>
      <xdr:colOff>1257300</xdr:colOff>
      <xdr:row>69</xdr:row>
      <xdr:rowOff>118110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39ED9B2-CB42-571E-1DE3-20BF95EEB7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167640</xdr:colOff>
      <xdr:row>20</xdr:row>
      <xdr:rowOff>156210</xdr:rowOff>
    </xdr:from>
    <xdr:to>
      <xdr:col>19</xdr:col>
      <xdr:colOff>259080</xdr:colOff>
      <xdr:row>34</xdr:row>
      <xdr:rowOff>125730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5653C3-A4A2-CBA4-D03E-E01BB4D01D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251792</xdr:colOff>
      <xdr:row>0</xdr:row>
      <xdr:rowOff>115955</xdr:rowOff>
    </xdr:from>
    <xdr:to>
      <xdr:col>15</xdr:col>
      <xdr:colOff>556592</xdr:colOff>
      <xdr:row>16</xdr:row>
      <xdr:rowOff>102703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6DA286-D244-DECF-E00B-4777B5586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118110</xdr:rowOff>
    </xdr:from>
    <xdr:to>
      <xdr:col>14</xdr:col>
      <xdr:colOff>152400</xdr:colOff>
      <xdr:row>19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957422-50D0-7663-5C97-1056908D7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259080</xdr:colOff>
      <xdr:row>5</xdr:row>
      <xdr:rowOff>110490</xdr:rowOff>
    </xdr:from>
    <xdr:to>
      <xdr:col>21</xdr:col>
      <xdr:colOff>563880</xdr:colOff>
      <xdr:row>19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65890D-3FBE-D6C3-968C-8C0F75FDE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495300</xdr:colOff>
      <xdr:row>20</xdr:row>
      <xdr:rowOff>11430</xdr:rowOff>
    </xdr:from>
    <xdr:to>
      <xdr:col>14</xdr:col>
      <xdr:colOff>190500</xdr:colOff>
      <xdr:row>33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942114-F1A1-CE06-6204-635431AADF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403860</xdr:colOff>
      <xdr:row>1</xdr:row>
      <xdr:rowOff>3810</xdr:rowOff>
    </xdr:from>
    <xdr:to>
      <xdr:col>16</xdr:col>
      <xdr:colOff>99060</xdr:colOff>
      <xdr:row>14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AB06FA-8F01-9302-736B-E8427C366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2</xdr:row>
      <xdr:rowOff>64770</xdr:rowOff>
    </xdr:from>
    <xdr:to>
      <xdr:col>15</xdr:col>
      <xdr:colOff>281940</xdr:colOff>
      <xdr:row>16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A47162-EB3C-9902-6092-18FAD88A6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129540</xdr:colOff>
      <xdr:row>25</xdr:row>
      <xdr:rowOff>3810</xdr:rowOff>
    </xdr:from>
    <xdr:to>
      <xdr:col>15</xdr:col>
      <xdr:colOff>434340</xdr:colOff>
      <xdr:row>38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1553BB-468B-054D-4126-71DBDB757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464820</xdr:colOff>
      <xdr:row>24</xdr:row>
      <xdr:rowOff>194310</xdr:rowOff>
    </xdr:from>
    <xdr:to>
      <xdr:col>23</xdr:col>
      <xdr:colOff>160020</xdr:colOff>
      <xdr:row>38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4B64B3-15A9-D089-DC6E-523569AD9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5</xdr:row>
      <xdr:rowOff>11430</xdr:rowOff>
    </xdr:from>
    <xdr:to>
      <xdr:col>14</xdr:col>
      <xdr:colOff>327660</xdr:colOff>
      <xdr:row>20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97211C-2A4D-0095-B6D6-816263885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426720</xdr:colOff>
      <xdr:row>4</xdr:row>
      <xdr:rowOff>110490</xdr:rowOff>
    </xdr:from>
    <xdr:to>
      <xdr:col>22</xdr:col>
      <xdr:colOff>121920</xdr:colOff>
      <xdr:row>19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6C12D3-C529-29D9-9A72-EA3609BC0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6"/>
  <sheetViews>
    <sheetView showGridLines="0" rightToLeft="1" zoomScale="85" zoomScaleNormal="85" workbookViewId="0">
      <selection activeCell="F50" sqref="F50"/>
    </sheetView>
  </sheetViews>
  <sheetFormatPr defaultRowHeight="14.4"/>
  <cols>
    <col min="1" max="1" width="5.5546875" customWidth="1"/>
    <col min="2" max="2" width="8.88671875" customWidth="1"/>
    <col min="3" max="6" width="35.5546875" bestFit="1" customWidth="1"/>
    <col min="10" max="10" width="14" bestFit="1" customWidth="1"/>
    <col min="12" max="12" width="14" bestFit="1" customWidth="1"/>
    <col min="13" max="13" width="10" bestFit="1" customWidth="1"/>
    <col min="14" max="14" width="10.109375" bestFit="1" customWidth="1"/>
  </cols>
  <sheetData>
    <row r="1" spans="1:9" s="62" customFormat="1" ht="36" customHeight="1">
      <c r="A1" s="64"/>
      <c r="B1" s="64"/>
      <c r="C1" s="63" t="s">
        <v>40</v>
      </c>
      <c r="D1" s="63" t="s">
        <v>39</v>
      </c>
      <c r="E1" s="63" t="s">
        <v>38</v>
      </c>
      <c r="F1" s="63" t="s">
        <v>38</v>
      </c>
    </row>
    <row r="2" spans="1:9" s="58" customFormat="1" ht="26.4">
      <c r="A2" s="61"/>
      <c r="B2" s="60" t="s">
        <v>0</v>
      </c>
      <c r="C2" s="59" t="s">
        <v>37</v>
      </c>
      <c r="D2" s="59" t="s">
        <v>36</v>
      </c>
      <c r="E2" s="59" t="s">
        <v>35</v>
      </c>
      <c r="F2" s="72" t="s">
        <v>34</v>
      </c>
      <c r="G2" s="76"/>
      <c r="H2" s="74"/>
    </row>
    <row r="3" spans="1:9" s="56" customFormat="1">
      <c r="A3" s="57"/>
      <c r="B3" s="55">
        <v>1357</v>
      </c>
      <c r="C3" s="54">
        <v>1209.8</v>
      </c>
      <c r="D3" s="54">
        <v>2578.6</v>
      </c>
      <c r="E3" s="54">
        <v>9</v>
      </c>
      <c r="F3" s="73">
        <v>10</v>
      </c>
      <c r="G3" s="77"/>
      <c r="H3" s="22"/>
    </row>
    <row r="4" spans="1:9" s="56" customFormat="1">
      <c r="A4" s="57"/>
      <c r="B4" s="55">
        <v>1358</v>
      </c>
      <c r="C4" s="54">
        <v>1543</v>
      </c>
      <c r="D4" s="54">
        <v>3550</v>
      </c>
      <c r="E4" s="54">
        <v>7</v>
      </c>
      <c r="F4" s="73">
        <v>8.5</v>
      </c>
      <c r="G4" s="77"/>
      <c r="H4" s="22"/>
    </row>
    <row r="5" spans="1:9" s="56" customFormat="1">
      <c r="A5" s="57"/>
      <c r="B5" s="55">
        <v>1359</v>
      </c>
      <c r="C5" s="54">
        <v>1988.9</v>
      </c>
      <c r="D5" s="54">
        <v>4508.1000000000004</v>
      </c>
      <c r="E5" s="54">
        <v>7</v>
      </c>
      <c r="F5" s="73">
        <v>8.5</v>
      </c>
      <c r="G5" s="77"/>
      <c r="H5" s="22"/>
    </row>
    <row r="6" spans="1:9" s="56" customFormat="1">
      <c r="A6" s="57"/>
      <c r="B6" s="55">
        <v>1360</v>
      </c>
      <c r="C6" s="54">
        <v>2654.9</v>
      </c>
      <c r="D6" s="54">
        <v>5236.1000000000004</v>
      </c>
      <c r="E6" s="54">
        <v>7</v>
      </c>
      <c r="F6" s="73">
        <v>8.5</v>
      </c>
      <c r="G6" s="77"/>
      <c r="H6" s="22"/>
    </row>
    <row r="7" spans="1:9" s="56" customFormat="1">
      <c r="A7" s="57"/>
      <c r="B7" s="55">
        <v>1361</v>
      </c>
      <c r="C7" s="54">
        <v>3405.9</v>
      </c>
      <c r="D7" s="54">
        <v>6430.7</v>
      </c>
      <c r="E7" s="54">
        <v>7</v>
      </c>
      <c r="F7" s="73">
        <v>8.5</v>
      </c>
      <c r="G7" s="77"/>
      <c r="H7" s="75"/>
    </row>
    <row r="8" spans="1:9" s="56" customFormat="1">
      <c r="A8" s="57"/>
      <c r="B8" s="55">
        <v>1362</v>
      </c>
      <c r="C8" s="54">
        <v>3753.7</v>
      </c>
      <c r="D8" s="54">
        <v>7514.4</v>
      </c>
      <c r="E8" s="54">
        <v>7</v>
      </c>
      <c r="F8" s="73">
        <v>8.5</v>
      </c>
      <c r="G8" s="77"/>
      <c r="H8" s="75"/>
    </row>
    <row r="9" spans="1:9" s="56" customFormat="1">
      <c r="A9" s="57"/>
      <c r="B9" s="55">
        <v>1363</v>
      </c>
      <c r="C9" s="54">
        <v>4239.5</v>
      </c>
      <c r="D9" s="54">
        <v>7966.9</v>
      </c>
      <c r="E9" s="54">
        <v>7.2</v>
      </c>
      <c r="F9" s="73">
        <v>9</v>
      </c>
      <c r="G9" s="77"/>
      <c r="H9" s="75"/>
    </row>
    <row r="10" spans="1:9" s="56" customFormat="1">
      <c r="A10" s="57"/>
      <c r="B10" s="55">
        <v>1364</v>
      </c>
      <c r="C10" s="54">
        <v>4909.2</v>
      </c>
      <c r="D10" s="54">
        <v>9002.1</v>
      </c>
      <c r="E10" s="54">
        <v>6</v>
      </c>
      <c r="F10" s="73">
        <v>8</v>
      </c>
      <c r="G10" s="77"/>
      <c r="H10" s="75"/>
    </row>
    <row r="11" spans="1:9" s="56" customFormat="1">
      <c r="A11" s="57"/>
      <c r="B11" s="55">
        <v>1365</v>
      </c>
      <c r="C11" s="54">
        <v>6062.1</v>
      </c>
      <c r="D11" s="54">
        <v>10722.6</v>
      </c>
      <c r="E11" s="54">
        <v>6</v>
      </c>
      <c r="F11" s="73">
        <v>8.5</v>
      </c>
      <c r="G11" s="77"/>
      <c r="H11" s="75"/>
      <c r="I11" s="65"/>
    </row>
    <row r="12" spans="1:9" s="56" customFormat="1">
      <c r="A12" s="57"/>
      <c r="B12" s="55">
        <v>1366</v>
      </c>
      <c r="C12" s="54">
        <v>7542</v>
      </c>
      <c r="D12" s="54">
        <v>12668.2</v>
      </c>
      <c r="E12" s="54">
        <v>6</v>
      </c>
      <c r="F12" s="73">
        <v>8.5</v>
      </c>
      <c r="G12" s="77"/>
      <c r="H12" s="75"/>
    </row>
    <row r="13" spans="1:9" s="56" customFormat="1">
      <c r="A13" s="57"/>
      <c r="B13" s="55">
        <v>1367</v>
      </c>
      <c r="C13" s="54">
        <v>9519.5</v>
      </c>
      <c r="D13" s="54">
        <v>15687.6</v>
      </c>
      <c r="E13" s="54">
        <v>6</v>
      </c>
      <c r="F13" s="73">
        <v>8.5</v>
      </c>
      <c r="G13" s="77"/>
      <c r="H13" s="75"/>
    </row>
    <row r="14" spans="1:9" s="56" customFormat="1">
      <c r="A14" s="57"/>
      <c r="B14" s="55">
        <v>1368</v>
      </c>
      <c r="C14" s="54">
        <v>10310.6</v>
      </c>
      <c r="D14" s="54">
        <v>18753.3</v>
      </c>
      <c r="E14" s="54">
        <v>6</v>
      </c>
      <c r="F14" s="73">
        <v>8.5</v>
      </c>
      <c r="G14" s="77"/>
      <c r="H14" s="75"/>
    </row>
    <row r="15" spans="1:9" s="56" customFormat="1">
      <c r="A15" s="57"/>
      <c r="B15" s="55">
        <v>1369</v>
      </c>
      <c r="C15" s="54">
        <v>10711.7</v>
      </c>
      <c r="D15" s="54">
        <v>22969.5</v>
      </c>
      <c r="E15" s="54">
        <v>6.5</v>
      </c>
      <c r="F15" s="73">
        <v>9</v>
      </c>
      <c r="G15" s="77"/>
      <c r="H15" s="75"/>
    </row>
    <row r="16" spans="1:9" s="56" customFormat="1">
      <c r="A16" s="57"/>
      <c r="B16" s="55">
        <v>1370</v>
      </c>
      <c r="C16" s="54">
        <v>12317.9</v>
      </c>
      <c r="D16" s="54">
        <v>28628.400000000001</v>
      </c>
      <c r="E16" s="54">
        <v>6.5</v>
      </c>
      <c r="F16" s="73">
        <v>9</v>
      </c>
      <c r="G16" s="77"/>
      <c r="H16" s="75"/>
    </row>
    <row r="17" spans="1:8" s="56" customFormat="1">
      <c r="A17" s="57"/>
      <c r="B17" s="55">
        <v>1371</v>
      </c>
      <c r="C17" s="54">
        <v>14466.7</v>
      </c>
      <c r="D17" s="54">
        <v>35866</v>
      </c>
      <c r="E17" s="54">
        <v>7.5</v>
      </c>
      <c r="F17" s="73">
        <v>10</v>
      </c>
      <c r="G17" s="77"/>
      <c r="H17" s="75"/>
    </row>
    <row r="18" spans="1:8" s="56" customFormat="1">
      <c r="A18" s="57"/>
      <c r="B18" s="55">
        <v>1372</v>
      </c>
      <c r="C18" s="54">
        <v>18007.400000000001</v>
      </c>
      <c r="D18" s="54">
        <v>48135</v>
      </c>
      <c r="E18" s="54">
        <v>8</v>
      </c>
      <c r="F18" s="73">
        <v>11.5</v>
      </c>
      <c r="G18" s="77"/>
      <c r="H18" s="75"/>
    </row>
    <row r="19" spans="1:8" s="56" customFormat="1">
      <c r="A19" s="57"/>
      <c r="B19" s="55">
        <v>1373</v>
      </c>
      <c r="C19" s="54">
        <v>23935.200000000001</v>
      </c>
      <c r="D19" s="54">
        <v>61844</v>
      </c>
      <c r="E19" s="54">
        <v>8</v>
      </c>
      <c r="F19" s="73">
        <v>11.5</v>
      </c>
      <c r="G19" s="77"/>
      <c r="H19" s="75"/>
    </row>
    <row r="20" spans="1:8" s="56" customFormat="1">
      <c r="A20" s="57"/>
      <c r="B20" s="55">
        <v>1374</v>
      </c>
      <c r="C20" s="54">
        <v>34401.199999999997</v>
      </c>
      <c r="D20" s="54">
        <v>85072.2</v>
      </c>
      <c r="E20" s="54">
        <v>8</v>
      </c>
      <c r="F20" s="73">
        <v>14</v>
      </c>
      <c r="G20" s="77"/>
      <c r="H20" s="75"/>
    </row>
    <row r="21" spans="1:8" s="56" customFormat="1">
      <c r="A21" s="57"/>
      <c r="B21" s="55">
        <v>1375</v>
      </c>
      <c r="C21" s="54">
        <v>47343.199999999997</v>
      </c>
      <c r="D21" s="54">
        <v>116552.6</v>
      </c>
      <c r="E21" s="54">
        <v>8</v>
      </c>
      <c r="F21" s="73">
        <v>14</v>
      </c>
      <c r="G21" s="77"/>
      <c r="H21" s="75"/>
    </row>
    <row r="22" spans="1:8" s="56" customFormat="1">
      <c r="A22" s="57"/>
      <c r="B22" s="55">
        <v>1376</v>
      </c>
      <c r="C22" s="54">
        <v>52513.5</v>
      </c>
      <c r="D22" s="54">
        <v>134286.29999999999</v>
      </c>
      <c r="E22" s="54">
        <v>8</v>
      </c>
      <c r="F22" s="73">
        <v>14</v>
      </c>
      <c r="G22" s="77"/>
      <c r="H22" s="75"/>
    </row>
    <row r="23" spans="1:8" s="56" customFormat="1">
      <c r="A23" s="57"/>
      <c r="B23" s="55">
        <v>1377</v>
      </c>
      <c r="C23" s="54">
        <v>61964.6</v>
      </c>
      <c r="D23" s="54">
        <v>160401.5</v>
      </c>
      <c r="E23" s="54">
        <v>8</v>
      </c>
      <c r="F23" s="73">
        <v>14</v>
      </c>
      <c r="G23" s="77"/>
      <c r="H23" s="75"/>
    </row>
    <row r="24" spans="1:8" s="56" customFormat="1">
      <c r="A24" s="57"/>
      <c r="B24" s="55">
        <v>1378</v>
      </c>
      <c r="C24" s="54">
        <v>71822.600000000006</v>
      </c>
      <c r="D24" s="54">
        <v>192689.2</v>
      </c>
      <c r="E24" s="54">
        <v>8</v>
      </c>
      <c r="F24" s="73">
        <v>14</v>
      </c>
      <c r="G24" s="77"/>
      <c r="H24" s="75"/>
    </row>
    <row r="25" spans="1:8" s="56" customFormat="1">
      <c r="A25" s="57"/>
      <c r="B25" s="55">
        <v>1379</v>
      </c>
      <c r="C25" s="54">
        <v>84398.1</v>
      </c>
      <c r="D25" s="54">
        <v>249110.7</v>
      </c>
      <c r="E25" s="54">
        <v>8</v>
      </c>
      <c r="F25" s="73">
        <v>14</v>
      </c>
      <c r="G25" s="77">
        <f>(F25+E25)/2</f>
        <v>11</v>
      </c>
      <c r="H25" s="75"/>
    </row>
    <row r="26" spans="1:8" s="56" customFormat="1">
      <c r="A26" s="57"/>
      <c r="B26" s="55">
        <v>1380</v>
      </c>
      <c r="C26" s="54">
        <v>97184.8</v>
      </c>
      <c r="D26" s="54">
        <v>320957.3</v>
      </c>
      <c r="E26" s="54">
        <v>7</v>
      </c>
      <c r="F26" s="73">
        <v>13</v>
      </c>
      <c r="G26" s="77">
        <f t="shared" ref="G26:G46" si="0">(F26+E26)/2</f>
        <v>10</v>
      </c>
      <c r="H26" s="75"/>
    </row>
    <row r="27" spans="1:8" s="56" customFormat="1">
      <c r="A27" s="57"/>
      <c r="B27" s="55">
        <v>1381</v>
      </c>
      <c r="C27" s="54">
        <v>119615.9</v>
      </c>
      <c r="D27" s="54">
        <v>417524</v>
      </c>
      <c r="E27" s="54">
        <v>7</v>
      </c>
      <c r="F27" s="73">
        <v>13</v>
      </c>
      <c r="G27" s="77">
        <f t="shared" si="0"/>
        <v>10</v>
      </c>
      <c r="H27" s="75"/>
    </row>
    <row r="28" spans="1:8" s="56" customFormat="1">
      <c r="A28" s="57"/>
      <c r="B28" s="55">
        <v>1382</v>
      </c>
      <c r="C28" s="54">
        <v>128710.9</v>
      </c>
      <c r="D28" s="54">
        <v>526596.4</v>
      </c>
      <c r="E28" s="54">
        <v>7</v>
      </c>
      <c r="F28" s="73">
        <v>13</v>
      </c>
      <c r="G28" s="77">
        <f t="shared" si="0"/>
        <v>10</v>
      </c>
      <c r="H28" s="75"/>
    </row>
    <row r="29" spans="1:8" s="56" customFormat="1">
      <c r="A29" s="57"/>
      <c r="B29" s="55">
        <v>1383</v>
      </c>
      <c r="C29" s="54">
        <v>151200</v>
      </c>
      <c r="D29" s="54">
        <v>685867.2</v>
      </c>
      <c r="E29" s="54">
        <v>7</v>
      </c>
      <c r="F29" s="73">
        <v>13</v>
      </c>
      <c r="G29" s="77">
        <f t="shared" si="0"/>
        <v>10</v>
      </c>
      <c r="H29" s="75"/>
    </row>
    <row r="30" spans="1:8" s="56" customFormat="1">
      <c r="A30" s="57"/>
      <c r="B30" s="55">
        <v>1384</v>
      </c>
      <c r="C30" s="54">
        <v>220541.4</v>
      </c>
      <c r="D30" s="54">
        <v>921019.4</v>
      </c>
      <c r="E30" s="54">
        <v>7</v>
      </c>
      <c r="F30" s="73">
        <v>13</v>
      </c>
      <c r="G30" s="77">
        <f t="shared" si="0"/>
        <v>10</v>
      </c>
      <c r="H30" s="75"/>
    </row>
    <row r="31" spans="1:8" s="56" customFormat="1">
      <c r="A31" s="57"/>
      <c r="B31" s="55">
        <v>1385</v>
      </c>
      <c r="C31" s="54">
        <v>279975.09999999998</v>
      </c>
      <c r="D31" s="54">
        <v>1284199.3999999999</v>
      </c>
      <c r="E31" s="54">
        <v>7</v>
      </c>
      <c r="F31" s="73">
        <v>16</v>
      </c>
      <c r="G31" s="77">
        <f t="shared" si="0"/>
        <v>11.5</v>
      </c>
      <c r="H31" s="75"/>
    </row>
    <row r="32" spans="1:8" s="56" customFormat="1">
      <c r="A32" s="57"/>
      <c r="B32" s="55">
        <v>1386</v>
      </c>
      <c r="C32" s="54">
        <v>365499</v>
      </c>
      <c r="D32" s="54">
        <v>1640293</v>
      </c>
      <c r="E32" s="54">
        <v>7</v>
      </c>
      <c r="F32" s="73">
        <v>16</v>
      </c>
      <c r="G32" s="77">
        <f t="shared" si="0"/>
        <v>11.5</v>
      </c>
      <c r="H32" s="75"/>
    </row>
    <row r="33" spans="1:8" s="56" customFormat="1">
      <c r="A33" s="57"/>
      <c r="B33" s="55">
        <v>1387</v>
      </c>
      <c r="C33" s="54">
        <v>539405.9</v>
      </c>
      <c r="D33" s="54">
        <v>1901366</v>
      </c>
      <c r="E33" s="54">
        <v>9</v>
      </c>
      <c r="F33" s="73">
        <v>15</v>
      </c>
      <c r="G33" s="77">
        <f t="shared" si="0"/>
        <v>12</v>
      </c>
      <c r="H33" s="75"/>
    </row>
    <row r="34" spans="1:8" s="56" customFormat="1">
      <c r="A34" s="57"/>
      <c r="B34" s="55">
        <v>1388</v>
      </c>
      <c r="C34" s="54">
        <v>603784.19999999995</v>
      </c>
      <c r="D34" s="54">
        <v>2355889.1</v>
      </c>
      <c r="E34" s="54">
        <v>9</v>
      </c>
      <c r="F34" s="73">
        <v>14.5</v>
      </c>
      <c r="G34" s="77">
        <f t="shared" si="0"/>
        <v>11.75</v>
      </c>
      <c r="H34" s="75"/>
    </row>
    <row r="35" spans="1:8" s="56" customFormat="1">
      <c r="A35" s="57"/>
      <c r="B35" s="55">
        <v>1389</v>
      </c>
      <c r="C35" s="54">
        <v>686398.1</v>
      </c>
      <c r="D35" s="54">
        <v>2948874.2</v>
      </c>
      <c r="E35" s="54">
        <v>6</v>
      </c>
      <c r="F35" s="73">
        <v>14</v>
      </c>
      <c r="G35" s="77">
        <f t="shared" si="0"/>
        <v>10</v>
      </c>
      <c r="H35" s="75"/>
    </row>
    <row r="36" spans="1:8" s="56" customFormat="1">
      <c r="A36" s="57"/>
      <c r="B36" s="55">
        <v>1390</v>
      </c>
      <c r="C36" s="54">
        <v>764568.5</v>
      </c>
      <c r="D36" s="54">
        <v>3542551.9</v>
      </c>
      <c r="E36" s="54">
        <v>15</v>
      </c>
      <c r="F36" s="73">
        <v>17</v>
      </c>
      <c r="G36" s="77">
        <f t="shared" si="0"/>
        <v>16</v>
      </c>
      <c r="H36" s="75"/>
    </row>
    <row r="37" spans="1:8" s="56" customFormat="1">
      <c r="A37" s="57"/>
      <c r="B37" s="55">
        <v>1391</v>
      </c>
      <c r="C37" s="54">
        <v>975795.1</v>
      </c>
      <c r="D37" s="54">
        <v>4606935.9000000004</v>
      </c>
      <c r="E37" s="54">
        <v>15</v>
      </c>
      <c r="F37" s="73">
        <v>17</v>
      </c>
      <c r="G37" s="77">
        <f t="shared" si="0"/>
        <v>16</v>
      </c>
      <c r="H37" s="75"/>
    </row>
    <row r="38" spans="1:8" s="56" customFormat="1">
      <c r="A38" s="57"/>
      <c r="B38" s="55">
        <v>1392</v>
      </c>
      <c r="C38" s="54">
        <v>1184877.7</v>
      </c>
      <c r="D38" s="54">
        <v>6395504.7999999998</v>
      </c>
      <c r="E38" s="54">
        <v>20</v>
      </c>
      <c r="F38" s="73">
        <v>21.5</v>
      </c>
      <c r="G38" s="77">
        <f t="shared" si="0"/>
        <v>20.75</v>
      </c>
      <c r="H38" s="75"/>
    </row>
    <row r="39" spans="1:8" s="56" customFormat="1">
      <c r="A39" s="57"/>
      <c r="B39" s="55">
        <v>1393</v>
      </c>
      <c r="C39" s="54">
        <v>1311479.2</v>
      </c>
      <c r="D39" s="54">
        <v>7823847.9000000004</v>
      </c>
      <c r="E39" s="54">
        <v>22.2</v>
      </c>
      <c r="F39" s="73">
        <v>24</v>
      </c>
      <c r="G39" s="77">
        <f t="shared" si="0"/>
        <v>23.1</v>
      </c>
      <c r="H39" s="75"/>
    </row>
    <row r="40" spans="1:8" s="56" customFormat="1">
      <c r="A40" s="57"/>
      <c r="B40" s="55">
        <v>1394</v>
      </c>
      <c r="C40" s="54">
        <v>1533600</v>
      </c>
      <c r="D40" s="54">
        <v>10172800</v>
      </c>
      <c r="E40" s="54">
        <v>18</v>
      </c>
      <c r="F40" s="73">
        <v>20</v>
      </c>
      <c r="G40" s="77">
        <f t="shared" si="0"/>
        <v>19</v>
      </c>
      <c r="H40" s="75"/>
    </row>
    <row r="41" spans="1:8" s="56" customFormat="1">
      <c r="A41" s="57"/>
      <c r="B41" s="55">
        <v>1395</v>
      </c>
      <c r="C41" s="54">
        <v>1798300</v>
      </c>
      <c r="D41" s="54">
        <v>12533900</v>
      </c>
      <c r="E41" s="54">
        <v>10</v>
      </c>
      <c r="F41" s="73">
        <v>15</v>
      </c>
      <c r="G41" s="77">
        <f t="shared" si="0"/>
        <v>12.5</v>
      </c>
      <c r="H41" s="75"/>
    </row>
    <row r="42" spans="1:8" s="56" customFormat="1">
      <c r="A42" s="57"/>
      <c r="B42" s="55">
        <v>1396</v>
      </c>
      <c r="C42" s="54">
        <v>2139800</v>
      </c>
      <c r="D42" s="54">
        <v>15299800</v>
      </c>
      <c r="E42" s="54">
        <v>10</v>
      </c>
      <c r="F42" s="73">
        <v>15</v>
      </c>
      <c r="G42" s="77">
        <f t="shared" si="0"/>
        <v>12.5</v>
      </c>
      <c r="H42" s="75"/>
    </row>
    <row r="43" spans="1:8" s="56" customFormat="1">
      <c r="A43" s="57"/>
      <c r="B43" s="55">
        <v>1397</v>
      </c>
      <c r="C43" s="54">
        <v>2656900</v>
      </c>
      <c r="D43" s="54">
        <v>18828900</v>
      </c>
      <c r="E43" s="54">
        <v>10</v>
      </c>
      <c r="F43" s="73">
        <v>15</v>
      </c>
      <c r="G43" s="77">
        <f t="shared" si="0"/>
        <v>12.5</v>
      </c>
      <c r="H43" s="75"/>
    </row>
    <row r="44" spans="1:8" s="56" customFormat="1">
      <c r="A44" s="57"/>
      <c r="B44" s="55">
        <v>1398</v>
      </c>
      <c r="C44" s="54">
        <v>3528500</v>
      </c>
      <c r="D44" s="54">
        <v>24721500</v>
      </c>
      <c r="E44" s="54">
        <v>10</v>
      </c>
      <c r="F44" s="73">
        <v>15</v>
      </c>
      <c r="G44" s="77">
        <f t="shared" si="0"/>
        <v>12.5</v>
      </c>
      <c r="H44" s="75"/>
    </row>
    <row r="45" spans="1:8" s="56" customFormat="1">
      <c r="A45" s="57"/>
      <c r="B45" s="55">
        <v>1399</v>
      </c>
      <c r="C45" s="54" t="s">
        <v>33</v>
      </c>
      <c r="D45" s="54">
        <v>34767000</v>
      </c>
      <c r="E45" s="54">
        <v>10</v>
      </c>
      <c r="F45" s="73">
        <v>16</v>
      </c>
      <c r="G45" s="77">
        <f t="shared" si="0"/>
        <v>13</v>
      </c>
      <c r="H45" s="75"/>
    </row>
    <row r="46" spans="1:8">
      <c r="B46" s="55">
        <v>1400</v>
      </c>
      <c r="C46" s="54" t="s">
        <v>33</v>
      </c>
      <c r="D46" s="54" t="s">
        <v>33</v>
      </c>
      <c r="E46" s="54">
        <v>8</v>
      </c>
      <c r="F46" s="73">
        <v>18</v>
      </c>
      <c r="G46" s="77">
        <f t="shared" si="0"/>
        <v>13</v>
      </c>
      <c r="H46" s="75"/>
    </row>
  </sheetData>
  <pageMargins left="0.75" right="0.75" top="1" bottom="1" header="0.5" footer="0.5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D76F1-D5AB-48AD-95E0-A200E81BBC75}">
  <dimension ref="B2:D23"/>
  <sheetViews>
    <sheetView workbookViewId="0">
      <selection activeCell="G23" sqref="G23"/>
    </sheetView>
  </sheetViews>
  <sheetFormatPr defaultRowHeight="14.4"/>
  <cols>
    <col min="1" max="2" width="8.88671875" style="56"/>
    <col min="3" max="3" width="16.33203125" style="56" bestFit="1" customWidth="1"/>
    <col min="4" max="16384" width="8.88671875" style="56"/>
  </cols>
  <sheetData>
    <row r="2" spans="2:4">
      <c r="B2" s="56" t="s">
        <v>52</v>
      </c>
      <c r="C2" s="56" t="s">
        <v>144</v>
      </c>
      <c r="D2" s="56" t="s">
        <v>135</v>
      </c>
    </row>
    <row r="3" spans="2:4">
      <c r="B3" s="56">
        <v>1379</v>
      </c>
      <c r="C3" s="56">
        <v>0.93186000000000002</v>
      </c>
      <c r="D3" s="56">
        <v>0.12599787120808931</v>
      </c>
    </row>
    <row r="4" spans="2:4">
      <c r="B4" s="56">
        <v>1380</v>
      </c>
      <c r="C4" s="56">
        <v>0.85557000000000005</v>
      </c>
      <c r="D4" s="56">
        <v>0.11390759777856559</v>
      </c>
    </row>
    <row r="5" spans="2:4">
      <c r="B5" s="56">
        <v>1381</v>
      </c>
      <c r="C5" s="56">
        <v>0.88100000000000001</v>
      </c>
      <c r="D5" s="56">
        <v>0.15784448923305394</v>
      </c>
    </row>
    <row r="6" spans="2:4">
      <c r="B6" s="56">
        <v>1382</v>
      </c>
      <c r="C6" s="56">
        <v>1</v>
      </c>
      <c r="D6" s="56">
        <v>0.15657352267521774</v>
      </c>
    </row>
    <row r="7" spans="2:4">
      <c r="B7" s="56">
        <v>1383</v>
      </c>
      <c r="C7" s="56">
        <v>1</v>
      </c>
      <c r="D7" s="56">
        <v>0.15209125475285171</v>
      </c>
    </row>
    <row r="8" spans="2:4">
      <c r="B8" s="56">
        <v>1384</v>
      </c>
      <c r="C8" s="56">
        <v>0.97</v>
      </c>
      <c r="D8" s="56">
        <v>0.10341034103410325</v>
      </c>
    </row>
    <row r="9" spans="2:4">
      <c r="B9" s="56">
        <v>1385</v>
      </c>
      <c r="C9" s="56">
        <v>1</v>
      </c>
      <c r="D9" s="56">
        <v>0.11883100697906282</v>
      </c>
    </row>
    <row r="10" spans="2:4">
      <c r="B10" s="56">
        <v>1386</v>
      </c>
      <c r="C10" s="56">
        <v>0.98799999999999999</v>
      </c>
      <c r="D10" s="56">
        <v>0.18434976329713187</v>
      </c>
    </row>
    <row r="11" spans="2:4">
      <c r="B11" s="56">
        <v>1387</v>
      </c>
      <c r="C11" s="56">
        <v>0.94699999999999995</v>
      </c>
      <c r="D11" s="56">
        <v>0.25370326828121326</v>
      </c>
    </row>
    <row r="12" spans="2:4">
      <c r="B12" s="56">
        <v>1388</v>
      </c>
      <c r="C12" s="56">
        <v>0.89700000000000002</v>
      </c>
      <c r="D12" s="56">
        <v>0.10753938484621159</v>
      </c>
    </row>
    <row r="13" spans="2:4">
      <c r="B13" s="56">
        <v>1389</v>
      </c>
      <c r="C13" s="56">
        <v>0.91300000000000003</v>
      </c>
      <c r="D13" s="56">
        <v>0.12398821417685513</v>
      </c>
    </row>
    <row r="14" spans="2:4">
      <c r="B14" s="56">
        <v>1390</v>
      </c>
      <c r="C14" s="56">
        <v>0.84299999999999997</v>
      </c>
      <c r="D14" s="56">
        <v>0.21492708207785932</v>
      </c>
    </row>
    <row r="15" spans="2:4">
      <c r="B15" s="56">
        <v>1391</v>
      </c>
      <c r="C15" s="56">
        <v>0.54500000000000004</v>
      </c>
      <c r="D15" s="56">
        <v>0.30539917164752861</v>
      </c>
    </row>
    <row r="16" spans="2:4">
      <c r="B16" s="56">
        <v>1392</v>
      </c>
      <c r="C16" s="56">
        <v>0.434</v>
      </c>
      <c r="D16" s="56">
        <v>0.3473164244324119</v>
      </c>
    </row>
    <row r="17" spans="2:4">
      <c r="B17" s="56">
        <v>1393</v>
      </c>
      <c r="C17" s="56">
        <v>0.436</v>
      </c>
      <c r="D17" s="56">
        <v>0.15556432962942068</v>
      </c>
    </row>
    <row r="18" spans="2:4">
      <c r="B18" s="56">
        <v>1394</v>
      </c>
      <c r="C18" s="56">
        <v>0.56499999999999995</v>
      </c>
      <c r="D18" s="56">
        <v>0.11917313418265249</v>
      </c>
    </row>
    <row r="19" spans="2:4">
      <c r="B19" s="56">
        <v>1395</v>
      </c>
      <c r="C19" s="56">
        <v>0.9</v>
      </c>
      <c r="D19" s="56">
        <v>9.0346075844473059E-2</v>
      </c>
    </row>
    <row r="20" spans="2:4">
      <c r="B20" s="56">
        <v>1396</v>
      </c>
      <c r="C20" s="56">
        <v>0.82199999999999995</v>
      </c>
      <c r="D20" s="56">
        <v>9.5999999999999946E-2</v>
      </c>
    </row>
    <row r="21" spans="2:4">
      <c r="B21" s="56">
        <v>1397</v>
      </c>
      <c r="C21" s="56">
        <v>0.62</v>
      </c>
      <c r="D21" s="56">
        <v>0.3120437956204381</v>
      </c>
    </row>
    <row r="22" spans="2:4">
      <c r="B22" s="56">
        <v>1398</v>
      </c>
      <c r="C22" s="56">
        <v>0.23499999999999999</v>
      </c>
      <c r="D22" s="56">
        <v>0.41307371349095945</v>
      </c>
    </row>
    <row r="23" spans="2:4">
      <c r="B23" s="56">
        <v>1399</v>
      </c>
      <c r="C23" s="56">
        <v>0.17599999999999999</v>
      </c>
      <c r="D23" s="56">
        <v>0.51771653543307083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A170"/>
  <sheetViews>
    <sheetView tabSelected="1" zoomScaleNormal="100" workbookViewId="0">
      <selection activeCell="H6" sqref="H6"/>
    </sheetView>
  </sheetViews>
  <sheetFormatPr defaultColWidth="9.109375" defaultRowHeight="14.4"/>
  <cols>
    <col min="1" max="1" width="9.109375" style="1"/>
    <col min="2" max="2" width="11.5546875" style="1" bestFit="1" customWidth="1"/>
    <col min="3" max="3" width="22" style="1" bestFit="1" customWidth="1"/>
    <col min="4" max="5" width="11.5546875" style="1" bestFit="1" customWidth="1"/>
    <col min="6" max="9" width="9.109375" style="1"/>
    <col min="10" max="10" width="9.44140625" style="1" bestFit="1" customWidth="1"/>
    <col min="11" max="11" width="13.6640625" style="1" bestFit="1" customWidth="1"/>
    <col min="12" max="12" width="18.6640625" style="1" bestFit="1" customWidth="1"/>
    <col min="13" max="13" width="7" style="1" bestFit="1" customWidth="1"/>
    <col min="14" max="14" width="22.44140625" style="1" bestFit="1" customWidth="1"/>
    <col min="15" max="15" width="19.6640625" style="1" bestFit="1" customWidth="1"/>
    <col min="16" max="16" width="12" style="1" bestFit="1" customWidth="1"/>
    <col min="17" max="18" width="9.109375" style="1"/>
    <col min="19" max="19" width="18.6640625" style="1" bestFit="1" customWidth="1"/>
    <col min="20" max="23" width="9.109375" style="1"/>
    <col min="24" max="24" width="9.44140625" style="1" customWidth="1"/>
    <col min="25" max="25" width="12" style="1" bestFit="1" customWidth="1"/>
    <col min="26" max="26" width="12" style="1" customWidth="1"/>
    <col min="27" max="27" width="9.109375" style="1"/>
    <col min="28" max="28" width="23" style="1" customWidth="1"/>
    <col min="29" max="29" width="12.6640625" style="1" bestFit="1" customWidth="1"/>
    <col min="30" max="30" width="19.6640625" style="1" bestFit="1" customWidth="1"/>
    <col min="31" max="31" width="9.109375" style="1"/>
    <col min="32" max="32" width="12.5546875" style="1" bestFit="1" customWidth="1"/>
    <col min="33" max="35" width="9.109375" style="1"/>
    <col min="36" max="36" width="12" style="1" bestFit="1" customWidth="1"/>
    <col min="37" max="37" width="12" style="1" customWidth="1"/>
    <col min="38" max="38" width="9.109375" style="1"/>
    <col min="39" max="39" width="22.109375" style="1" bestFit="1" customWidth="1"/>
    <col min="40" max="40" width="12.6640625" style="1" bestFit="1" customWidth="1"/>
    <col min="41" max="41" width="9.109375" style="1"/>
    <col min="42" max="42" width="12.5546875" style="1" bestFit="1" customWidth="1"/>
    <col min="43" max="46" width="9.109375" style="1"/>
    <col min="47" max="47" width="11.5546875" style="1" bestFit="1" customWidth="1"/>
    <col min="48" max="48" width="9.109375" style="1"/>
    <col min="49" max="49" width="22.109375" style="1" bestFit="1" customWidth="1"/>
    <col min="50" max="50" width="12.6640625" style="1" bestFit="1" customWidth="1"/>
    <col min="51" max="51" width="9.109375" style="1"/>
    <col min="52" max="52" width="12.5546875" style="1" bestFit="1" customWidth="1"/>
    <col min="53" max="55" width="9.109375" style="1"/>
    <col min="56" max="56" width="14" style="1" bestFit="1" customWidth="1"/>
    <col min="57" max="57" width="11.5546875" style="1" bestFit="1" customWidth="1"/>
    <col min="58" max="58" width="10.109375" style="1" bestFit="1" customWidth="1"/>
    <col min="59" max="59" width="11.5546875" style="1" customWidth="1"/>
    <col min="60" max="60" width="11.33203125" style="1" customWidth="1"/>
    <col min="61" max="61" width="9.109375" style="1"/>
    <col min="62" max="62" width="12.5546875" style="1" bestFit="1" customWidth="1"/>
    <col min="63" max="66" width="9.109375" style="1"/>
    <col min="67" max="67" width="18.44140625" style="1" bestFit="1" customWidth="1"/>
    <col min="68" max="68" width="11.88671875" style="1" bestFit="1" customWidth="1"/>
    <col min="69" max="69" width="10" style="1" customWidth="1"/>
    <col min="70" max="70" width="9.109375" style="1"/>
    <col min="71" max="71" width="12.5546875" style="1" bestFit="1" customWidth="1"/>
    <col min="72" max="72" width="11.88671875" style="1" bestFit="1" customWidth="1"/>
    <col min="73" max="73" width="14" style="1" bestFit="1" customWidth="1"/>
    <col min="74" max="16384" width="9.109375" style="1"/>
  </cols>
  <sheetData>
    <row r="1" spans="1:75">
      <c r="A1" s="4" t="s">
        <v>0</v>
      </c>
      <c r="B1" s="5" t="s">
        <v>1</v>
      </c>
      <c r="C1" s="5" t="s">
        <v>3</v>
      </c>
      <c r="D1" s="5" t="s">
        <v>2</v>
      </c>
      <c r="E1" s="12" t="s">
        <v>4</v>
      </c>
      <c r="J1" s="1" t="s">
        <v>0</v>
      </c>
      <c r="K1" s="1" t="s">
        <v>4</v>
      </c>
      <c r="L1" s="1" t="s">
        <v>5</v>
      </c>
      <c r="M1" s="1" t="s">
        <v>6</v>
      </c>
      <c r="N1" s="1" t="s">
        <v>7</v>
      </c>
      <c r="X1" s="104" t="s">
        <v>16</v>
      </c>
      <c r="Y1" s="104"/>
      <c r="Z1" s="104"/>
      <c r="AA1" s="104"/>
      <c r="AB1" s="104"/>
      <c r="AC1" s="104"/>
      <c r="AD1" s="104"/>
      <c r="AE1" s="104"/>
      <c r="AF1" s="104"/>
      <c r="AG1" s="104"/>
      <c r="AI1" s="100" t="s">
        <v>17</v>
      </c>
      <c r="AJ1" s="100"/>
      <c r="AK1" s="100"/>
      <c r="AL1" s="100"/>
      <c r="AM1" s="100"/>
      <c r="AN1" s="100"/>
      <c r="AO1" s="100"/>
      <c r="AP1" s="100"/>
      <c r="AQ1" s="100"/>
      <c r="AS1" s="100" t="s">
        <v>18</v>
      </c>
      <c r="AT1" s="100"/>
      <c r="AU1" s="100"/>
      <c r="AV1" s="100"/>
      <c r="AW1" s="100"/>
      <c r="AX1" s="100"/>
      <c r="AY1" s="100"/>
      <c r="AZ1" s="100"/>
      <c r="BA1" s="100"/>
      <c r="BC1" s="33"/>
      <c r="BD1" s="33"/>
      <c r="BE1" s="33"/>
      <c r="BF1" s="33"/>
      <c r="BG1" s="33"/>
      <c r="BH1" s="33"/>
      <c r="BI1" s="33"/>
      <c r="BJ1" s="33"/>
      <c r="BK1" s="33"/>
      <c r="BM1" s="33"/>
      <c r="BN1" s="33"/>
      <c r="BO1" s="33"/>
      <c r="BP1" s="33"/>
      <c r="BQ1" s="33"/>
      <c r="BR1" s="33"/>
      <c r="BS1" s="33"/>
      <c r="BT1" s="33"/>
      <c r="BU1" s="22"/>
      <c r="BV1" s="22"/>
      <c r="BW1" s="22"/>
    </row>
    <row r="2" spans="1:75">
      <c r="A2" s="6">
        <v>1385</v>
      </c>
      <c r="B2" s="2">
        <v>1340613</v>
      </c>
      <c r="C2" s="8">
        <v>1149142</v>
      </c>
      <c r="D2" s="2">
        <v>1202831</v>
      </c>
      <c r="E2" s="13">
        <v>1284199.3999999999</v>
      </c>
      <c r="F2" s="1">
        <f>D2/B2</f>
        <v>0.89722462783816059</v>
      </c>
      <c r="J2" s="16">
        <v>1358</v>
      </c>
      <c r="K2" s="11">
        <v>3550</v>
      </c>
      <c r="L2" s="20"/>
      <c r="M2" s="26">
        <v>0.153</v>
      </c>
      <c r="N2" s="23"/>
      <c r="W2" s="22"/>
      <c r="X2" s="22" t="s">
        <v>8</v>
      </c>
      <c r="Y2" s="22" t="s">
        <v>9</v>
      </c>
      <c r="Z2" s="15" t="s">
        <v>32</v>
      </c>
      <c r="AA2" s="22" t="s">
        <v>6</v>
      </c>
      <c r="AB2" s="22" t="s">
        <v>10</v>
      </c>
      <c r="AC2" s="1" t="s">
        <v>11</v>
      </c>
      <c r="AD2" s="1" t="s">
        <v>22</v>
      </c>
      <c r="AE2" s="1" t="s">
        <v>19</v>
      </c>
      <c r="AF2" s="1" t="s">
        <v>12</v>
      </c>
      <c r="AG2" s="1" t="s">
        <v>13</v>
      </c>
      <c r="AI2" s="29" t="s">
        <v>8</v>
      </c>
      <c r="AJ2" s="29" t="s">
        <v>9</v>
      </c>
      <c r="AK2" s="29" t="s">
        <v>32</v>
      </c>
      <c r="AL2" s="29" t="s">
        <v>6</v>
      </c>
      <c r="AM2" s="29" t="s">
        <v>10</v>
      </c>
      <c r="AN2" s="29" t="s">
        <v>11</v>
      </c>
      <c r="AO2" s="29" t="s">
        <v>20</v>
      </c>
      <c r="AP2" s="29" t="s">
        <v>12</v>
      </c>
      <c r="AQ2" s="29" t="s">
        <v>13</v>
      </c>
      <c r="AS2" s="29" t="s">
        <v>8</v>
      </c>
      <c r="AT2" s="29" t="s">
        <v>9</v>
      </c>
      <c r="AU2" s="29" t="s">
        <v>32</v>
      </c>
      <c r="AV2" s="29" t="s">
        <v>6</v>
      </c>
      <c r="AW2" s="29" t="s">
        <v>10</v>
      </c>
      <c r="AX2" s="29" t="s">
        <v>11</v>
      </c>
      <c r="AY2" s="29" t="s">
        <v>21</v>
      </c>
      <c r="AZ2" s="29" t="s">
        <v>12</v>
      </c>
      <c r="BA2" s="29" t="s">
        <v>13</v>
      </c>
      <c r="BC2" s="22"/>
      <c r="BD2" s="22"/>
      <c r="BE2" s="22"/>
      <c r="BF2" s="22"/>
      <c r="BG2" s="22"/>
      <c r="BH2" s="22"/>
      <c r="BI2" s="22"/>
      <c r="BJ2" s="22"/>
      <c r="BK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</row>
    <row r="3" spans="1:75">
      <c r="A3" s="6">
        <v>1386</v>
      </c>
      <c r="B3" s="2">
        <v>1741404</v>
      </c>
      <c r="C3" s="2">
        <v>1494683</v>
      </c>
      <c r="D3" s="2">
        <v>1640793</v>
      </c>
      <c r="E3" s="13">
        <v>1640293</v>
      </c>
      <c r="F3" s="1">
        <f t="shared" ref="F3:F16" si="0">D3/B3</f>
        <v>0.94222420529641604</v>
      </c>
      <c r="J3" s="17">
        <v>1359</v>
      </c>
      <c r="K3" s="10">
        <v>4508.1000000000004</v>
      </c>
      <c r="L3" s="19">
        <f>(K3-K2)/K2</f>
        <v>0.26988732394366205</v>
      </c>
      <c r="M3" s="27">
        <v>0.19</v>
      </c>
      <c r="N3" s="24">
        <f>(M3-M2)/M2</f>
        <v>0.24183006535947715</v>
      </c>
      <c r="W3" s="22"/>
      <c r="X3" s="29">
        <v>1960</v>
      </c>
      <c r="Y3" s="29">
        <v>64880041824.719643</v>
      </c>
      <c r="Z3" s="50">
        <v>4199134389.9036956</v>
      </c>
      <c r="AA3" s="29">
        <v>0.14143422224222801</v>
      </c>
      <c r="AB3" s="29">
        <v>16.369867583344771</v>
      </c>
      <c r="AC3" s="29">
        <f>(Y3*AB3)/100</f>
        <v>10620776934.725309</v>
      </c>
      <c r="AD3" s="30"/>
      <c r="AE3" s="29">
        <f>Z3/AC3</f>
        <v>0.39536979410370227</v>
      </c>
      <c r="AF3" s="30"/>
      <c r="AG3" s="29"/>
      <c r="AI3" s="22">
        <v>1960</v>
      </c>
      <c r="AJ3" s="22">
        <v>3175859647138.667</v>
      </c>
      <c r="AK3" s="49">
        <v>543300000000</v>
      </c>
      <c r="AL3" s="22">
        <v>13.5630607803977</v>
      </c>
      <c r="AM3" s="22">
        <v>60.047671636296705</v>
      </c>
      <c r="AN3" s="22">
        <f>(AJ3*AM3)/100</f>
        <v>1907029772543.478</v>
      </c>
      <c r="AO3" s="22">
        <f>AK3/AN3</f>
        <v>0.28489329732664853</v>
      </c>
      <c r="AP3" s="22"/>
      <c r="AQ3" s="22"/>
      <c r="AS3" s="22">
        <v>1960</v>
      </c>
      <c r="AT3" s="22">
        <v>5768016072.1364985</v>
      </c>
      <c r="AU3" s="53">
        <v>704756304.71710443</v>
      </c>
      <c r="AV3" s="22">
        <v>27.5191749343204</v>
      </c>
      <c r="AW3" s="22"/>
      <c r="AX3" s="22"/>
      <c r="AY3" s="22"/>
      <c r="AZ3" s="22"/>
      <c r="BA3" s="22"/>
      <c r="BC3" s="22"/>
      <c r="BD3" s="22"/>
      <c r="BE3" s="22"/>
      <c r="BF3" s="22"/>
      <c r="BG3" s="22"/>
      <c r="BH3" s="22"/>
      <c r="BI3" s="22"/>
      <c r="BJ3" s="22"/>
      <c r="BK3" s="22"/>
      <c r="BM3" s="22"/>
      <c r="BN3" s="34"/>
      <c r="BO3" s="22"/>
      <c r="BP3" s="22"/>
      <c r="BQ3" s="22"/>
      <c r="BR3" s="22"/>
      <c r="BS3" s="22"/>
      <c r="BT3" s="22"/>
      <c r="BU3" s="22"/>
      <c r="BV3" s="22"/>
      <c r="BW3" s="22"/>
    </row>
    <row r="4" spans="1:75">
      <c r="A4" s="6">
        <v>1387</v>
      </c>
      <c r="B4" s="2">
        <v>1943281</v>
      </c>
      <c r="C4" s="2">
        <v>1675776</v>
      </c>
      <c r="D4" s="2">
        <v>1852355</v>
      </c>
      <c r="E4" s="13">
        <v>1901366</v>
      </c>
      <c r="F4" s="1">
        <f t="shared" si="0"/>
        <v>0.95321006071690095</v>
      </c>
      <c r="J4" s="17">
        <v>1360</v>
      </c>
      <c r="K4" s="10">
        <v>5236.1000000000004</v>
      </c>
      <c r="L4" s="19">
        <f t="shared" ref="L4:L43" si="1">(K4-K3)/K3</f>
        <v>0.16148710099598498</v>
      </c>
      <c r="M4" s="27">
        <v>0.23400000000000001</v>
      </c>
      <c r="N4" s="24">
        <f t="shared" ref="N4:N43" si="2">(M4-M3)/M3</f>
        <v>0.23157894736842111</v>
      </c>
      <c r="W4" s="22"/>
      <c r="X4" s="22">
        <v>1961</v>
      </c>
      <c r="Y4" s="22">
        <v>72305568846.763367</v>
      </c>
      <c r="Z4" s="51">
        <v>4426949094.8403034</v>
      </c>
      <c r="AA4" s="22">
        <v>0.14590717059841901</v>
      </c>
      <c r="AB4" s="22">
        <v>17.039351846679537</v>
      </c>
      <c r="AC4" s="22">
        <f t="shared" ref="AC4:AC59" si="3">(Y4*AB4)/100</f>
        <v>12320400280.543118</v>
      </c>
      <c r="AD4" s="31">
        <f>(AC4-AC3)/AC3</f>
        <v>0.16002815578027826</v>
      </c>
      <c r="AE4" s="22">
        <f t="shared" ref="AE4:AE59" si="4">Z4/AC4</f>
        <v>0.35931860930131654</v>
      </c>
      <c r="AF4" s="31">
        <f>(AA4-AA3)/AA3</f>
        <v>3.1625643958577303E-2</v>
      </c>
      <c r="AG4" s="31">
        <f>(Y4-Y3)/Y3</f>
        <v>0.11445009610358418</v>
      </c>
      <c r="AI4" s="22">
        <v>1961</v>
      </c>
      <c r="AJ4" s="22">
        <v>3248904419022.8462</v>
      </c>
      <c r="AK4" s="49">
        <v>563300000000</v>
      </c>
      <c r="AL4" s="22">
        <v>13.7082837473334</v>
      </c>
      <c r="AM4" s="22">
        <v>62.661636783241612</v>
      </c>
      <c r="AN4" s="22">
        <f t="shared" ref="AN4:AN63" si="5">(AJ4*AM4)/100</f>
        <v>2035816686482.782</v>
      </c>
      <c r="AO4" s="22">
        <f t="shared" ref="AO4:AO63" si="6">AK4/AN4</f>
        <v>0.27669485358880525</v>
      </c>
      <c r="AP4" s="31">
        <f>(AL4-AL3)/AL3</f>
        <v>1.0707241476465731E-2</v>
      </c>
      <c r="AQ4" s="31">
        <f>(AJ4-AJ3)/AJ3</f>
        <v>2.2999999999996808E-2</v>
      </c>
      <c r="AS4" s="22">
        <v>1961</v>
      </c>
      <c r="AT4" s="22">
        <v>6237353063.245204</v>
      </c>
      <c r="AU4" s="51">
        <v>764634783.7449367</v>
      </c>
      <c r="AV4" s="22">
        <v>27.629251634057699</v>
      </c>
      <c r="AW4" s="22"/>
      <c r="AX4" s="22"/>
      <c r="AY4" s="22"/>
      <c r="AZ4" s="31">
        <f>(AV4-AV3)/AV3</f>
        <v>4.0000000000006185E-3</v>
      </c>
      <c r="BA4" s="31">
        <f>(AT4-AT3)/AT3</f>
        <v>8.136887713887056E-2</v>
      </c>
      <c r="BC4" s="22"/>
      <c r="BD4" s="22"/>
      <c r="BE4" s="22"/>
      <c r="BF4" s="22"/>
      <c r="BG4" s="22"/>
      <c r="BH4" s="22"/>
      <c r="BI4" s="22"/>
      <c r="BJ4" s="31"/>
      <c r="BK4" s="31"/>
      <c r="BM4" s="22"/>
      <c r="BN4" s="34"/>
      <c r="BO4" s="22"/>
      <c r="BP4" s="22"/>
      <c r="BQ4" s="22"/>
      <c r="BR4" s="22"/>
      <c r="BS4" s="22"/>
      <c r="BT4" s="22"/>
      <c r="BU4" s="22"/>
      <c r="BV4" s="22"/>
      <c r="BW4" s="22"/>
    </row>
    <row r="5" spans="1:75">
      <c r="A5" s="6">
        <v>1388</v>
      </c>
      <c r="B5" s="2">
        <v>2424442</v>
      </c>
      <c r="C5" s="2">
        <v>2131627</v>
      </c>
      <c r="D5" s="2">
        <v>2289615</v>
      </c>
      <c r="E5" s="13">
        <v>2355890</v>
      </c>
      <c r="F5" s="1">
        <f t="shared" si="0"/>
        <v>0.94438844072161754</v>
      </c>
      <c r="J5" s="17">
        <v>1361</v>
      </c>
      <c r="K5" s="10">
        <v>6430.7</v>
      </c>
      <c r="L5" s="19">
        <f t="shared" si="1"/>
        <v>0.22814690322950276</v>
      </c>
      <c r="M5" s="27">
        <v>0.27800000000000002</v>
      </c>
      <c r="N5" s="24">
        <f t="shared" si="2"/>
        <v>0.18803418803418806</v>
      </c>
      <c r="W5" s="22"/>
      <c r="X5" s="22">
        <v>1962</v>
      </c>
      <c r="Y5" s="22">
        <v>78515684295.007751</v>
      </c>
      <c r="Z5" s="51">
        <v>4693566416.4834585</v>
      </c>
      <c r="AA5" s="22">
        <v>0.146959629035467</v>
      </c>
      <c r="AB5" s="22">
        <v>20.197579293873595</v>
      </c>
      <c r="AC5" s="22">
        <f t="shared" si="3"/>
        <v>15858267593.611649</v>
      </c>
      <c r="AD5" s="31">
        <f t="shared" ref="AD5:AD59" si="7">(AC5-AC4)/AC4</f>
        <v>0.2871552248716851</v>
      </c>
      <c r="AE5" s="22">
        <f t="shared" si="4"/>
        <v>0.29596968198305701</v>
      </c>
      <c r="AF5" s="31">
        <f t="shared" ref="AF5:AF62" si="8">(AA5-AA4)/AA4</f>
        <v>7.2132057165625778E-3</v>
      </c>
      <c r="AG5" s="31">
        <f t="shared" ref="AG5:AG63" si="9">(Y5-Y4)/Y4</f>
        <v>8.5887097595559125E-2</v>
      </c>
      <c r="AI5" s="22">
        <v>1962</v>
      </c>
      <c r="AJ5" s="22">
        <v>3447087588583.2441</v>
      </c>
      <c r="AK5" s="49">
        <v>605100000000</v>
      </c>
      <c r="AL5" s="22">
        <v>13.8726149993924</v>
      </c>
      <c r="AM5" s="22">
        <v>63.544372830937036</v>
      </c>
      <c r="AN5" s="22">
        <f t="shared" si="5"/>
        <v>2190430189098.2937</v>
      </c>
      <c r="AO5" s="22">
        <f t="shared" si="6"/>
        <v>0.27624710571081645</v>
      </c>
      <c r="AP5" s="31">
        <f t="shared" ref="AP5:AP63" si="10">(AL5-AL4)/AL4</f>
        <v>1.1987733482024445E-2</v>
      </c>
      <c r="AQ5" s="31">
        <f t="shared" ref="AQ5:AQ63" si="11">(AJ5-AJ4)/AJ4</f>
        <v>6.1000000000001331E-2</v>
      </c>
      <c r="AS5" s="22">
        <v>1962</v>
      </c>
      <c r="AT5" s="22">
        <v>6708525608.1699181</v>
      </c>
      <c r="AU5" s="51">
        <v>826244609.95687973</v>
      </c>
      <c r="AV5" s="22">
        <v>27.745178563990802</v>
      </c>
      <c r="AW5" s="22"/>
      <c r="AX5" s="22"/>
      <c r="AY5" s="22"/>
      <c r="AZ5" s="31">
        <f t="shared" ref="AZ5:AZ63" si="12">(AV5-AV4)/AV4</f>
        <v>4.1958041958039686E-3</v>
      </c>
      <c r="BA5" s="31">
        <f t="shared" ref="BA5:BA63" si="13">(AT5-AT4)/AT4</f>
        <v>7.5540464063384258E-2</v>
      </c>
      <c r="BC5" s="22"/>
      <c r="BD5" s="22"/>
      <c r="BE5" s="22"/>
      <c r="BF5" s="22"/>
      <c r="BG5" s="22"/>
      <c r="BH5" s="22"/>
      <c r="BI5" s="22"/>
      <c r="BJ5" s="31"/>
      <c r="BK5" s="31"/>
      <c r="BM5" s="22"/>
      <c r="BN5" s="34"/>
      <c r="BO5" s="22"/>
      <c r="BP5" s="22"/>
      <c r="BQ5" s="22"/>
      <c r="BR5" s="22"/>
      <c r="BS5" s="22"/>
      <c r="BT5" s="22"/>
      <c r="BU5" s="22"/>
      <c r="BV5" s="22"/>
      <c r="BW5" s="22"/>
    </row>
    <row r="6" spans="1:75">
      <c r="A6" s="6">
        <v>1389</v>
      </c>
      <c r="B6" s="2">
        <v>3187671</v>
      </c>
      <c r="C6" s="2">
        <v>2823184</v>
      </c>
      <c r="D6" s="2">
        <v>3177895</v>
      </c>
      <c r="E6" s="13">
        <v>2948870</v>
      </c>
      <c r="F6" s="1">
        <f t="shared" si="0"/>
        <v>0.9969331841334943</v>
      </c>
      <c r="J6" s="17">
        <v>1362</v>
      </c>
      <c r="K6" s="10">
        <v>7514.4</v>
      </c>
      <c r="L6" s="19">
        <f t="shared" si="1"/>
        <v>0.16851975679164008</v>
      </c>
      <c r="M6" s="27">
        <v>0.31900000000000001</v>
      </c>
      <c r="N6" s="24">
        <f t="shared" si="2"/>
        <v>0.14748201438848912</v>
      </c>
      <c r="W6" s="22"/>
      <c r="X6" s="22">
        <v>1963</v>
      </c>
      <c r="Y6" s="22">
        <v>84215439920.864227</v>
      </c>
      <c r="Z6" s="51">
        <v>4928628018.3875914</v>
      </c>
      <c r="AA6" s="22">
        <v>0.14750609783881</v>
      </c>
      <c r="AB6" s="22">
        <v>22.954727585297771</v>
      </c>
      <c r="AC6" s="22">
        <f t="shared" si="3"/>
        <v>19331424818.594494</v>
      </c>
      <c r="AD6" s="31">
        <f t="shared" si="7"/>
        <v>0.21901239870501199</v>
      </c>
      <c r="AE6" s="22">
        <f t="shared" si="4"/>
        <v>0.25495420356428394</v>
      </c>
      <c r="AF6" s="31">
        <f t="shared" si="8"/>
        <v>3.718496072217995E-3</v>
      </c>
      <c r="AG6" s="31">
        <f t="shared" si="9"/>
        <v>7.2593847675589601E-2</v>
      </c>
      <c r="AI6" s="22">
        <v>1963</v>
      </c>
      <c r="AJ6" s="22">
        <v>3598759442480.9038</v>
      </c>
      <c r="AK6" s="49">
        <v>638600000000</v>
      </c>
      <c r="AL6" s="22">
        <v>14.0445895655005</v>
      </c>
      <c r="AM6" s="22">
        <v>65.820858127153144</v>
      </c>
      <c r="AN6" s="22">
        <f t="shared" si="5"/>
        <v>2368734346972.8833</v>
      </c>
      <c r="AO6" s="22">
        <f t="shared" si="6"/>
        <v>0.26959544907013183</v>
      </c>
      <c r="AP6" s="31">
        <f t="shared" si="10"/>
        <v>1.2396694214870939E-2</v>
      </c>
      <c r="AQ6" s="31">
        <f t="shared" si="11"/>
        <v>4.3999999999999109E-2</v>
      </c>
      <c r="AS6" s="22">
        <v>1963</v>
      </c>
      <c r="AT6" s="22">
        <v>7382103260.4214458</v>
      </c>
      <c r="AU6" s="51">
        <v>917614007.57872736</v>
      </c>
      <c r="AV6" s="22">
        <v>28.357015138637902</v>
      </c>
      <c r="AW6" s="22">
        <v>52.830188679245282</v>
      </c>
      <c r="AX6" s="22">
        <f>(AT6*AW6)/100</f>
        <v>3899979080.9773674</v>
      </c>
      <c r="AY6" s="22">
        <f>AU6/AX6</f>
        <v>0.23528690501303037</v>
      </c>
      <c r="AZ6" s="31">
        <f t="shared" si="12"/>
        <v>2.2051996285984428E-2</v>
      </c>
      <c r="BA6" s="31">
        <f t="shared" si="13"/>
        <v>0.10040621316719985</v>
      </c>
      <c r="BC6" s="22"/>
      <c r="BD6" s="22"/>
      <c r="BE6" s="22"/>
      <c r="BF6" s="22"/>
      <c r="BG6" s="22"/>
      <c r="BH6" s="22"/>
      <c r="BI6" s="22"/>
      <c r="BJ6" s="31"/>
      <c r="BK6" s="31"/>
      <c r="BM6" s="22" t="s">
        <v>0</v>
      </c>
      <c r="BN6" s="34" t="s">
        <v>7</v>
      </c>
      <c r="BO6" s="22" t="s">
        <v>47</v>
      </c>
      <c r="BP6" s="22" t="s">
        <v>48</v>
      </c>
      <c r="BQ6" s="22"/>
      <c r="BR6" s="22"/>
      <c r="BS6" s="22"/>
      <c r="BT6" s="22"/>
      <c r="BU6" s="22"/>
      <c r="BV6" s="22"/>
      <c r="BW6" s="22"/>
    </row>
    <row r="7" spans="1:75">
      <c r="A7" s="6">
        <v>1390</v>
      </c>
      <c r="B7" s="2">
        <v>3866988</v>
      </c>
      <c r="C7" s="2">
        <v>3438339</v>
      </c>
      <c r="D7" s="2">
        <v>3803718</v>
      </c>
      <c r="E7" s="13">
        <v>3522200</v>
      </c>
      <c r="F7" s="1">
        <f t="shared" si="0"/>
        <v>0.98363842866851414</v>
      </c>
      <c r="J7" s="17">
        <v>1363</v>
      </c>
      <c r="K7" s="10">
        <v>7966.9</v>
      </c>
      <c r="L7" s="19">
        <f t="shared" si="1"/>
        <v>6.0217715319919089E-2</v>
      </c>
      <c r="M7" s="27">
        <v>0.35499999999999998</v>
      </c>
      <c r="N7" s="24">
        <f t="shared" si="2"/>
        <v>0.11285266457680243</v>
      </c>
      <c r="W7" s="22"/>
      <c r="X7" s="22">
        <v>1964</v>
      </c>
      <c r="Y7" s="22">
        <v>91974877783.151871</v>
      </c>
      <c r="Z7" s="51">
        <v>5379845647.7013855</v>
      </c>
      <c r="AA7" s="22">
        <v>0.153132702559275</v>
      </c>
      <c r="AB7" s="22">
        <v>24.401058318248943</v>
      </c>
      <c r="AC7" s="22">
        <f t="shared" si="3"/>
        <v>22442843566.005077</v>
      </c>
      <c r="AD7" s="31">
        <f t="shared" si="7"/>
        <v>0.16095134096984795</v>
      </c>
      <c r="AE7" s="22">
        <f t="shared" si="4"/>
        <v>0.23971319106151134</v>
      </c>
      <c r="AF7" s="31">
        <f t="shared" si="8"/>
        <v>3.8144895722301439E-2</v>
      </c>
      <c r="AG7" s="31">
        <f t="shared" si="9"/>
        <v>9.2137948451959065E-2</v>
      </c>
      <c r="AI7" s="22">
        <v>1964</v>
      </c>
      <c r="AJ7" s="22">
        <v>3807487490144.8066</v>
      </c>
      <c r="AK7" s="49">
        <v>685800000000</v>
      </c>
      <c r="AL7" s="22">
        <v>14.2242074456579</v>
      </c>
      <c r="AM7" s="22">
        <v>66.826334208223969</v>
      </c>
      <c r="AN7" s="22">
        <f t="shared" si="5"/>
        <v>2544404315100.4873</v>
      </c>
      <c r="AO7" s="22">
        <f t="shared" si="6"/>
        <v>0.2695326351751276</v>
      </c>
      <c r="AP7" s="31">
        <f t="shared" si="10"/>
        <v>1.2789115646256967E-2</v>
      </c>
      <c r="AQ7" s="31">
        <f t="shared" si="11"/>
        <v>5.800000000000289E-2</v>
      </c>
      <c r="AS7" s="22">
        <v>1964</v>
      </c>
      <c r="AT7" s="22">
        <v>7153012024.5388117</v>
      </c>
      <c r="AU7" s="51">
        <v>894159153.27322626</v>
      </c>
      <c r="AV7" s="22">
        <v>28.8464843983554</v>
      </c>
      <c r="AW7" s="22">
        <v>56.91947976033903</v>
      </c>
      <c r="AX7" s="22">
        <f t="shared" ref="AX7:AX63" si="14">(AT7*AW7)/100</f>
        <v>4071457231.561986</v>
      </c>
      <c r="AY7" s="22">
        <f t="shared" ref="AY7:AY63" si="15">AU7/AX7</f>
        <v>0.21961649169287439</v>
      </c>
      <c r="AZ7" s="31">
        <f t="shared" si="12"/>
        <v>1.7260958437426355E-2</v>
      </c>
      <c r="BA7" s="31">
        <f t="shared" si="13"/>
        <v>-3.1033328551618673E-2</v>
      </c>
      <c r="BC7" s="22"/>
      <c r="BD7" s="22"/>
      <c r="BE7" s="22"/>
      <c r="BF7" s="22"/>
      <c r="BG7" s="22"/>
      <c r="BH7" s="22"/>
      <c r="BI7" s="22"/>
      <c r="BJ7" s="31"/>
      <c r="BK7" s="31"/>
      <c r="BM7" s="29">
        <v>1359</v>
      </c>
      <c r="BN7" s="79">
        <f t="shared" ref="BN7:BN47" si="16">AF22</f>
        <v>0.10487236727348517</v>
      </c>
      <c r="BO7" s="29">
        <f>'Banking Sector'!F5</f>
        <v>8.5</v>
      </c>
      <c r="BP7" s="30">
        <f>(((BO7)/100)-BN7)/(1+BN7)</f>
        <v>-1.7986120263397111E-2</v>
      </c>
      <c r="BQ7" s="22"/>
      <c r="BR7" s="22"/>
      <c r="BS7" s="22"/>
      <c r="BT7" s="22"/>
      <c r="BU7" s="22"/>
      <c r="BV7" s="22"/>
      <c r="BW7" s="22"/>
    </row>
    <row r="8" spans="1:75">
      <c r="A8" s="6">
        <v>1391</v>
      </c>
      <c r="B8" s="2">
        <v>4977262</v>
      </c>
      <c r="C8" s="2">
        <v>4403691</v>
      </c>
      <c r="D8" s="2">
        <v>4390642</v>
      </c>
      <c r="E8" s="13">
        <v>4607000</v>
      </c>
      <c r="F8" s="1">
        <f t="shared" si="0"/>
        <v>0.88214001995474622</v>
      </c>
      <c r="J8" s="17">
        <v>1364</v>
      </c>
      <c r="K8" s="10">
        <v>9002.1</v>
      </c>
      <c r="L8" s="19">
        <f t="shared" si="1"/>
        <v>0.12993761688988198</v>
      </c>
      <c r="M8" s="27">
        <v>0.379</v>
      </c>
      <c r="N8" s="24">
        <f t="shared" si="2"/>
        <v>6.7605633802816964E-2</v>
      </c>
      <c r="W8" s="22"/>
      <c r="X8" s="22">
        <v>1965</v>
      </c>
      <c r="Y8" s="22">
        <v>107813156152.77856</v>
      </c>
      <c r="Z8" s="51">
        <v>6197319929.0403833</v>
      </c>
      <c r="AA8" s="22">
        <v>0.15643175496768799</v>
      </c>
      <c r="AB8" s="22">
        <v>24.349927413285812</v>
      </c>
      <c r="AC8" s="22">
        <f t="shared" si="3"/>
        <v>26252425265.174068</v>
      </c>
      <c r="AD8" s="31">
        <f t="shared" si="7"/>
        <v>0.16974594542642946</v>
      </c>
      <c r="AE8" s="22">
        <f t="shared" si="4"/>
        <v>0.23606656781008425</v>
      </c>
      <c r="AF8" s="31">
        <f t="shared" si="8"/>
        <v>2.1543748352093432E-2</v>
      </c>
      <c r="AG8" s="31">
        <f t="shared" si="9"/>
        <v>0.17220222251306952</v>
      </c>
      <c r="AI8" s="22">
        <v>1965</v>
      </c>
      <c r="AJ8" s="22">
        <v>4051166689514.0649</v>
      </c>
      <c r="AK8" s="49">
        <v>743700000000</v>
      </c>
      <c r="AL8" s="22">
        <v>14.4496852101109</v>
      </c>
      <c r="AM8" s="22">
        <v>66.936533548473847</v>
      </c>
      <c r="AN8" s="22">
        <f t="shared" si="5"/>
        <v>2711710550231.1792</v>
      </c>
      <c r="AO8" s="22">
        <f t="shared" si="6"/>
        <v>0.27425493474463858</v>
      </c>
      <c r="AP8" s="31">
        <f t="shared" si="10"/>
        <v>1.58516926383712E-2</v>
      </c>
      <c r="AQ8" s="31">
        <f t="shared" si="11"/>
        <v>6.3999999999997545E-2</v>
      </c>
      <c r="AS8" s="22">
        <v>1965</v>
      </c>
      <c r="AT8" s="22">
        <v>7713420724.2110291</v>
      </c>
      <c r="AU8" s="51">
        <v>974650463.87037766</v>
      </c>
      <c r="AV8" s="22">
        <v>28.898007478325699</v>
      </c>
      <c r="AW8" s="22">
        <v>55.268802788577553</v>
      </c>
      <c r="AX8" s="22">
        <f t="shared" si="14"/>
        <v>4263115288.3174639</v>
      </c>
      <c r="AY8" s="22">
        <f t="shared" si="15"/>
        <v>0.22862399863810529</v>
      </c>
      <c r="AZ8" s="31">
        <f t="shared" si="12"/>
        <v>1.7861129716464101E-3</v>
      </c>
      <c r="BA8" s="31">
        <f t="shared" si="13"/>
        <v>7.834583497828658E-2</v>
      </c>
      <c r="BC8" s="22"/>
      <c r="BD8" s="22"/>
      <c r="BE8" s="22"/>
      <c r="BF8" s="22"/>
      <c r="BG8" s="22"/>
      <c r="BH8" s="22"/>
      <c r="BI8" s="22"/>
      <c r="BJ8" s="31"/>
      <c r="BK8" s="31"/>
      <c r="BM8" s="22">
        <v>1360</v>
      </c>
      <c r="BN8" s="78">
        <f t="shared" si="16"/>
        <v>0.20643914437379837</v>
      </c>
      <c r="BO8" s="22">
        <f>'Banking Sector'!F6</f>
        <v>8.5</v>
      </c>
      <c r="BP8" s="31">
        <f t="shared" ref="BP8:BP47" si="17">(((BO8)/100)-BN8)/(1+BN8)</f>
        <v>-0.10065915462054351</v>
      </c>
      <c r="BQ8" s="22"/>
      <c r="BR8" s="22"/>
      <c r="BS8" s="22"/>
      <c r="BT8" s="22"/>
      <c r="BU8" s="22"/>
      <c r="BV8" s="22"/>
      <c r="BW8" s="22"/>
    </row>
    <row r="9" spans="1:75">
      <c r="A9" s="6">
        <v>1392</v>
      </c>
      <c r="B9" s="2">
        <v>6844166</v>
      </c>
      <c r="C9" s="2">
        <v>6081109</v>
      </c>
      <c r="D9" s="2">
        <v>5719260</v>
      </c>
      <c r="E9" s="13">
        <v>5947550</v>
      </c>
      <c r="F9" s="1">
        <f t="shared" si="0"/>
        <v>0.83564016419239395</v>
      </c>
      <c r="J9" s="17">
        <v>1365</v>
      </c>
      <c r="K9" s="10">
        <v>10722.6</v>
      </c>
      <c r="L9" s="19">
        <f t="shared" si="1"/>
        <v>0.19112207151664612</v>
      </c>
      <c r="M9" s="27">
        <v>0.46800000000000003</v>
      </c>
      <c r="N9" s="24">
        <f t="shared" si="2"/>
        <v>0.23482849604221642</v>
      </c>
      <c r="W9" s="22"/>
      <c r="X9" s="22">
        <v>1966</v>
      </c>
      <c r="Y9" s="22">
        <v>119921722099.86026</v>
      </c>
      <c r="Z9" s="51">
        <v>6789938671.7509441</v>
      </c>
      <c r="AA9" s="22">
        <v>0.15582456740695799</v>
      </c>
      <c r="AB9" s="22">
        <v>25.393814374432527</v>
      </c>
      <c r="AC9" s="22">
        <f t="shared" si="3"/>
        <v>30452699504.661343</v>
      </c>
      <c r="AD9" s="31">
        <f t="shared" si="7"/>
        <v>0.15999566505039337</v>
      </c>
      <c r="AE9" s="22">
        <f t="shared" si="4"/>
        <v>0.22296672486167013</v>
      </c>
      <c r="AF9" s="31">
        <f t="shared" si="8"/>
        <v>-3.8814853215411271E-3</v>
      </c>
      <c r="AG9" s="31">
        <f t="shared" si="9"/>
        <v>0.112310652791975</v>
      </c>
      <c r="AI9" s="22">
        <v>1966</v>
      </c>
      <c r="AJ9" s="22">
        <v>4314492524332.4907</v>
      </c>
      <c r="AK9" s="49">
        <v>815000000000</v>
      </c>
      <c r="AL9" s="22">
        <v>14.8853541109182</v>
      </c>
      <c r="AM9" s="22">
        <v>63.963558282208588</v>
      </c>
      <c r="AN9" s="22">
        <f t="shared" si="5"/>
        <v>2759702940382.9453</v>
      </c>
      <c r="AO9" s="22">
        <f t="shared" si="6"/>
        <v>0.29532164062806993</v>
      </c>
      <c r="AP9" s="31">
        <f t="shared" si="10"/>
        <v>3.0150753768839838E-2</v>
      </c>
      <c r="AQ9" s="31">
        <f t="shared" si="11"/>
        <v>6.5000000000002847E-2</v>
      </c>
      <c r="AS9" s="22">
        <v>1966</v>
      </c>
      <c r="AT9" s="22">
        <v>8498614168.1206293</v>
      </c>
      <c r="AU9" s="51">
        <v>1096432771.4621718</v>
      </c>
      <c r="AV9" s="22">
        <v>29.477642127991299</v>
      </c>
      <c r="AW9" s="22">
        <v>56.369920152544395</v>
      </c>
      <c r="AX9" s="22">
        <f t="shared" si="14"/>
        <v>4790662020.6424236</v>
      </c>
      <c r="AY9" s="22">
        <f t="shared" si="15"/>
        <v>0.22886873812800118</v>
      </c>
      <c r="AZ9" s="31">
        <f t="shared" si="12"/>
        <v>2.0057945174951661E-2</v>
      </c>
      <c r="BA9" s="31">
        <f t="shared" si="13"/>
        <v>0.10179574951033339</v>
      </c>
      <c r="BC9" s="22"/>
      <c r="BD9" s="22"/>
      <c r="BE9" s="22"/>
      <c r="BF9" s="22"/>
      <c r="BG9" s="22"/>
      <c r="BH9" s="22"/>
      <c r="BI9" s="22"/>
      <c r="BJ9" s="31"/>
      <c r="BK9" s="31"/>
      <c r="BM9" s="22">
        <v>1361</v>
      </c>
      <c r="BN9" s="78">
        <f t="shared" si="16"/>
        <v>0.24203589762448693</v>
      </c>
      <c r="BO9" s="22">
        <f>'Banking Sector'!F7</f>
        <v>8.5</v>
      </c>
      <c r="BP9" s="31">
        <f t="shared" si="17"/>
        <v>-0.12643426645303343</v>
      </c>
      <c r="BQ9" s="22"/>
      <c r="BR9" s="22"/>
      <c r="BS9" s="22"/>
      <c r="BT9" s="22"/>
      <c r="BU9" s="22"/>
      <c r="BV9" s="22"/>
      <c r="BW9" s="22"/>
    </row>
    <row r="10" spans="1:75">
      <c r="A10" s="6">
        <v>1393</v>
      </c>
      <c r="B10" s="2">
        <v>8192761</v>
      </c>
      <c r="C10" s="2">
        <v>7257035</v>
      </c>
      <c r="D10" s="2">
        <v>6739744</v>
      </c>
      <c r="E10" s="13">
        <v>7823800</v>
      </c>
      <c r="F10" s="1">
        <f t="shared" si="0"/>
        <v>0.82264623611014653</v>
      </c>
      <c r="J10" s="17">
        <v>1366</v>
      </c>
      <c r="K10" s="10">
        <v>12668.2</v>
      </c>
      <c r="L10" s="19">
        <f t="shared" si="1"/>
        <v>0.18144852927461627</v>
      </c>
      <c r="M10" s="27">
        <v>0.59699999999999998</v>
      </c>
      <c r="N10" s="24">
        <f t="shared" si="2"/>
        <v>0.27564102564102549</v>
      </c>
      <c r="W10" s="22"/>
      <c r="X10" s="22">
        <v>1967</v>
      </c>
      <c r="Y10" s="22">
        <v>133865752100.91153</v>
      </c>
      <c r="Z10" s="51">
        <v>7555383690.1599998</v>
      </c>
      <c r="AA10" s="22">
        <v>0.15831403640241201</v>
      </c>
      <c r="AB10" s="22">
        <v>27.191066968835685</v>
      </c>
      <c r="AC10" s="22">
        <f t="shared" si="3"/>
        <v>36399526302.094421</v>
      </c>
      <c r="AD10" s="31">
        <f t="shared" si="7"/>
        <v>0.19528077622552997</v>
      </c>
      <c r="AE10" s="22">
        <f t="shared" si="4"/>
        <v>0.20756818721910852</v>
      </c>
      <c r="AF10" s="31">
        <f t="shared" si="8"/>
        <v>1.5976100796432295E-2</v>
      </c>
      <c r="AG10" s="31">
        <f t="shared" si="9"/>
        <v>0.11627609874914828</v>
      </c>
      <c r="AI10" s="22">
        <v>1967</v>
      </c>
      <c r="AJ10" s="22">
        <v>4422354837440.8047</v>
      </c>
      <c r="AK10" s="49">
        <v>861700000000</v>
      </c>
      <c r="AL10" s="22">
        <v>15.2980930695779</v>
      </c>
      <c r="AM10" s="22">
        <v>66.7146338632935</v>
      </c>
      <c r="AN10" s="22">
        <f t="shared" si="5"/>
        <v>2950357837934.2813</v>
      </c>
      <c r="AO10" s="22">
        <f t="shared" si="6"/>
        <v>0.29206626698655874</v>
      </c>
      <c r="AP10" s="31">
        <f t="shared" si="10"/>
        <v>2.7727856225936997E-2</v>
      </c>
      <c r="AQ10" s="31">
        <f t="shared" si="11"/>
        <v>2.5000000000000393E-2</v>
      </c>
      <c r="AS10" s="22">
        <v>1967</v>
      </c>
      <c r="AT10" s="22">
        <v>9561682220.4844799</v>
      </c>
      <c r="AU10" s="51">
        <v>1238043904.3512349</v>
      </c>
      <c r="AV10" s="22">
        <v>30.463021032422599</v>
      </c>
      <c r="AW10" s="22">
        <v>58.365656085912555</v>
      </c>
      <c r="AX10" s="22">
        <f t="shared" si="14"/>
        <v>5580738560.8358192</v>
      </c>
      <c r="AY10" s="22">
        <f t="shared" si="15"/>
        <v>0.22184230471563512</v>
      </c>
      <c r="AZ10" s="31">
        <f t="shared" si="12"/>
        <v>3.3428009613279311E-2</v>
      </c>
      <c r="BA10" s="31">
        <f t="shared" si="13"/>
        <v>0.12508722379132736</v>
      </c>
      <c r="BC10" s="22"/>
      <c r="BD10" s="22"/>
      <c r="BE10" s="22"/>
      <c r="BF10" s="22"/>
      <c r="BG10" s="22"/>
      <c r="BH10" s="22"/>
      <c r="BI10" s="22"/>
      <c r="BJ10" s="31"/>
      <c r="BK10" s="31"/>
      <c r="BM10" s="22">
        <v>1362</v>
      </c>
      <c r="BN10" s="78">
        <f t="shared" si="16"/>
        <v>0.18689725926956352</v>
      </c>
      <c r="BO10" s="22">
        <f>'Banking Sector'!F8</f>
        <v>8.5</v>
      </c>
      <c r="BP10" s="31">
        <f t="shared" si="17"/>
        <v>-8.5851794225451999E-2</v>
      </c>
      <c r="BQ10" s="22"/>
      <c r="BR10" s="22"/>
      <c r="BS10" s="22"/>
      <c r="BT10" s="22"/>
      <c r="BU10" s="22"/>
      <c r="BV10" s="22"/>
      <c r="BW10" s="22"/>
    </row>
    <row r="11" spans="1:75">
      <c r="A11" s="6">
        <v>1394</v>
      </c>
      <c r="B11" s="2">
        <v>10619015</v>
      </c>
      <c r="C11" s="2">
        <v>9573934</v>
      </c>
      <c r="D11" s="2">
        <v>7916102</v>
      </c>
      <c r="E11" s="13">
        <v>10172800</v>
      </c>
      <c r="F11" s="1">
        <f t="shared" si="0"/>
        <v>0.74546481006006682</v>
      </c>
      <c r="J11" s="17">
        <v>1367</v>
      </c>
      <c r="K11" s="10">
        <v>15687.6</v>
      </c>
      <c r="L11" s="19">
        <f t="shared" si="1"/>
        <v>0.23834483194139652</v>
      </c>
      <c r="M11" s="27">
        <v>0.77</v>
      </c>
      <c r="N11" s="24">
        <f t="shared" si="2"/>
        <v>0.28978224455611401</v>
      </c>
      <c r="W11" s="22"/>
      <c r="X11" s="22">
        <v>1968</v>
      </c>
      <c r="Y11" s="22">
        <v>153679089349.14032</v>
      </c>
      <c r="Z11" s="51">
        <v>8623172959.8980331</v>
      </c>
      <c r="AA11" s="22">
        <v>0.15940697401051299</v>
      </c>
      <c r="AB11" s="22">
        <v>27.521207462364011</v>
      </c>
      <c r="AC11" s="22">
        <f t="shared" si="3"/>
        <v>42294341006.04866</v>
      </c>
      <c r="AD11" s="31">
        <f t="shared" si="7"/>
        <v>0.16194756643344155</v>
      </c>
      <c r="AE11" s="22">
        <f t="shared" si="4"/>
        <v>0.2038847929718258</v>
      </c>
      <c r="AF11" s="31">
        <f t="shared" si="8"/>
        <v>6.9036052199621823E-3</v>
      </c>
      <c r="AG11" s="31">
        <f t="shared" si="9"/>
        <v>0.14800900855726695</v>
      </c>
      <c r="AI11" s="22">
        <v>1968</v>
      </c>
      <c r="AJ11" s="22">
        <v>4634627869637.9453</v>
      </c>
      <c r="AK11" s="49">
        <v>942500000000</v>
      </c>
      <c r="AL11" s="22">
        <v>15.951596420788899</v>
      </c>
      <c r="AM11" s="22">
        <v>66.350026525198942</v>
      </c>
      <c r="AN11" s="22">
        <f t="shared" si="5"/>
        <v>3075076820849.0396</v>
      </c>
      <c r="AO11" s="22">
        <f t="shared" si="6"/>
        <v>0.30649640802787242</v>
      </c>
      <c r="AP11" s="31">
        <f t="shared" si="10"/>
        <v>4.2717961528850205E-2</v>
      </c>
      <c r="AQ11" s="31">
        <f t="shared" si="11"/>
        <v>4.7999999999995928E-2</v>
      </c>
      <c r="AS11" s="22">
        <v>1968</v>
      </c>
      <c r="AT11" s="22">
        <v>10855112276.757433</v>
      </c>
      <c r="AU11" s="51">
        <v>1425715405.7232459</v>
      </c>
      <c r="AV11" s="22">
        <v>30.662672967307401</v>
      </c>
      <c r="AW11" s="22">
        <v>63.193107872788936</v>
      </c>
      <c r="AX11" s="22">
        <f t="shared" si="14"/>
        <v>6859682810.7636795</v>
      </c>
      <c r="AY11" s="22">
        <f t="shared" si="15"/>
        <v>0.20783984406481951</v>
      </c>
      <c r="AZ11" s="31">
        <f t="shared" si="12"/>
        <v>6.5539112050740792E-3</v>
      </c>
      <c r="BA11" s="31">
        <f t="shared" si="13"/>
        <v>0.13527222788286897</v>
      </c>
      <c r="BC11" s="22"/>
      <c r="BD11" s="22"/>
      <c r="BE11" s="22"/>
      <c r="BF11" s="22"/>
      <c r="BG11" s="22"/>
      <c r="BH11" s="22"/>
      <c r="BI11" s="22"/>
      <c r="BJ11" s="31"/>
      <c r="BK11" s="31"/>
      <c r="BM11" s="22">
        <v>1363</v>
      </c>
      <c r="BN11" s="78">
        <f t="shared" si="16"/>
        <v>0.19740189177861128</v>
      </c>
      <c r="BO11" s="22">
        <f>'Banking Sector'!F9</f>
        <v>9</v>
      </c>
      <c r="BP11" s="31">
        <f t="shared" si="17"/>
        <v>-8.96957759262242E-2</v>
      </c>
      <c r="BQ11" s="22"/>
      <c r="BR11" s="22"/>
      <c r="BS11" s="22"/>
      <c r="BT11" s="22"/>
      <c r="BU11" s="22"/>
      <c r="BV11" s="22"/>
      <c r="BW11" s="22"/>
    </row>
    <row r="12" spans="1:75">
      <c r="A12" s="6">
        <v>1395</v>
      </c>
      <c r="B12" s="2">
        <v>12728364</v>
      </c>
      <c r="C12" s="2">
        <v>11374092</v>
      </c>
      <c r="D12" s="2">
        <v>9866616</v>
      </c>
      <c r="E12" s="13">
        <v>12533900</v>
      </c>
      <c r="F12" s="1">
        <f t="shared" si="0"/>
        <v>0.77516764919670744</v>
      </c>
      <c r="J12" s="17">
        <v>1368</v>
      </c>
      <c r="K12" s="10">
        <v>18753.3</v>
      </c>
      <c r="L12" s="19">
        <f t="shared" si="1"/>
        <v>0.19542186185267338</v>
      </c>
      <c r="M12" s="27">
        <v>0.90300000000000002</v>
      </c>
      <c r="N12" s="24">
        <f t="shared" si="2"/>
        <v>0.17272727272727273</v>
      </c>
      <c r="W12" s="22"/>
      <c r="X12" s="22">
        <v>1969</v>
      </c>
      <c r="Y12" s="22">
        <v>178725413882.9808</v>
      </c>
      <c r="Z12" s="51">
        <v>9743089607.4958687</v>
      </c>
      <c r="AA12" s="22">
        <v>0.165134776658004</v>
      </c>
      <c r="AB12" s="22">
        <v>28.678699793463835</v>
      </c>
      <c r="AC12" s="22">
        <f t="shared" si="3"/>
        <v>51256124902.125801</v>
      </c>
      <c r="AD12" s="31">
        <f t="shared" si="7"/>
        <v>0.2118908507120488</v>
      </c>
      <c r="AE12" s="22">
        <f t="shared" si="4"/>
        <v>0.19008634823838941</v>
      </c>
      <c r="AF12" s="31">
        <f t="shared" si="8"/>
        <v>3.5931945155130145E-2</v>
      </c>
      <c r="AG12" s="31">
        <f t="shared" si="9"/>
        <v>0.1629780905126153</v>
      </c>
      <c r="AI12" s="22">
        <v>1969</v>
      </c>
      <c r="AJ12" s="22">
        <v>4778301333596.7217</v>
      </c>
      <c r="AK12" s="49">
        <v>1019900000000</v>
      </c>
      <c r="AL12" s="22">
        <v>16.8229342224036</v>
      </c>
      <c r="AM12" s="22">
        <v>61.90234336699676</v>
      </c>
      <c r="AN12" s="22">
        <f t="shared" si="5"/>
        <v>2957880498632.8281</v>
      </c>
      <c r="AO12" s="22">
        <f t="shared" si="6"/>
        <v>0.34480770959861679</v>
      </c>
      <c r="AP12" s="31">
        <f t="shared" si="10"/>
        <v>5.4623862002873294E-2</v>
      </c>
      <c r="AQ12" s="31">
        <f t="shared" si="11"/>
        <v>3.1000000000000014E-2</v>
      </c>
      <c r="AS12" s="22">
        <v>1969</v>
      </c>
      <c r="AT12" s="22">
        <v>12356736494.699995</v>
      </c>
      <c r="AU12" s="51">
        <v>1659904612.5702338</v>
      </c>
      <c r="AV12" s="22">
        <v>30.578947962355802</v>
      </c>
      <c r="AW12" s="22">
        <v>65.573770491803273</v>
      </c>
      <c r="AX12" s="22">
        <f t="shared" si="14"/>
        <v>8102778029.311471</v>
      </c>
      <c r="AY12" s="22">
        <f t="shared" si="15"/>
        <v>0.20485623653586416</v>
      </c>
      <c r="AZ12" s="31">
        <f t="shared" si="12"/>
        <v>-2.7305187985687731E-3</v>
      </c>
      <c r="BA12" s="31">
        <f t="shared" si="13"/>
        <v>0.1383333658517549</v>
      </c>
      <c r="BC12" s="22"/>
      <c r="BD12" s="22"/>
      <c r="BE12" s="22"/>
      <c r="BF12" s="22"/>
      <c r="BG12" s="22"/>
      <c r="BH12" s="22"/>
      <c r="BI12" s="22"/>
      <c r="BJ12" s="31"/>
      <c r="BK12" s="31"/>
      <c r="BM12" s="22">
        <v>1364</v>
      </c>
      <c r="BN12" s="78">
        <f t="shared" si="16"/>
        <v>0.12540219453886561</v>
      </c>
      <c r="BO12" s="22">
        <f>'Banking Sector'!F10</f>
        <v>8</v>
      </c>
      <c r="BP12" s="31">
        <f t="shared" si="17"/>
        <v>-4.03430833520537E-2</v>
      </c>
      <c r="BQ12" s="22"/>
      <c r="BR12" s="22"/>
      <c r="BS12" s="22"/>
      <c r="BT12" s="22"/>
      <c r="BU12" s="22"/>
      <c r="BV12" s="22"/>
      <c r="BW12" s="22"/>
    </row>
    <row r="13" spans="1:75">
      <c r="A13" s="6">
        <v>1396</v>
      </c>
      <c r="B13" s="2">
        <v>16464055</v>
      </c>
      <c r="C13" s="2">
        <v>14741887</v>
      </c>
      <c r="D13" s="2">
        <v>12587132</v>
      </c>
      <c r="E13" s="13">
        <v>15299800</v>
      </c>
      <c r="F13" s="1">
        <f t="shared" si="0"/>
        <v>0.76452198440785091</v>
      </c>
      <c r="J13" s="17">
        <v>1369</v>
      </c>
      <c r="K13" s="10">
        <v>22969.5</v>
      </c>
      <c r="L13" s="19">
        <f t="shared" si="1"/>
        <v>0.22482443090016163</v>
      </c>
      <c r="M13" s="27">
        <v>0.98399999999999999</v>
      </c>
      <c r="N13" s="24">
        <f t="shared" si="2"/>
        <v>8.9700996677740813E-2</v>
      </c>
      <c r="W13" s="22"/>
      <c r="X13" s="22">
        <v>1970</v>
      </c>
      <c r="Y13" s="22">
        <v>198611775862.73514</v>
      </c>
      <c r="Z13" s="51">
        <v>10976245153.589386</v>
      </c>
      <c r="AA13" s="22">
        <v>0.16788736026145601</v>
      </c>
      <c r="AB13" s="22">
        <v>30.029445993953434</v>
      </c>
      <c r="AC13" s="22">
        <f t="shared" si="3"/>
        <v>59642015970.331894</v>
      </c>
      <c r="AD13" s="31">
        <f t="shared" si="7"/>
        <v>0.16360759000449321</v>
      </c>
      <c r="AE13" s="22">
        <f t="shared" si="4"/>
        <v>0.18403544841692424</v>
      </c>
      <c r="AF13" s="31">
        <f t="shared" si="8"/>
        <v>1.6668709397007545E-2</v>
      </c>
      <c r="AG13" s="31">
        <f t="shared" si="9"/>
        <v>0.11126767899261818</v>
      </c>
      <c r="AI13" s="22">
        <v>1970</v>
      </c>
      <c r="AJ13" s="22">
        <v>4758686862559.7686</v>
      </c>
      <c r="AK13" s="49">
        <v>1073303000000</v>
      </c>
      <c r="AL13" s="22">
        <v>17.805100077732501</v>
      </c>
      <c r="AM13" s="22">
        <v>65.401661972434624</v>
      </c>
      <c r="AN13" s="22">
        <f t="shared" si="5"/>
        <v>3112260296177.9941</v>
      </c>
      <c r="AO13" s="22">
        <f t="shared" si="6"/>
        <v>0.34486286423987988</v>
      </c>
      <c r="AP13" s="31">
        <f t="shared" si="10"/>
        <v>5.8382553384826404E-2</v>
      </c>
      <c r="AQ13" s="31">
        <f t="shared" si="11"/>
        <v>-4.1049045816850833E-3</v>
      </c>
      <c r="AS13" s="22">
        <v>1970</v>
      </c>
      <c r="AT13" s="22">
        <v>14079544947.471615</v>
      </c>
      <c r="AU13" s="51">
        <v>1920586698.0269177</v>
      </c>
      <c r="AV13" s="22">
        <v>30.720636432273999</v>
      </c>
      <c r="AW13" s="22">
        <v>65.449968533668979</v>
      </c>
      <c r="AX13" s="22">
        <f t="shared" si="14"/>
        <v>9215057737.8039532</v>
      </c>
      <c r="AY13" s="22">
        <f t="shared" si="15"/>
        <v>0.20841830324598856</v>
      </c>
      <c r="AZ13" s="31">
        <f t="shared" si="12"/>
        <v>4.6335299073278317E-3</v>
      </c>
      <c r="BA13" s="31">
        <f t="shared" si="13"/>
        <v>0.13942260996749103</v>
      </c>
      <c r="BC13" s="22"/>
      <c r="BD13" s="22"/>
      <c r="BE13" s="22"/>
      <c r="BF13" s="22"/>
      <c r="BG13" s="22"/>
      <c r="BH13" s="22"/>
      <c r="BI13" s="22"/>
      <c r="BJ13" s="31"/>
      <c r="BK13" s="31"/>
      <c r="BM13" s="22">
        <v>1365</v>
      </c>
      <c r="BN13" s="78">
        <f t="shared" si="16"/>
        <v>4.389340957416063E-2</v>
      </c>
      <c r="BO13" s="22">
        <f>'Banking Sector'!F11</f>
        <v>8.5</v>
      </c>
      <c r="BP13" s="31">
        <f t="shared" si="17"/>
        <v>3.9378149194952909E-2</v>
      </c>
      <c r="BQ13" s="22"/>
      <c r="BR13" s="22"/>
      <c r="BS13" s="22"/>
      <c r="BT13" s="22"/>
      <c r="BU13" s="22"/>
      <c r="BV13" s="22"/>
      <c r="BW13" s="22"/>
    </row>
    <row r="14" spans="1:75">
      <c r="A14" s="6">
        <v>1397</v>
      </c>
      <c r="B14" s="2">
        <v>20673386</v>
      </c>
      <c r="C14" s="2">
        <v>18568347</v>
      </c>
      <c r="D14" s="2">
        <v>15090207</v>
      </c>
      <c r="E14" s="13">
        <v>18828000</v>
      </c>
      <c r="F14" s="1">
        <f t="shared" si="0"/>
        <v>0.72993398372187313</v>
      </c>
      <c r="J14" s="17">
        <v>1370</v>
      </c>
      <c r="K14" s="10">
        <v>28628.400000000001</v>
      </c>
      <c r="L14" s="19">
        <f t="shared" si="1"/>
        <v>0.24636583295239345</v>
      </c>
      <c r="M14" s="27">
        <v>1.1890000000000001</v>
      </c>
      <c r="N14" s="24">
        <f t="shared" si="2"/>
        <v>0.2083333333333334</v>
      </c>
      <c r="W14" s="22"/>
      <c r="X14" s="22">
        <v>1971</v>
      </c>
      <c r="Y14" s="22">
        <v>227234261601.64828</v>
      </c>
      <c r="Z14" s="51">
        <v>13731801564.090826</v>
      </c>
      <c r="AA14" s="22">
        <v>0.17493073595439701</v>
      </c>
      <c r="AB14" s="22">
        <v>29.765888475716196</v>
      </c>
      <c r="AC14" s="22">
        <f t="shared" si="3"/>
        <v>67638296886.963821</v>
      </c>
      <c r="AD14" s="31">
        <f t="shared" si="7"/>
        <v>0.13407127151117038</v>
      </c>
      <c r="AE14" s="22">
        <f t="shared" si="4"/>
        <v>0.20301814498728762</v>
      </c>
      <c r="AF14" s="31">
        <f t="shared" si="8"/>
        <v>4.1952983726542256E-2</v>
      </c>
      <c r="AG14" s="31">
        <f t="shared" si="9"/>
        <v>0.14411273256372653</v>
      </c>
      <c r="AI14" s="22">
        <v>1971</v>
      </c>
      <c r="AJ14" s="22">
        <v>4915407664762.9746</v>
      </c>
      <c r="AK14" s="49">
        <v>1164850000000</v>
      </c>
      <c r="AL14" s="22">
        <v>18.569431482657698</v>
      </c>
      <c r="AM14" s="22">
        <v>68.671331072670299</v>
      </c>
      <c r="AN14" s="22">
        <f t="shared" si="5"/>
        <v>3375475871040.7944</v>
      </c>
      <c r="AO14" s="22">
        <f t="shared" si="6"/>
        <v>0.34509208316184176</v>
      </c>
      <c r="AP14" s="31">
        <f t="shared" si="10"/>
        <v>4.2927666881304949E-2</v>
      </c>
      <c r="AQ14" s="31">
        <f t="shared" si="11"/>
        <v>3.29336236507278E-2</v>
      </c>
      <c r="AS14" s="22">
        <v>1971</v>
      </c>
      <c r="AT14" s="22">
        <v>15827345171.430431</v>
      </c>
      <c r="AU14" s="51">
        <v>2263785443.6168823</v>
      </c>
      <c r="AV14" s="22">
        <v>31.261628771961799</v>
      </c>
      <c r="AW14" s="22">
        <v>60.679086278301277</v>
      </c>
      <c r="AX14" s="22">
        <f t="shared" si="14"/>
        <v>9603888432.1368217</v>
      </c>
      <c r="AY14" s="22">
        <f t="shared" si="15"/>
        <v>0.2357155083186655</v>
      </c>
      <c r="AZ14" s="31">
        <f t="shared" si="12"/>
        <v>1.7610062893080352E-2</v>
      </c>
      <c r="BA14" s="31">
        <f t="shared" si="13"/>
        <v>0.12413755064382845</v>
      </c>
      <c r="BC14" s="22"/>
      <c r="BD14" s="22"/>
      <c r="BE14" s="22"/>
      <c r="BF14" s="22"/>
      <c r="BG14" s="22"/>
      <c r="BH14" s="22"/>
      <c r="BI14" s="22"/>
      <c r="BJ14" s="31"/>
      <c r="BK14" s="31"/>
      <c r="BM14" s="22">
        <v>1366</v>
      </c>
      <c r="BN14" s="78">
        <f t="shared" si="16"/>
        <v>0.18429003021147378</v>
      </c>
      <c r="BO14" s="22">
        <f>'Banking Sector'!F12</f>
        <v>8.5</v>
      </c>
      <c r="BP14" s="31">
        <f t="shared" si="17"/>
        <v>-8.3839285714280606E-2</v>
      </c>
      <c r="BQ14" s="22"/>
      <c r="BR14" s="22"/>
      <c r="BS14" s="22"/>
      <c r="BT14" s="22"/>
      <c r="BU14" s="22"/>
      <c r="BV14" s="22"/>
      <c r="BW14" s="22"/>
    </row>
    <row r="15" spans="1:75">
      <c r="A15" s="6">
        <v>1398</v>
      </c>
      <c r="B15" s="2">
        <v>27162845</v>
      </c>
      <c r="C15" s="2">
        <v>24381081</v>
      </c>
      <c r="D15" s="2">
        <v>19355793</v>
      </c>
      <c r="E15" s="13">
        <v>24720000</v>
      </c>
      <c r="F15" s="1">
        <f t="shared" si="0"/>
        <v>0.71258342047749412</v>
      </c>
      <c r="J15" s="17">
        <v>1371</v>
      </c>
      <c r="K15" s="9">
        <v>35866</v>
      </c>
      <c r="L15" s="19">
        <f t="shared" si="1"/>
        <v>0.25281189308518809</v>
      </c>
      <c r="M15" s="27">
        <v>1.48</v>
      </c>
      <c r="N15" s="24">
        <f t="shared" si="2"/>
        <v>0.24474348191757772</v>
      </c>
      <c r="W15" s="22"/>
      <c r="X15" s="22">
        <v>1972</v>
      </c>
      <c r="Y15" s="22">
        <v>260005461826.89386</v>
      </c>
      <c r="Z15" s="51">
        <v>17153463263.108646</v>
      </c>
      <c r="AA15" s="22">
        <v>0.18612322663834499</v>
      </c>
      <c r="AB15" s="22">
        <v>32.22857534299051</v>
      </c>
      <c r="AC15" s="22">
        <f t="shared" si="3"/>
        <v>83796056160.77092</v>
      </c>
      <c r="AD15" s="31">
        <f t="shared" si="7"/>
        <v>0.23888477412152645</v>
      </c>
      <c r="AE15" s="22">
        <f t="shared" si="4"/>
        <v>0.20470489959811536</v>
      </c>
      <c r="AF15" s="31">
        <f t="shared" si="8"/>
        <v>6.3982413512887581E-2</v>
      </c>
      <c r="AG15" s="31">
        <f t="shared" si="9"/>
        <v>0.14421768968402723</v>
      </c>
      <c r="AI15" s="22">
        <v>1972</v>
      </c>
      <c r="AJ15" s="22">
        <v>5173903810740.3896</v>
      </c>
      <c r="AK15" s="49">
        <v>1279110000000</v>
      </c>
      <c r="AL15" s="22">
        <v>19.1770749495732</v>
      </c>
      <c r="AM15" s="22">
        <v>71.036111045961647</v>
      </c>
      <c r="AN15" s="22">
        <f t="shared" si="5"/>
        <v>3675340056408.7842</v>
      </c>
      <c r="AO15" s="22">
        <f t="shared" si="6"/>
        <v>0.34802493928951778</v>
      </c>
      <c r="AP15" s="31">
        <f t="shared" si="10"/>
        <v>3.2722782465526186E-2</v>
      </c>
      <c r="AQ15" s="31">
        <f t="shared" si="11"/>
        <v>5.2588953675296014E-2</v>
      </c>
      <c r="AS15" s="22">
        <v>1972</v>
      </c>
      <c r="AT15" s="22">
        <v>17934843345.103275</v>
      </c>
      <c r="AU15" s="51">
        <v>2721440980.7585139</v>
      </c>
      <c r="AV15" s="22">
        <v>31.912107656586599</v>
      </c>
      <c r="AW15" s="22">
        <v>63.620924322175789</v>
      </c>
      <c r="AX15" s="22">
        <f t="shared" si="14"/>
        <v>11410313111.888935</v>
      </c>
      <c r="AY15" s="22">
        <f t="shared" si="15"/>
        <v>0.23850712544627004</v>
      </c>
      <c r="AZ15" s="31">
        <f t="shared" si="12"/>
        <v>2.0807581376188784E-2</v>
      </c>
      <c r="BA15" s="31">
        <f t="shared" si="13"/>
        <v>0.13315550718367092</v>
      </c>
      <c r="BC15" s="22"/>
      <c r="BD15" s="22"/>
      <c r="BE15" s="22"/>
      <c r="BF15" s="22"/>
      <c r="BG15" s="22"/>
      <c r="BH15" s="22"/>
      <c r="BI15" s="22"/>
      <c r="BJ15" s="31"/>
      <c r="BK15" s="31"/>
      <c r="BM15" s="22">
        <v>1367</v>
      </c>
      <c r="BN15" s="78">
        <f t="shared" si="16"/>
        <v>0.2857142857142857</v>
      </c>
      <c r="BO15" s="22">
        <f>'Banking Sector'!F13</f>
        <v>8.5</v>
      </c>
      <c r="BP15" s="31">
        <f t="shared" si="17"/>
        <v>-0.15611111111111109</v>
      </c>
      <c r="BQ15" s="22"/>
      <c r="BR15" s="22"/>
      <c r="BS15" s="22"/>
      <c r="BT15" s="22"/>
      <c r="BU15" s="22"/>
      <c r="BV15" s="22"/>
      <c r="BW15" s="22"/>
    </row>
    <row r="16" spans="1:75" ht="15" thickBot="1">
      <c r="A16" s="7">
        <v>1399</v>
      </c>
      <c r="B16" s="3">
        <v>38754620</v>
      </c>
      <c r="C16" s="3">
        <v>34824035</v>
      </c>
      <c r="D16" s="3">
        <v>27922693</v>
      </c>
      <c r="E16" s="14">
        <v>34767000</v>
      </c>
      <c r="F16" s="1">
        <f t="shared" si="0"/>
        <v>0.7204997236458518</v>
      </c>
      <c r="J16" s="17">
        <v>1372</v>
      </c>
      <c r="K16" s="9">
        <v>48135</v>
      </c>
      <c r="L16" s="19">
        <f t="shared" si="1"/>
        <v>0.34207884904923885</v>
      </c>
      <c r="M16" s="27">
        <v>1.8140000000000001</v>
      </c>
      <c r="N16" s="24">
        <f t="shared" si="2"/>
        <v>0.22567567567567573</v>
      </c>
      <c r="W16" s="22"/>
      <c r="X16" s="22">
        <v>1973</v>
      </c>
      <c r="Y16" s="22">
        <v>282247170613.70917</v>
      </c>
      <c r="Z16" s="51">
        <v>27081698249.508286</v>
      </c>
      <c r="AA16" s="22">
        <v>0.204399572185478</v>
      </c>
      <c r="AB16" s="22">
        <v>29.24883941119737</v>
      </c>
      <c r="AC16" s="22">
        <f t="shared" si="3"/>
        <v>82554021675.452057</v>
      </c>
      <c r="AD16" s="31">
        <f t="shared" si="7"/>
        <v>-1.4822111471879994E-2</v>
      </c>
      <c r="AE16" s="22">
        <f t="shared" si="4"/>
        <v>0.32804820043747418</v>
      </c>
      <c r="AF16" s="31">
        <f t="shared" si="8"/>
        <v>9.8194867331876157E-2</v>
      </c>
      <c r="AG16" s="31">
        <f t="shared" si="9"/>
        <v>8.5543236786400148E-2</v>
      </c>
      <c r="AI16" s="22">
        <v>1973</v>
      </c>
      <c r="AJ16" s="22">
        <v>5466007904975.8877</v>
      </c>
      <c r="AK16" s="49">
        <v>1425376000000</v>
      </c>
      <c r="AL16" s="22">
        <v>20.3617886272073</v>
      </c>
      <c r="AM16" s="22">
        <v>70.233538378645349</v>
      </c>
      <c r="AN16" s="22">
        <f t="shared" si="5"/>
        <v>3838970759721.0288</v>
      </c>
      <c r="AO16" s="22">
        <f t="shared" si="6"/>
        <v>0.37129118433389152</v>
      </c>
      <c r="AP16" s="31">
        <f t="shared" si="10"/>
        <v>6.1777600637706584E-2</v>
      </c>
      <c r="AQ16" s="31">
        <f t="shared" si="11"/>
        <v>5.6457194590499686E-2</v>
      </c>
      <c r="AS16" s="22">
        <v>1973</v>
      </c>
      <c r="AT16" s="22">
        <v>19836406500.264671</v>
      </c>
      <c r="AU16" s="51">
        <v>3696213333.3333335</v>
      </c>
      <c r="AV16" s="22">
        <v>38.178602257970702</v>
      </c>
      <c r="AW16" s="22">
        <v>58.69791065450768</v>
      </c>
      <c r="AX16" s="22">
        <f t="shared" si="14"/>
        <v>11643556164.590309</v>
      </c>
      <c r="AY16" s="22">
        <f t="shared" si="15"/>
        <v>0.31744711676438148</v>
      </c>
      <c r="AZ16" s="31">
        <f t="shared" si="12"/>
        <v>0.19636730575176253</v>
      </c>
      <c r="BA16" s="31">
        <f t="shared" si="13"/>
        <v>0.1060261926224506</v>
      </c>
      <c r="BC16" s="22"/>
      <c r="BD16" s="22"/>
      <c r="BE16" s="22"/>
      <c r="BF16" s="22"/>
      <c r="BG16" s="22"/>
      <c r="BH16" s="22"/>
      <c r="BI16" s="22"/>
      <c r="BJ16" s="31"/>
      <c r="BK16" s="31"/>
      <c r="BM16" s="22">
        <v>1368</v>
      </c>
      <c r="BN16" s="78">
        <f t="shared" si="16"/>
        <v>0.28670634920634802</v>
      </c>
      <c r="BO16" s="22">
        <f>'Banking Sector'!F14</f>
        <v>8.5</v>
      </c>
      <c r="BP16" s="31">
        <f t="shared" si="17"/>
        <v>-0.15676175790285196</v>
      </c>
      <c r="BQ16" s="22"/>
      <c r="BR16" s="22"/>
      <c r="BS16" s="22"/>
      <c r="BT16" s="22"/>
      <c r="BU16" s="22"/>
      <c r="BV16" s="22"/>
      <c r="BW16" s="22"/>
    </row>
    <row r="17" spans="1:75">
      <c r="A17" s="102" t="s">
        <v>14</v>
      </c>
      <c r="B17" s="102"/>
      <c r="C17" s="102"/>
      <c r="D17" s="102"/>
      <c r="E17" s="102"/>
      <c r="F17" s="1">
        <f>AVERAGE(F2:F16)</f>
        <v>0.84708112927614887</v>
      </c>
      <c r="J17" s="17">
        <v>1373</v>
      </c>
      <c r="K17" s="10">
        <v>61843.9</v>
      </c>
      <c r="L17" s="19">
        <f t="shared" si="1"/>
        <v>0.28480108029500367</v>
      </c>
      <c r="M17" s="27">
        <v>2.456</v>
      </c>
      <c r="N17" s="24">
        <f t="shared" si="2"/>
        <v>0.35391400220507158</v>
      </c>
      <c r="W17" s="22"/>
      <c r="X17" s="22">
        <v>1974</v>
      </c>
      <c r="Y17" s="22">
        <v>300713975578.33746</v>
      </c>
      <c r="Z17" s="51">
        <v>46209092072.138268</v>
      </c>
      <c r="AA17" s="22">
        <v>0.23352433546665899</v>
      </c>
      <c r="AB17" s="22">
        <v>24.933358840034987</v>
      </c>
      <c r="AC17" s="22">
        <f t="shared" si="3"/>
        <v>74978094613.082062</v>
      </c>
      <c r="AD17" s="31">
        <f t="shared" si="7"/>
        <v>-9.1769327630742706E-2</v>
      </c>
      <c r="AE17" s="22">
        <f t="shared" si="4"/>
        <v>0.61630123185440056</v>
      </c>
      <c r="AF17" s="31">
        <f t="shared" si="8"/>
        <v>0.14248935538256582</v>
      </c>
      <c r="AG17" s="31">
        <f t="shared" si="9"/>
        <v>6.5427777095071207E-2</v>
      </c>
      <c r="AI17" s="22">
        <v>1974</v>
      </c>
      <c r="AJ17" s="22">
        <v>5436461589542.918</v>
      </c>
      <c r="AK17" s="49">
        <v>1545243000000</v>
      </c>
      <c r="AL17" s="22">
        <v>22.612744614712</v>
      </c>
      <c r="AM17" s="22">
        <v>69.871534768317986</v>
      </c>
      <c r="AN17" s="22">
        <f t="shared" si="5"/>
        <v>3798539149703.7324</v>
      </c>
      <c r="AO17" s="22">
        <f t="shared" si="6"/>
        <v>0.4067992823295033</v>
      </c>
      <c r="AP17" s="31">
        <f t="shared" si="10"/>
        <v>0.11054804804804749</v>
      </c>
      <c r="AQ17" s="31">
        <f t="shared" si="11"/>
        <v>-5.4054651853087769E-3</v>
      </c>
      <c r="AS17" s="22">
        <v>1974</v>
      </c>
      <c r="AT17" s="22">
        <v>21049919367.317547</v>
      </c>
      <c r="AU17" s="51">
        <v>5221534955.6441774</v>
      </c>
      <c r="AV17" s="22">
        <v>46.7185527630431</v>
      </c>
      <c r="AW17" s="22">
        <v>53.961375999501229</v>
      </c>
      <c r="AX17" s="22">
        <f t="shared" si="14"/>
        <v>11358826137.390051</v>
      </c>
      <c r="AY17" s="22">
        <f t="shared" si="15"/>
        <v>0.45968966268938283</v>
      </c>
      <c r="AZ17" s="31">
        <f t="shared" si="12"/>
        <v>0.22368421052631587</v>
      </c>
      <c r="BA17" s="31">
        <f t="shared" si="13"/>
        <v>6.1176043505495006E-2</v>
      </c>
      <c r="BC17" s="22"/>
      <c r="BD17" s="22"/>
      <c r="BE17" s="22"/>
      <c r="BF17" s="22"/>
      <c r="BG17" s="22"/>
      <c r="BH17" s="22"/>
      <c r="BI17" s="22"/>
      <c r="BJ17" s="31"/>
      <c r="BK17" s="31"/>
      <c r="BM17" s="22">
        <v>1369</v>
      </c>
      <c r="BN17" s="78">
        <f t="shared" si="16"/>
        <v>0.22349653045489298</v>
      </c>
      <c r="BO17" s="22">
        <f>'Banking Sector'!F15</f>
        <v>9</v>
      </c>
      <c r="BP17" s="31">
        <f t="shared" si="17"/>
        <v>-0.10911067349349925</v>
      </c>
      <c r="BQ17" s="22"/>
      <c r="BR17" s="22"/>
      <c r="BS17" s="22"/>
      <c r="BT17" s="22"/>
      <c r="BU17" s="22"/>
      <c r="BV17" s="22"/>
      <c r="BW17" s="22"/>
    </row>
    <row r="18" spans="1:75">
      <c r="J18" s="17">
        <v>1374</v>
      </c>
      <c r="K18" s="10">
        <v>85072.2</v>
      </c>
      <c r="L18" s="19">
        <f t="shared" si="1"/>
        <v>0.37559565292615754</v>
      </c>
      <c r="M18" s="27">
        <v>3.665</v>
      </c>
      <c r="N18" s="24">
        <f t="shared" si="2"/>
        <v>0.49226384364820852</v>
      </c>
      <c r="W18" s="22"/>
      <c r="X18" s="22">
        <v>1975</v>
      </c>
      <c r="Y18" s="22">
        <v>293713454529.57721</v>
      </c>
      <c r="Z18" s="51">
        <v>51776222349.886902</v>
      </c>
      <c r="AA18" s="22">
        <v>0.26360035925766301</v>
      </c>
      <c r="AB18" s="22">
        <v>29.746884808603347</v>
      </c>
      <c r="AC18" s="22">
        <f t="shared" si="3"/>
        <v>87370602986.282898</v>
      </c>
      <c r="AD18" s="31">
        <f t="shared" si="7"/>
        <v>0.1652817191094452</v>
      </c>
      <c r="AE18" s="22">
        <f t="shared" si="4"/>
        <v>0.59260461276678744</v>
      </c>
      <c r="AF18" s="31">
        <f t="shared" si="8"/>
        <v>0.12879181833834216</v>
      </c>
      <c r="AG18" s="31">
        <f t="shared" si="9"/>
        <v>-2.3279666451473533E-2</v>
      </c>
      <c r="AI18" s="22">
        <v>1975</v>
      </c>
      <c r="AJ18" s="22">
        <v>5425291617455.001</v>
      </c>
      <c r="AK18" s="49">
        <v>1684904000000</v>
      </c>
      <c r="AL18" s="22">
        <v>24.680261065034699</v>
      </c>
      <c r="AM18" s="22">
        <v>70.602242026845445</v>
      </c>
      <c r="AN18" s="22">
        <f t="shared" si="5"/>
        <v>3830377518417.7373</v>
      </c>
      <c r="AO18" s="22">
        <f t="shared" si="6"/>
        <v>0.43987935703423947</v>
      </c>
      <c r="AP18" s="31">
        <f t="shared" si="10"/>
        <v>9.1431468649655193E-2</v>
      </c>
      <c r="AQ18" s="31">
        <f t="shared" si="11"/>
        <v>-2.0546401191176506E-3</v>
      </c>
      <c r="AS18" s="22">
        <v>1975</v>
      </c>
      <c r="AT18" s="22">
        <v>21888061478.996628</v>
      </c>
      <c r="AU18" s="51">
        <v>5633673929.9930239</v>
      </c>
      <c r="AV18" s="22">
        <v>47.903583602359298</v>
      </c>
      <c r="AW18" s="22">
        <v>59.466664724263772</v>
      </c>
      <c r="AX18" s="22">
        <f t="shared" si="14"/>
        <v>13016100134.355654</v>
      </c>
      <c r="AY18" s="22">
        <f t="shared" si="15"/>
        <v>0.43282349335367282</v>
      </c>
      <c r="AZ18" s="31">
        <f t="shared" si="12"/>
        <v>2.5365315687895656E-2</v>
      </c>
      <c r="BA18" s="31">
        <f t="shared" si="13"/>
        <v>3.9816879915482918E-2</v>
      </c>
      <c r="BC18" s="22"/>
      <c r="BD18" s="22"/>
      <c r="BE18" s="22"/>
      <c r="BF18" s="22"/>
      <c r="BG18" s="22"/>
      <c r="BH18" s="22"/>
      <c r="BI18" s="22"/>
      <c r="BJ18" s="31"/>
      <c r="BK18" s="31"/>
      <c r="BM18" s="22">
        <v>1370</v>
      </c>
      <c r="BN18" s="78">
        <f t="shared" si="16"/>
        <v>7.6276749376394656E-2</v>
      </c>
      <c r="BO18" s="22">
        <f>'Banking Sector'!F16</f>
        <v>9</v>
      </c>
      <c r="BP18" s="31">
        <f t="shared" si="17"/>
        <v>1.2750670895340557E-2</v>
      </c>
      <c r="BQ18" s="22"/>
      <c r="BR18" s="22"/>
      <c r="BS18" s="22"/>
      <c r="BT18" s="22"/>
      <c r="BU18" s="22"/>
      <c r="BV18" s="22"/>
      <c r="BW18" s="22"/>
    </row>
    <row r="19" spans="1:75">
      <c r="J19" s="17">
        <v>1375</v>
      </c>
      <c r="K19" s="10">
        <v>116552.5</v>
      </c>
      <c r="L19" s="19">
        <f t="shared" si="1"/>
        <v>0.37004215243052374</v>
      </c>
      <c r="M19" s="27">
        <v>4.5199999999999996</v>
      </c>
      <c r="N19" s="24">
        <f t="shared" si="2"/>
        <v>0.23328785811732594</v>
      </c>
      <c r="W19" s="22"/>
      <c r="X19" s="22">
        <v>1976</v>
      </c>
      <c r="Y19" s="22">
        <v>344426990495.73438</v>
      </c>
      <c r="Z19" s="51">
        <v>68055295080.753807</v>
      </c>
      <c r="AA19" s="22">
        <v>0.29327159134259001</v>
      </c>
      <c r="AB19" s="22">
        <v>31.472120895705917</v>
      </c>
      <c r="AC19" s="22">
        <f t="shared" si="3"/>
        <v>108398478846.25905</v>
      </c>
      <c r="AD19" s="31">
        <f t="shared" si="7"/>
        <v>0.24067449624077228</v>
      </c>
      <c r="AE19" s="22">
        <f t="shared" si="4"/>
        <v>0.62782518541866483</v>
      </c>
      <c r="AF19" s="31">
        <f t="shared" si="8"/>
        <v>0.11256142506211111</v>
      </c>
      <c r="AG19" s="31">
        <f t="shared" si="9"/>
        <v>0.17266330562684615</v>
      </c>
      <c r="AI19" s="22">
        <v>1976</v>
      </c>
      <c r="AJ19" s="22">
        <v>5717613883310.4023</v>
      </c>
      <c r="AK19" s="49">
        <v>1873412000000</v>
      </c>
      <c r="AL19" s="22">
        <v>26.098095821170901</v>
      </c>
      <c r="AM19" s="22">
        <v>69.980121831182885</v>
      </c>
      <c r="AN19" s="22">
        <f t="shared" si="5"/>
        <v>4001193161377.2461</v>
      </c>
      <c r="AO19" s="22">
        <f t="shared" si="6"/>
        <v>0.46821333648264934</v>
      </c>
      <c r="AP19" s="31">
        <f t="shared" si="10"/>
        <v>5.7448126354906863E-2</v>
      </c>
      <c r="AQ19" s="31">
        <f t="shared" si="11"/>
        <v>5.3881392276666128E-2</v>
      </c>
      <c r="AS19" s="22">
        <v>1976</v>
      </c>
      <c r="AT19" s="22">
        <v>23515915320.901638</v>
      </c>
      <c r="AU19" s="51">
        <v>6327077974.107029</v>
      </c>
      <c r="AV19" s="22">
        <v>47.021250857868502</v>
      </c>
      <c r="AW19" s="22">
        <v>61.332764573363377</v>
      </c>
      <c r="AX19" s="22">
        <f t="shared" si="14"/>
        <v>14422960981.040091</v>
      </c>
      <c r="AY19" s="22">
        <f t="shared" si="15"/>
        <v>0.43868093260630597</v>
      </c>
      <c r="AZ19" s="31">
        <f t="shared" si="12"/>
        <v>-1.8418929819842129E-2</v>
      </c>
      <c r="BA19" s="31">
        <f t="shared" si="13"/>
        <v>7.4371768530852686E-2</v>
      </c>
      <c r="BC19" s="22"/>
      <c r="BD19" s="22"/>
      <c r="BE19" s="22"/>
      <c r="BF19" s="22"/>
      <c r="BG19" s="22"/>
      <c r="BH19" s="22"/>
      <c r="BI19" s="22"/>
      <c r="BJ19" s="31"/>
      <c r="BK19" s="31"/>
      <c r="BM19" s="22">
        <v>1371</v>
      </c>
      <c r="BN19" s="78">
        <f t="shared" si="16"/>
        <v>0.17128567943401124</v>
      </c>
      <c r="BO19" s="22">
        <f>'Banking Sector'!F17</f>
        <v>10</v>
      </c>
      <c r="BP19" s="31">
        <f t="shared" si="17"/>
        <v>-6.0861052675430904E-2</v>
      </c>
      <c r="BQ19" s="22"/>
      <c r="BR19" s="22"/>
      <c r="BS19" s="22"/>
      <c r="BT19" s="22"/>
      <c r="BU19" s="22"/>
      <c r="BV19" s="22"/>
      <c r="BW19" s="22"/>
    </row>
    <row r="20" spans="1:75">
      <c r="J20" s="17">
        <v>1376</v>
      </c>
      <c r="K20" s="10">
        <v>134286.29999999999</v>
      </c>
      <c r="L20" s="19">
        <f t="shared" si="1"/>
        <v>0.15215289247334882</v>
      </c>
      <c r="M20" s="27">
        <v>5.298</v>
      </c>
      <c r="N20" s="24">
        <f t="shared" si="2"/>
        <v>0.17212389380530985</v>
      </c>
      <c r="W20" s="22"/>
      <c r="X20" s="22">
        <v>1977</v>
      </c>
      <c r="Y20" s="22">
        <v>330543863274.69861</v>
      </c>
      <c r="Z20" s="51">
        <v>80600122701.963196</v>
      </c>
      <c r="AA20" s="22">
        <v>0.37329891171374002</v>
      </c>
      <c r="AB20" s="22">
        <v>33.485295697064238</v>
      </c>
      <c r="AC20" s="22">
        <f t="shared" si="3"/>
        <v>110683590026.03256</v>
      </c>
      <c r="AD20" s="31">
        <f t="shared" si="7"/>
        <v>2.1080657257326222E-2</v>
      </c>
      <c r="AE20" s="22">
        <f t="shared" si="4"/>
        <v>0.72820300356183065</v>
      </c>
      <c r="AF20" s="31">
        <f t="shared" si="8"/>
        <v>0.27287784679309351</v>
      </c>
      <c r="AG20" s="31">
        <f t="shared" si="9"/>
        <v>-4.0307895734459594E-2</v>
      </c>
      <c r="AI20" s="22">
        <v>1977</v>
      </c>
      <c r="AJ20" s="22">
        <v>5982005451817.7402</v>
      </c>
      <c r="AK20" s="49">
        <v>2081826000000</v>
      </c>
      <c r="AL20" s="22">
        <v>27.794911540104899</v>
      </c>
      <c r="AM20" s="22">
        <v>70.553206656079809</v>
      </c>
      <c r="AN20" s="22">
        <f t="shared" si="5"/>
        <v>4220496668598.9307</v>
      </c>
      <c r="AO20" s="22">
        <f t="shared" si="6"/>
        <v>0.49326564228543729</v>
      </c>
      <c r="AP20" s="31">
        <f t="shared" si="10"/>
        <v>6.5016839947285826E-2</v>
      </c>
      <c r="AQ20" s="31">
        <f t="shared" si="11"/>
        <v>4.6241592017798101E-2</v>
      </c>
      <c r="AS20" s="22">
        <v>1977</v>
      </c>
      <c r="AT20" s="22">
        <v>25127390374.909958</v>
      </c>
      <c r="AU20" s="51">
        <v>6618585073.6603527</v>
      </c>
      <c r="AV20" s="22">
        <v>48.508979792010003</v>
      </c>
      <c r="AW20" s="22">
        <v>59.963799134114424</v>
      </c>
      <c r="AX20" s="22">
        <f t="shared" si="14"/>
        <v>15067337892.055809</v>
      </c>
      <c r="AY20" s="22">
        <f t="shared" si="15"/>
        <v>0.43926705042899278</v>
      </c>
      <c r="AZ20" s="31">
        <f t="shared" si="12"/>
        <v>3.1639501438157622E-2</v>
      </c>
      <c r="BA20" s="31">
        <f t="shared" si="13"/>
        <v>6.8526996802713999E-2</v>
      </c>
      <c r="BC20" s="22"/>
      <c r="BD20" s="22"/>
      <c r="BE20" s="22"/>
      <c r="BF20" s="22"/>
      <c r="BG20" s="22"/>
      <c r="BH20" s="22"/>
      <c r="BI20" s="22"/>
      <c r="BJ20" s="31"/>
      <c r="BK20" s="31"/>
      <c r="BM20" s="22">
        <v>1372</v>
      </c>
      <c r="BN20" s="78">
        <f t="shared" si="16"/>
        <v>0.25807722616233275</v>
      </c>
      <c r="BO20" s="22">
        <f>'Banking Sector'!F18</f>
        <v>11.5</v>
      </c>
      <c r="BP20" s="31">
        <f t="shared" si="17"/>
        <v>-0.11372690259943642</v>
      </c>
      <c r="BQ20" s="22"/>
      <c r="BR20" s="22"/>
      <c r="BS20" s="22"/>
      <c r="BT20" s="22"/>
      <c r="BU20" s="22"/>
      <c r="BV20" s="22"/>
      <c r="BW20" s="22"/>
    </row>
    <row r="21" spans="1:75">
      <c r="J21" s="17">
        <v>1377</v>
      </c>
      <c r="K21" s="10">
        <v>160401.5</v>
      </c>
      <c r="L21" s="19">
        <f t="shared" si="1"/>
        <v>0.19447404537916388</v>
      </c>
      <c r="M21" s="27">
        <v>6.258</v>
      </c>
      <c r="N21" s="24">
        <f t="shared" si="2"/>
        <v>0.18120045300113249</v>
      </c>
      <c r="W21" s="22"/>
      <c r="X21" s="22">
        <v>1978</v>
      </c>
      <c r="Y21" s="22">
        <v>284429147777.22998</v>
      </c>
      <c r="Z21" s="51">
        <v>77994316621.481384</v>
      </c>
      <c r="AA21" s="22">
        <v>0.41705689518414402</v>
      </c>
      <c r="AB21" s="22">
        <v>42.768417659519116</v>
      </c>
      <c r="AC21" s="22">
        <f t="shared" si="3"/>
        <v>121645845866.77655</v>
      </c>
      <c r="AD21" s="31">
        <f t="shared" si="7"/>
        <v>9.9041383082764903E-2</v>
      </c>
      <c r="AE21" s="22">
        <f t="shared" si="4"/>
        <v>0.6411588991448075</v>
      </c>
      <c r="AF21" s="31">
        <f t="shared" si="8"/>
        <v>0.11721969204121147</v>
      </c>
      <c r="AG21" s="31">
        <f t="shared" si="9"/>
        <v>-0.13951163709593656</v>
      </c>
      <c r="AI21" s="22">
        <v>1978</v>
      </c>
      <c r="AJ21" s="22">
        <v>6313127560360.1484</v>
      </c>
      <c r="AK21" s="49">
        <v>2351599000000</v>
      </c>
      <c r="AL21" s="22">
        <v>29.915931188772301</v>
      </c>
      <c r="AM21" s="22">
        <v>69.499221593477458</v>
      </c>
      <c r="AN21" s="22">
        <f t="shared" si="5"/>
        <v>4387574512653.5967</v>
      </c>
      <c r="AO21" s="22">
        <f t="shared" si="6"/>
        <v>0.53596787774613941</v>
      </c>
      <c r="AP21" s="31">
        <f t="shared" si="10"/>
        <v>7.6309638388559448E-2</v>
      </c>
      <c r="AQ21" s="31">
        <f t="shared" si="11"/>
        <v>5.5353026875258157E-2</v>
      </c>
      <c r="AS21" s="22">
        <v>1978</v>
      </c>
      <c r="AT21" s="22">
        <v>27081619804.946068</v>
      </c>
      <c r="AU21" s="51">
        <v>7517176354.8413544</v>
      </c>
      <c r="AV21" s="22">
        <v>50.872601085646203</v>
      </c>
      <c r="AW21" s="22">
        <v>59.234133519473865</v>
      </c>
      <c r="AX21" s="22">
        <f t="shared" si="14"/>
        <v>16041562834.498032</v>
      </c>
      <c r="AY21" s="22">
        <f t="shared" si="15"/>
        <v>0.46860623446709082</v>
      </c>
      <c r="AZ21" s="31">
        <f t="shared" si="12"/>
        <v>4.8725438130643103E-2</v>
      </c>
      <c r="BA21" s="31">
        <f t="shared" si="13"/>
        <v>7.7772876565305196E-2</v>
      </c>
      <c r="BC21" s="22"/>
      <c r="BD21" s="22"/>
      <c r="BE21" s="22"/>
      <c r="BF21" s="22"/>
      <c r="BG21" s="22"/>
      <c r="BH21" s="22"/>
      <c r="BI21" s="22"/>
      <c r="BJ21" s="31"/>
      <c r="BK21" s="31"/>
      <c r="BM21" s="22">
        <v>1373</v>
      </c>
      <c r="BN21" s="78">
        <f t="shared" si="16"/>
        <v>0.21202630754775892</v>
      </c>
      <c r="BO21" s="22">
        <f>'Banking Sector'!F19</f>
        <v>11.5</v>
      </c>
      <c r="BP21" s="31">
        <f t="shared" si="17"/>
        <v>-8.0052971576226012E-2</v>
      </c>
      <c r="BQ21" s="22"/>
      <c r="BR21" s="22"/>
      <c r="BS21" s="22"/>
      <c r="BT21" s="22"/>
      <c r="BU21" s="22"/>
      <c r="BV21" s="22"/>
      <c r="BW21" s="22"/>
    </row>
    <row r="22" spans="1:75">
      <c r="J22" s="17">
        <v>1378</v>
      </c>
      <c r="K22" s="10">
        <v>192689.2</v>
      </c>
      <c r="L22" s="19">
        <f t="shared" si="1"/>
        <v>0.20129300536466313</v>
      </c>
      <c r="M22" s="27">
        <v>7.516</v>
      </c>
      <c r="N22" s="24">
        <f t="shared" si="2"/>
        <v>0.20102269095557687</v>
      </c>
      <c r="W22" s="22"/>
      <c r="X22" s="22">
        <v>1979</v>
      </c>
      <c r="Y22" s="22">
        <v>254658634160.52051</v>
      </c>
      <c r="Z22" s="51">
        <v>90391877325.928497</v>
      </c>
      <c r="AA22" s="22">
        <v>0.46079463906983498</v>
      </c>
      <c r="AB22" s="22">
        <v>50.019248853650836</v>
      </c>
      <c r="AC22" s="22">
        <f t="shared" si="3"/>
        <v>127378335948.05902</v>
      </c>
      <c r="AD22" s="31">
        <f t="shared" si="7"/>
        <v>4.7124421228165479E-2</v>
      </c>
      <c r="AE22" s="22">
        <f t="shared" si="4"/>
        <v>0.70963305222316242</v>
      </c>
      <c r="AF22" s="31">
        <f t="shared" si="8"/>
        <v>0.10487236727348517</v>
      </c>
      <c r="AG22" s="31">
        <f t="shared" si="9"/>
        <v>-0.10466759067894923</v>
      </c>
      <c r="AI22" s="22">
        <v>1979</v>
      </c>
      <c r="AJ22" s="22">
        <v>6513010665743.0742</v>
      </c>
      <c r="AK22" s="49">
        <v>2627334000000</v>
      </c>
      <c r="AL22" s="22">
        <v>33.282811027467801</v>
      </c>
      <c r="AM22" s="22">
        <v>68.296722076447082</v>
      </c>
      <c r="AN22" s="22">
        <f t="shared" si="5"/>
        <v>4448172793191.9033</v>
      </c>
      <c r="AO22" s="22">
        <f t="shared" si="6"/>
        <v>0.59065466252148169</v>
      </c>
      <c r="AP22" s="31">
        <f t="shared" si="10"/>
        <v>0.11254471129279499</v>
      </c>
      <c r="AQ22" s="31">
        <f t="shared" si="11"/>
        <v>3.1661502713485952E-2</v>
      </c>
      <c r="AS22" s="22">
        <v>1979</v>
      </c>
      <c r="AT22" s="22">
        <v>29669044703.281513</v>
      </c>
      <c r="AU22" s="51">
        <v>9296921723.8346519</v>
      </c>
      <c r="AV22" s="22">
        <v>52.946405054449599</v>
      </c>
      <c r="AW22" s="22">
        <v>61.013565928140309</v>
      </c>
      <c r="AX22" s="22">
        <f t="shared" si="14"/>
        <v>18102142150.286087</v>
      </c>
      <c r="AY22" s="22">
        <f t="shared" si="15"/>
        <v>0.51358130140900049</v>
      </c>
      <c r="AZ22" s="31">
        <f t="shared" si="12"/>
        <v>4.0764653753639579E-2</v>
      </c>
      <c r="BA22" s="31">
        <f t="shared" si="13"/>
        <v>9.5541733359054457E-2</v>
      </c>
      <c r="BC22" s="22"/>
      <c r="BD22" s="22"/>
      <c r="BE22" s="22"/>
      <c r="BF22" s="22"/>
      <c r="BG22" s="22"/>
      <c r="BH22" s="22"/>
      <c r="BI22" s="22"/>
      <c r="BJ22" s="31"/>
      <c r="BK22" s="31"/>
      <c r="BM22" s="22">
        <v>1374</v>
      </c>
      <c r="BN22" s="78">
        <f t="shared" si="16"/>
        <v>0.31447028423772883</v>
      </c>
      <c r="BO22" s="22">
        <f>'Banking Sector'!F20</f>
        <v>14</v>
      </c>
      <c r="BP22" s="31">
        <f t="shared" si="17"/>
        <v>-0.13273048948299765</v>
      </c>
      <c r="BQ22" s="22"/>
      <c r="BR22" s="22"/>
      <c r="BS22" s="22"/>
      <c r="BT22" s="22"/>
      <c r="BU22" s="22"/>
      <c r="BV22" s="22"/>
      <c r="BW22" s="22"/>
    </row>
    <row r="23" spans="1:75">
      <c r="J23" s="17">
        <v>1379</v>
      </c>
      <c r="K23" s="10">
        <v>249110.7</v>
      </c>
      <c r="L23" s="19">
        <f t="shared" si="1"/>
        <v>0.29281091000429704</v>
      </c>
      <c r="M23" s="27">
        <v>8.4629999999999992</v>
      </c>
      <c r="N23" s="24">
        <f t="shared" si="2"/>
        <v>0.12599787120808931</v>
      </c>
      <c r="W23" s="22"/>
      <c r="X23" s="22">
        <v>1980</v>
      </c>
      <c r="Y23" s="22">
        <v>185061556424.34653</v>
      </c>
      <c r="Z23" s="51">
        <v>94362275580.022903</v>
      </c>
      <c r="AA23" s="22">
        <v>0.55592069009144496</v>
      </c>
      <c r="AB23" s="22">
        <v>59.591234719431931</v>
      </c>
      <c r="AC23" s="22">
        <f t="shared" si="3"/>
        <v>110280466464.26631</v>
      </c>
      <c r="AD23" s="31">
        <f t="shared" si="7"/>
        <v>-0.13422902220016986</v>
      </c>
      <c r="AE23" s="22">
        <f t="shared" si="4"/>
        <v>0.85565720390381816</v>
      </c>
      <c r="AF23" s="31">
        <f t="shared" si="8"/>
        <v>0.20643914437379837</v>
      </c>
      <c r="AG23" s="31">
        <f t="shared" si="9"/>
        <v>-0.27329557454668685</v>
      </c>
      <c r="AI23" s="22">
        <v>1980</v>
      </c>
      <c r="AJ23" s="22">
        <v>6496288385861.2666</v>
      </c>
      <c r="AK23" s="49">
        <v>2857307000000</v>
      </c>
      <c r="AL23" s="22">
        <v>37.792366316526497</v>
      </c>
      <c r="AM23" s="22">
        <v>69.506391857787776</v>
      </c>
      <c r="AN23" s="22">
        <f t="shared" si="5"/>
        <v>4515335661688.6885</v>
      </c>
      <c r="AO23" s="22">
        <f t="shared" si="6"/>
        <v>0.63280057432793313</v>
      </c>
      <c r="AP23" s="31">
        <f t="shared" si="10"/>
        <v>0.13549201974968483</v>
      </c>
      <c r="AQ23" s="31">
        <f t="shared" si="11"/>
        <v>-2.56751919197107E-3</v>
      </c>
      <c r="AS23" s="22">
        <v>1980</v>
      </c>
      <c r="AT23" s="22">
        <v>32669539808.442623</v>
      </c>
      <c r="AU23" s="51">
        <v>11896256782.856619</v>
      </c>
      <c r="AV23" s="22">
        <v>57.461114936844602</v>
      </c>
      <c r="AW23" s="22">
        <v>62.099916504313946</v>
      </c>
      <c r="AX23" s="22">
        <f t="shared" si="14"/>
        <v>20287756943.386475</v>
      </c>
      <c r="AY23" s="22">
        <f t="shared" si="15"/>
        <v>0.58637614873115051</v>
      </c>
      <c r="AZ23" s="31">
        <f t="shared" si="12"/>
        <v>8.5269431942586404E-2</v>
      </c>
      <c r="BA23" s="31">
        <f t="shared" si="13"/>
        <v>0.10113217783615538</v>
      </c>
      <c r="BC23" s="22"/>
      <c r="BD23" s="22"/>
      <c r="BE23" s="22"/>
      <c r="BF23" s="22"/>
      <c r="BG23" s="22"/>
      <c r="BH23" s="22"/>
      <c r="BI23" s="22"/>
      <c r="BJ23" s="31"/>
      <c r="BK23" s="31"/>
      <c r="BM23" s="22">
        <v>1375</v>
      </c>
      <c r="BN23" s="78">
        <f t="shared" si="16"/>
        <v>0.49655985846275214</v>
      </c>
      <c r="BO23" s="22">
        <f>'Banking Sector'!F21</f>
        <v>14</v>
      </c>
      <c r="BP23" s="31">
        <f t="shared" si="17"/>
        <v>-0.23825298830947264</v>
      </c>
      <c r="BQ23" s="22"/>
      <c r="BR23" s="22"/>
      <c r="BS23" s="22"/>
      <c r="BT23" s="22"/>
      <c r="BU23" s="22"/>
      <c r="BV23" s="22"/>
      <c r="BW23" s="22"/>
    </row>
    <row r="24" spans="1:75">
      <c r="J24" s="17">
        <v>1380</v>
      </c>
      <c r="K24" s="10">
        <v>320957.2</v>
      </c>
      <c r="L24" s="19">
        <f t="shared" si="1"/>
        <v>0.28841193894923017</v>
      </c>
      <c r="M24" s="27">
        <v>9.4269999999999996</v>
      </c>
      <c r="N24" s="24">
        <f t="shared" si="2"/>
        <v>0.11390759777856559</v>
      </c>
      <c r="W24" s="22"/>
      <c r="X24" s="22">
        <v>1981</v>
      </c>
      <c r="Y24" s="22">
        <v>175497937110.3324</v>
      </c>
      <c r="Z24" s="51">
        <v>100499312749.92252</v>
      </c>
      <c r="AA24" s="22">
        <v>0.69047345332575205</v>
      </c>
      <c r="AB24" s="22">
        <v>58.229502087681965</v>
      </c>
      <c r="AC24" s="22">
        <f t="shared" si="3"/>
        <v>102191574953.49979</v>
      </c>
      <c r="AD24" s="31">
        <f t="shared" si="7"/>
        <v>-7.3348361410744786E-2</v>
      </c>
      <c r="AE24" s="22">
        <f t="shared" si="4"/>
        <v>0.98344029628325724</v>
      </c>
      <c r="AF24" s="31">
        <f t="shared" si="8"/>
        <v>0.24203589762448693</v>
      </c>
      <c r="AG24" s="31">
        <f t="shared" si="9"/>
        <v>-5.1678044315615346E-2</v>
      </c>
      <c r="AI24" s="22">
        <v>1981</v>
      </c>
      <c r="AJ24" s="22">
        <v>6661145910653.5361</v>
      </c>
      <c r="AK24" s="49">
        <v>3207042000000</v>
      </c>
      <c r="AL24" s="22">
        <v>41.698099795694198</v>
      </c>
      <c r="AM24" s="22">
        <v>69.397656781545109</v>
      </c>
      <c r="AN24" s="22">
        <f t="shared" si="5"/>
        <v>4622679176793.2686</v>
      </c>
      <c r="AO24" s="22">
        <f t="shared" si="6"/>
        <v>0.69376261629834979</v>
      </c>
      <c r="AP24" s="31">
        <f t="shared" si="10"/>
        <v>0.10334715340276891</v>
      </c>
      <c r="AQ24" s="31">
        <f t="shared" si="11"/>
        <v>2.5377186941249533E-2</v>
      </c>
      <c r="AS24" s="22">
        <v>1981</v>
      </c>
      <c r="AT24" s="22">
        <v>36203122100.706894</v>
      </c>
      <c r="AU24" s="51">
        <v>14175228843.63908</v>
      </c>
      <c r="AV24" s="22">
        <v>62.162595984131698</v>
      </c>
      <c r="AW24" s="22">
        <v>64.809567738534525</v>
      </c>
      <c r="AX24" s="22">
        <f t="shared" si="14"/>
        <v>23463086941.321999</v>
      </c>
      <c r="AY24" s="22">
        <f t="shared" si="15"/>
        <v>0.60415020747651005</v>
      </c>
      <c r="AZ24" s="31">
        <f t="shared" si="12"/>
        <v>8.1820219681683598E-2</v>
      </c>
      <c r="BA24" s="31">
        <f t="shared" si="13"/>
        <v>0.10816137334603976</v>
      </c>
      <c r="BC24" s="1" t="s">
        <v>0</v>
      </c>
      <c r="BD24" s="1" t="s">
        <v>45</v>
      </c>
      <c r="BE24" s="1" t="s">
        <v>4</v>
      </c>
      <c r="BF24" s="1" t="s">
        <v>43</v>
      </c>
      <c r="BG24" s="1" t="s">
        <v>44</v>
      </c>
      <c r="BH24" s="22" t="s">
        <v>46</v>
      </c>
      <c r="BI24" s="22"/>
      <c r="BJ24" s="31"/>
      <c r="BK24" s="31"/>
      <c r="BM24" s="22">
        <v>1376</v>
      </c>
      <c r="BN24" s="78">
        <f t="shared" si="16"/>
        <v>0.28937344016812977</v>
      </c>
      <c r="BO24" s="22">
        <f>'Banking Sector'!F22</f>
        <v>14</v>
      </c>
      <c r="BP24" s="31">
        <f t="shared" si="17"/>
        <v>-0.1158496332518312</v>
      </c>
      <c r="BQ24" s="22"/>
      <c r="BR24" s="22"/>
      <c r="BS24" s="22"/>
      <c r="BT24" s="22"/>
      <c r="BU24" s="22"/>
      <c r="BV24" s="22"/>
      <c r="BW24" s="22"/>
    </row>
    <row r="25" spans="1:75" ht="15.6">
      <c r="J25" s="17">
        <v>1381</v>
      </c>
      <c r="K25" s="9">
        <v>417524</v>
      </c>
      <c r="L25" s="19">
        <f t="shared" si="1"/>
        <v>0.30087126881715065</v>
      </c>
      <c r="M25" s="27">
        <v>10.914999999999999</v>
      </c>
      <c r="N25" s="24">
        <f t="shared" si="2"/>
        <v>0.15784448923305394</v>
      </c>
      <c r="W25" s="22"/>
      <c r="X25" s="22">
        <v>1982</v>
      </c>
      <c r="Y25" s="22">
        <v>222843313606.21976</v>
      </c>
      <c r="Z25" s="51">
        <v>125948756439.48515</v>
      </c>
      <c r="AA25" s="22">
        <v>0.81952104935072601</v>
      </c>
      <c r="AB25" s="22">
        <v>55.317361885149609</v>
      </c>
      <c r="AC25" s="22">
        <f t="shared" si="3"/>
        <v>123271042224.41142</v>
      </c>
      <c r="AD25" s="31">
        <f t="shared" si="7"/>
        <v>0.20627402288792812</v>
      </c>
      <c r="AE25" s="22">
        <f t="shared" si="4"/>
        <v>1.0217221674024548</v>
      </c>
      <c r="AF25" s="31">
        <f t="shared" si="8"/>
        <v>0.18689725926956352</v>
      </c>
      <c r="AG25" s="31">
        <f t="shared" si="9"/>
        <v>0.26977739610763729</v>
      </c>
      <c r="AI25" s="22">
        <v>1982</v>
      </c>
      <c r="AJ25" s="22">
        <v>6541053812906.1426</v>
      </c>
      <c r="AK25" s="49">
        <v>3343789000000</v>
      </c>
      <c r="AL25" s="22">
        <v>44.254788345168997</v>
      </c>
      <c r="AM25" s="22">
        <v>73.236977572448509</v>
      </c>
      <c r="AN25" s="22">
        <f t="shared" si="5"/>
        <v>4790470113959.8604</v>
      </c>
      <c r="AO25" s="22">
        <f t="shared" si="6"/>
        <v>0.69800852952947112</v>
      </c>
      <c r="AP25" s="31">
        <f t="shared" si="10"/>
        <v>6.1314270002749777E-2</v>
      </c>
      <c r="AQ25" s="31">
        <f t="shared" si="11"/>
        <v>-1.8028744507056011E-2</v>
      </c>
      <c r="AS25" s="22">
        <v>1982</v>
      </c>
      <c r="AT25" s="22">
        <v>38774309407.593025</v>
      </c>
      <c r="AU25" s="51">
        <v>16084252378.473043</v>
      </c>
      <c r="AV25" s="22">
        <v>64.597061512726995</v>
      </c>
      <c r="AW25" s="22">
        <v>67.107694843030856</v>
      </c>
      <c r="AX25" s="22">
        <f t="shared" si="14"/>
        <v>26020545234.740131</v>
      </c>
      <c r="AY25" s="22">
        <f t="shared" si="15"/>
        <v>0.61813663908160144</v>
      </c>
      <c r="AZ25" s="31">
        <f t="shared" si="12"/>
        <v>3.9162867799419847E-2</v>
      </c>
      <c r="BA25" s="31">
        <f t="shared" si="13"/>
        <v>7.102114838973865E-2</v>
      </c>
      <c r="BC25" s="29">
        <v>2004</v>
      </c>
      <c r="BD25" s="29">
        <f t="shared" ref="BD25:BD40" si="18">BF25/BE25</f>
        <v>2.0183675670821857</v>
      </c>
      <c r="BE25" s="66">
        <v>685867.2</v>
      </c>
      <c r="BF25" s="69">
        <v>1384332.1118054707</v>
      </c>
      <c r="BG25" s="29">
        <f t="shared" ref="BG25:BG40" si="19">AY47</f>
        <v>0.67155007982725579</v>
      </c>
      <c r="BH25" s="29">
        <f t="shared" ref="BH25:BH40" si="20">AO47</f>
        <v>1.2325127607973638</v>
      </c>
      <c r="BI25" s="22"/>
      <c r="BJ25" s="31"/>
      <c r="BK25" s="31"/>
      <c r="BM25" s="22">
        <v>1377</v>
      </c>
      <c r="BN25" s="78">
        <f t="shared" si="16"/>
        <v>0.17349225753870873</v>
      </c>
      <c r="BO25" s="22">
        <f>'Banking Sector'!F23</f>
        <v>14</v>
      </c>
      <c r="BP25" s="31">
        <f t="shared" si="17"/>
        <v>-2.8540671933324571E-2</v>
      </c>
      <c r="BQ25" s="22"/>
      <c r="BR25" s="22"/>
      <c r="BS25" s="22"/>
      <c r="BT25" s="22"/>
      <c r="BU25" s="22"/>
      <c r="BV25" s="22"/>
      <c r="BW25" s="22"/>
    </row>
    <row r="26" spans="1:75" ht="15.6">
      <c r="J26" s="17">
        <v>1382</v>
      </c>
      <c r="K26" s="10">
        <v>526596.4</v>
      </c>
      <c r="L26" s="19">
        <f t="shared" si="1"/>
        <v>0.26123624031193421</v>
      </c>
      <c r="M26" s="27">
        <v>12.624000000000001</v>
      </c>
      <c r="N26" s="24">
        <f t="shared" si="2"/>
        <v>0.15657352267521774</v>
      </c>
      <c r="R26" s="1" t="s">
        <v>0</v>
      </c>
      <c r="S26" s="1" t="s">
        <v>5</v>
      </c>
      <c r="T26" s="1" t="s">
        <v>23</v>
      </c>
      <c r="W26" s="22"/>
      <c r="X26" s="22">
        <v>1983</v>
      </c>
      <c r="Y26" s="22">
        <v>241999162675.3262</v>
      </c>
      <c r="Z26" s="51">
        <v>156365156618.24072</v>
      </c>
      <c r="AA26" s="22">
        <v>0.98129605484495197</v>
      </c>
      <c r="AB26" s="22">
        <v>51.197925283271871</v>
      </c>
      <c r="AC26" s="22">
        <f t="shared" si="3"/>
        <v>123898550492.65704</v>
      </c>
      <c r="AD26" s="31">
        <f t="shared" si="7"/>
        <v>5.0904758889217449E-3</v>
      </c>
      <c r="AE26" s="22">
        <f t="shared" si="4"/>
        <v>1.2620418559901381</v>
      </c>
      <c r="AF26" s="31">
        <f t="shared" si="8"/>
        <v>0.19740189177861128</v>
      </c>
      <c r="AG26" s="31">
        <f t="shared" si="9"/>
        <v>8.5961067258927118E-2</v>
      </c>
      <c r="AI26" s="22">
        <v>1983</v>
      </c>
      <c r="AJ26" s="22">
        <v>6840890964740.9697</v>
      </c>
      <c r="AK26" s="49">
        <v>3634038000000</v>
      </c>
      <c r="AL26" s="22">
        <v>45.6764447583299</v>
      </c>
      <c r="AM26" s="22">
        <v>72.961372445747671</v>
      </c>
      <c r="AN26" s="22">
        <f t="shared" si="5"/>
        <v>4991207935392.1602</v>
      </c>
      <c r="AO26" s="22">
        <f t="shared" si="6"/>
        <v>0.72808787913470752</v>
      </c>
      <c r="AP26" s="31">
        <f t="shared" si="10"/>
        <v>3.2124352331606987E-2</v>
      </c>
      <c r="AQ26" s="31">
        <f t="shared" si="11"/>
        <v>4.5839273060744271E-2</v>
      </c>
      <c r="AS26" s="22">
        <v>1983</v>
      </c>
      <c r="AT26" s="22">
        <v>42091296349.56826</v>
      </c>
      <c r="AU26" s="51">
        <v>17784112149.532711</v>
      </c>
      <c r="AV26" s="22">
        <v>65.369907712281105</v>
      </c>
      <c r="AW26" s="22">
        <v>67.06868463923486</v>
      </c>
      <c r="AX26" s="22">
        <f t="shared" si="14"/>
        <v>28230078809.25771</v>
      </c>
      <c r="AY26" s="22">
        <f t="shared" si="15"/>
        <v>0.62997033305130656</v>
      </c>
      <c r="AZ26" s="31">
        <f t="shared" si="12"/>
        <v>1.1964107676969834E-2</v>
      </c>
      <c r="BA26" s="31">
        <f t="shared" si="13"/>
        <v>8.5545996631617174E-2</v>
      </c>
      <c r="BC26" s="22">
        <v>2005</v>
      </c>
      <c r="BD26" s="22">
        <f t="shared" si="18"/>
        <v>1.9256817738826324</v>
      </c>
      <c r="BE26" s="67">
        <v>921019.4</v>
      </c>
      <c r="BF26" s="70">
        <v>1773590.2719723177</v>
      </c>
      <c r="BG26" s="22">
        <f t="shared" si="19"/>
        <v>0.71599597873278931</v>
      </c>
      <c r="BH26" s="22">
        <f t="shared" si="20"/>
        <v>1.255194947363957</v>
      </c>
      <c r="BI26" s="22"/>
      <c r="BJ26" s="31"/>
      <c r="BK26" s="31"/>
      <c r="BM26" s="22">
        <v>1378</v>
      </c>
      <c r="BN26" s="78">
        <f t="shared" si="16"/>
        <v>0.17866134213039953</v>
      </c>
      <c r="BO26" s="22">
        <f>'Banking Sector'!F24</f>
        <v>14</v>
      </c>
      <c r="BP26" s="31">
        <f t="shared" si="17"/>
        <v>-3.2801060617225423E-2</v>
      </c>
      <c r="BQ26" s="22"/>
      <c r="BR26" s="22"/>
      <c r="BS26" s="22"/>
      <c r="BT26" s="22"/>
      <c r="BU26" s="22"/>
      <c r="BV26" s="22"/>
      <c r="BW26" s="22"/>
    </row>
    <row r="27" spans="1:75" ht="15.6">
      <c r="J27" s="17">
        <v>1383</v>
      </c>
      <c r="K27" s="10">
        <v>685867.2</v>
      </c>
      <c r="L27" s="19">
        <f t="shared" si="1"/>
        <v>0.30245326401775613</v>
      </c>
      <c r="M27" s="27">
        <v>14.544</v>
      </c>
      <c r="N27" s="24">
        <f t="shared" si="2"/>
        <v>0.15209125475285171</v>
      </c>
      <c r="R27" s="16">
        <v>1358</v>
      </c>
      <c r="S27" s="20"/>
      <c r="T27" s="29"/>
      <c r="W27" s="22"/>
      <c r="X27" s="22">
        <v>1984</v>
      </c>
      <c r="Y27" s="22">
        <v>220898746367.27682</v>
      </c>
      <c r="Z27" s="51">
        <v>162276728619.51862</v>
      </c>
      <c r="AA27" s="22">
        <v>1.10435273361484</v>
      </c>
      <c r="AB27" s="22">
        <v>55.18759</v>
      </c>
      <c r="AC27" s="22">
        <f t="shared" si="3"/>
        <v>121908694460.31264</v>
      </c>
      <c r="AD27" s="31">
        <f t="shared" si="7"/>
        <v>-1.6060365713982561E-2</v>
      </c>
      <c r="AE27" s="22">
        <f t="shared" si="4"/>
        <v>1.3311333481005145</v>
      </c>
      <c r="AF27" s="31">
        <f t="shared" si="8"/>
        <v>0.12540219453886561</v>
      </c>
      <c r="AG27" s="31">
        <f t="shared" si="9"/>
        <v>-8.7192104612189791E-2</v>
      </c>
      <c r="AI27" s="22">
        <v>1984</v>
      </c>
      <c r="AJ27" s="22">
        <v>7335940248580.9697</v>
      </c>
      <c r="AK27" s="49">
        <v>4037613000000</v>
      </c>
      <c r="AL27" s="22">
        <v>47.640776468987603</v>
      </c>
      <c r="AM27" s="22">
        <v>73.899058676500189</v>
      </c>
      <c r="AN27" s="22">
        <f t="shared" si="5"/>
        <v>5421190788771.8447</v>
      </c>
      <c r="AO27" s="22">
        <f t="shared" si="6"/>
        <v>0.74478341702390249</v>
      </c>
      <c r="AP27" s="31">
        <f t="shared" si="10"/>
        <v>4.3005354752341414E-2</v>
      </c>
      <c r="AQ27" s="31">
        <f t="shared" si="11"/>
        <v>7.236620001569416E-2</v>
      </c>
      <c r="AS27" s="22">
        <v>1984</v>
      </c>
      <c r="AT27" s="22">
        <v>45792125833.760414</v>
      </c>
      <c r="AU27" s="51">
        <v>19749361097.964977</v>
      </c>
      <c r="AV27" s="22">
        <v>67.070169351299995</v>
      </c>
      <c r="AW27" s="22">
        <v>64.988593447462762</v>
      </c>
      <c r="AX27" s="22">
        <f t="shared" si="14"/>
        <v>29759658489.053123</v>
      </c>
      <c r="AY27" s="22">
        <f t="shared" si="15"/>
        <v>0.66362862010764123</v>
      </c>
      <c r="AZ27" s="31">
        <f t="shared" si="12"/>
        <v>2.6009852216748057E-2</v>
      </c>
      <c r="BA27" s="31">
        <f t="shared" si="13"/>
        <v>8.7923865624302974E-2</v>
      </c>
      <c r="BC27" s="22">
        <v>2006</v>
      </c>
      <c r="BD27" s="22">
        <f t="shared" si="18"/>
        <v>1.662485119259195</v>
      </c>
      <c r="BE27" s="67">
        <v>1284199.3999999999</v>
      </c>
      <c r="BF27" s="70">
        <v>2134962.3926615864</v>
      </c>
      <c r="BG27" s="22">
        <f t="shared" si="19"/>
        <v>0.7104167154808374</v>
      </c>
      <c r="BH27" s="22">
        <f t="shared" si="20"/>
        <v>1.257170342221237</v>
      </c>
      <c r="BI27" s="22"/>
      <c r="BJ27" s="31"/>
      <c r="BK27" s="31"/>
      <c r="BM27" s="22">
        <v>1379</v>
      </c>
      <c r="BN27" s="78">
        <f t="shared" si="16"/>
        <v>0.20070707814686448</v>
      </c>
      <c r="BO27" s="22">
        <f>'Banking Sector'!F25</f>
        <v>14</v>
      </c>
      <c r="BP27" s="31">
        <f t="shared" si="17"/>
        <v>-5.0559440559439325E-2</v>
      </c>
      <c r="BQ27" s="22"/>
      <c r="BR27" s="22"/>
      <c r="BS27" s="22"/>
      <c r="BT27" s="22"/>
      <c r="BU27" s="22"/>
      <c r="BV27" s="22"/>
      <c r="BW27" s="22"/>
    </row>
    <row r="28" spans="1:75" ht="15.6">
      <c r="J28" s="17">
        <v>1384</v>
      </c>
      <c r="K28" s="10">
        <v>921019.4</v>
      </c>
      <c r="L28" s="19">
        <f t="shared" si="1"/>
        <v>0.34285383526140351</v>
      </c>
      <c r="M28" s="27">
        <v>16.047999999999998</v>
      </c>
      <c r="N28" s="24">
        <f t="shared" si="2"/>
        <v>0.10341034103410325</v>
      </c>
      <c r="R28" s="17">
        <v>1359</v>
      </c>
      <c r="S28" s="19">
        <v>0.26988732394366205</v>
      </c>
      <c r="T28" s="42">
        <f t="shared" ref="T28:T68" si="21">AG23</f>
        <v>-0.27329557454668685</v>
      </c>
      <c r="W28" s="22"/>
      <c r="X28" s="22">
        <v>1985</v>
      </c>
      <c r="Y28" s="22">
        <v>225620702925.41153</v>
      </c>
      <c r="Z28" s="51">
        <v>180183629599.68427</v>
      </c>
      <c r="AA28" s="22">
        <v>1.1528265404657401</v>
      </c>
      <c r="AB28" s="22">
        <v>58.268749999999997</v>
      </c>
      <c r="AC28" s="22">
        <f t="shared" si="3"/>
        <v>131466363335.85072</v>
      </c>
      <c r="AD28" s="31">
        <f t="shared" si="7"/>
        <v>7.8400223362654287E-2</v>
      </c>
      <c r="AE28" s="22">
        <f t="shared" si="4"/>
        <v>1.3705682961608812</v>
      </c>
      <c r="AF28" s="31">
        <f t="shared" si="8"/>
        <v>4.389340957416063E-2</v>
      </c>
      <c r="AG28" s="31">
        <f t="shared" si="9"/>
        <v>2.1376112973876971E-2</v>
      </c>
      <c r="AI28" s="22">
        <v>1985</v>
      </c>
      <c r="AJ28" s="22">
        <v>7641823718139.0605</v>
      </c>
      <c r="AK28" s="49">
        <v>4338979000000</v>
      </c>
      <c r="AL28" s="22">
        <v>49.329948873872297</v>
      </c>
      <c r="AM28" s="22">
        <v>74.469224211502294</v>
      </c>
      <c r="AN28" s="22">
        <f t="shared" si="5"/>
        <v>5690806838508.7373</v>
      </c>
      <c r="AO28" s="22">
        <f t="shared" si="6"/>
        <v>0.76245409888785109</v>
      </c>
      <c r="AP28" s="31">
        <f t="shared" si="10"/>
        <v>3.545644152093707E-2</v>
      </c>
      <c r="AQ28" s="31">
        <f t="shared" si="11"/>
        <v>4.1696559567433705E-2</v>
      </c>
      <c r="AS28" s="22">
        <v>1985</v>
      </c>
      <c r="AT28" s="22">
        <v>45506909010.04213</v>
      </c>
      <c r="AU28" s="51">
        <v>19156532745.769066</v>
      </c>
      <c r="AV28" s="22">
        <v>67.392188601114199</v>
      </c>
      <c r="AW28" s="22">
        <v>68.884168485762103</v>
      </c>
      <c r="AX28" s="22">
        <f t="shared" si="14"/>
        <v>31347055875.139877</v>
      </c>
      <c r="AY28" s="22">
        <f t="shared" si="15"/>
        <v>0.61111106644504254</v>
      </c>
      <c r="AZ28" s="31">
        <f t="shared" si="12"/>
        <v>4.8012291146535251E-3</v>
      </c>
      <c r="BA28" s="31">
        <f t="shared" si="13"/>
        <v>-6.2285124030648838E-3</v>
      </c>
      <c r="BC28" s="22">
        <v>2007</v>
      </c>
      <c r="BD28" s="22">
        <f t="shared" si="18"/>
        <v>1.7175742209816531</v>
      </c>
      <c r="BE28" s="67">
        <v>1640293</v>
      </c>
      <c r="BF28" s="70">
        <v>2817324.9716566587</v>
      </c>
      <c r="BG28" s="22">
        <f t="shared" si="19"/>
        <v>0.80769738103165722</v>
      </c>
      <c r="BH28" s="22">
        <f t="shared" si="20"/>
        <v>1.2088876985094303</v>
      </c>
      <c r="BI28" s="22"/>
      <c r="BJ28" s="31"/>
      <c r="BK28" s="31"/>
      <c r="BM28" s="22">
        <v>1380</v>
      </c>
      <c r="BN28" s="78">
        <f t="shared" si="16"/>
        <v>0.14476751318856523</v>
      </c>
      <c r="BO28" s="22">
        <f>'Banking Sector'!F26</f>
        <v>13</v>
      </c>
      <c r="BP28" s="31">
        <f t="shared" si="17"/>
        <v>-1.2900010716964444E-2</v>
      </c>
      <c r="BQ28" s="22"/>
      <c r="BR28" s="22"/>
      <c r="BS28" s="22"/>
      <c r="BT28" s="22"/>
      <c r="BU28" s="22"/>
      <c r="BV28" s="22"/>
      <c r="BW28" s="22"/>
    </row>
    <row r="29" spans="1:75" ht="15.6">
      <c r="J29" s="17">
        <v>1385</v>
      </c>
      <c r="K29" s="10">
        <v>1284199.3999999999</v>
      </c>
      <c r="L29" s="19">
        <f t="shared" si="1"/>
        <v>0.39432394149352323</v>
      </c>
      <c r="M29" s="27">
        <v>17.954999999999998</v>
      </c>
      <c r="N29" s="24">
        <f t="shared" si="2"/>
        <v>0.11883100697906282</v>
      </c>
      <c r="R29" s="17">
        <v>1360</v>
      </c>
      <c r="S29" s="19">
        <v>0.16148710099598498</v>
      </c>
      <c r="T29" s="42">
        <f t="shared" si="21"/>
        <v>-5.1678044315615346E-2</v>
      </c>
      <c r="W29" s="22"/>
      <c r="X29" s="22">
        <v>1986</v>
      </c>
      <c r="Y29" s="22">
        <v>202561377308.05313</v>
      </c>
      <c r="Z29" s="51">
        <v>209094561833.48007</v>
      </c>
      <c r="AA29" s="22">
        <v>1.3652809784367601</v>
      </c>
      <c r="AB29" s="22">
        <v>61.526202017478269</v>
      </c>
      <c r="AC29" s="22">
        <f t="shared" si="3"/>
        <v>124628322211.93916</v>
      </c>
      <c r="AD29" s="31">
        <f t="shared" si="7"/>
        <v>-5.2013617402975915E-2</v>
      </c>
      <c r="AE29" s="22">
        <f t="shared" si="4"/>
        <v>1.6777451394868348</v>
      </c>
      <c r="AF29" s="31">
        <f t="shared" si="8"/>
        <v>0.18429003021147378</v>
      </c>
      <c r="AG29" s="31">
        <f t="shared" si="9"/>
        <v>-0.10220394369120299</v>
      </c>
      <c r="AI29" s="22">
        <v>1986</v>
      </c>
      <c r="AJ29" s="22">
        <v>7906433457347.6758</v>
      </c>
      <c r="AK29" s="49">
        <v>4579631000000</v>
      </c>
      <c r="AL29" s="22">
        <v>50.266254844905703</v>
      </c>
      <c r="AM29" s="22">
        <v>77.170933640723462</v>
      </c>
      <c r="AN29" s="22">
        <f t="shared" si="5"/>
        <v>6101468516717.7324</v>
      </c>
      <c r="AO29" s="22">
        <f t="shared" si="6"/>
        <v>0.75057848572880936</v>
      </c>
      <c r="AP29" s="31">
        <f t="shared" si="10"/>
        <v>1.8980477223428098E-2</v>
      </c>
      <c r="AQ29" s="31">
        <f t="shared" si="11"/>
        <v>3.4626517042067165E-2</v>
      </c>
      <c r="AS29" s="22">
        <v>1986</v>
      </c>
      <c r="AT29" s="22">
        <v>46118007234.325668</v>
      </c>
      <c r="AU29" s="51">
        <v>18586746056.99741</v>
      </c>
      <c r="AV29" s="22">
        <v>66.458332776652995</v>
      </c>
      <c r="AW29" s="22">
        <v>75.700552910421663</v>
      </c>
      <c r="AX29" s="22">
        <f t="shared" si="14"/>
        <v>34911586467.652794</v>
      </c>
      <c r="AY29" s="22">
        <f t="shared" si="15"/>
        <v>0.5323947702639894</v>
      </c>
      <c r="AZ29" s="31">
        <f t="shared" si="12"/>
        <v>-1.3857033639144419E-2</v>
      </c>
      <c r="BA29" s="31">
        <f t="shared" si="13"/>
        <v>1.3428691105974395E-2</v>
      </c>
      <c r="BC29" s="22">
        <v>2008</v>
      </c>
      <c r="BD29" s="22">
        <f t="shared" si="18"/>
        <v>1.7554786014241406</v>
      </c>
      <c r="BE29" s="67">
        <v>1901366</v>
      </c>
      <c r="BF29" s="70">
        <v>3337807.3264754126</v>
      </c>
      <c r="BG29" s="22">
        <f t="shared" si="19"/>
        <v>0.7606287456131684</v>
      </c>
      <c r="BH29" s="22">
        <f t="shared" si="20"/>
        <v>1.1598399225940847</v>
      </c>
      <c r="BI29" s="22"/>
      <c r="BJ29" s="31"/>
      <c r="BK29" s="31"/>
      <c r="BM29" s="22">
        <v>1381</v>
      </c>
      <c r="BN29" s="78">
        <f t="shared" si="16"/>
        <v>0.11274247133211718</v>
      </c>
      <c r="BO29" s="22">
        <f>'Banking Sector'!F27</f>
        <v>13</v>
      </c>
      <c r="BP29" s="31">
        <f t="shared" si="17"/>
        <v>1.5509005104499169E-2</v>
      </c>
      <c r="BQ29" s="22"/>
      <c r="BR29" s="22"/>
      <c r="BS29" s="22"/>
      <c r="BT29" s="22"/>
      <c r="BU29" s="22"/>
      <c r="BV29" s="22"/>
      <c r="BW29" s="22"/>
    </row>
    <row r="30" spans="1:75" ht="15.6">
      <c r="J30" s="17">
        <v>1386</v>
      </c>
      <c r="K30" s="9">
        <v>1640293</v>
      </c>
      <c r="L30" s="19">
        <f t="shared" si="1"/>
        <v>0.27728840240853569</v>
      </c>
      <c r="M30" s="27">
        <v>21.265000000000001</v>
      </c>
      <c r="N30" s="24">
        <f t="shared" si="2"/>
        <v>0.18434976329713187</v>
      </c>
      <c r="R30" s="17">
        <v>1361</v>
      </c>
      <c r="S30" s="44">
        <v>0.22814690322950276</v>
      </c>
      <c r="T30" s="42">
        <f t="shared" si="21"/>
        <v>0.26977739610763729</v>
      </c>
      <c r="W30" s="22"/>
      <c r="X30" s="22">
        <v>1987</v>
      </c>
      <c r="Y30" s="22">
        <v>203791074330.92755</v>
      </c>
      <c r="Z30" s="51">
        <v>134009995923.16888</v>
      </c>
      <c r="AA30" s="22">
        <v>1.7553612579901201</v>
      </c>
      <c r="AB30" s="22">
        <v>60.481822043056113</v>
      </c>
      <c r="AC30" s="22">
        <f t="shared" si="3"/>
        <v>123256554916.46381</v>
      </c>
      <c r="AD30" s="31">
        <f t="shared" si="7"/>
        <v>-1.1006866425936242E-2</v>
      </c>
      <c r="AE30" s="22">
        <f t="shared" si="4"/>
        <v>1.0872443742565507</v>
      </c>
      <c r="AF30" s="31">
        <f t="shared" si="8"/>
        <v>0.2857142857142857</v>
      </c>
      <c r="AG30" s="31">
        <f t="shared" si="9"/>
        <v>6.0707378633406027E-3</v>
      </c>
      <c r="AI30" s="22">
        <v>1987</v>
      </c>
      <c r="AJ30" s="22">
        <v>8179962259766.7002</v>
      </c>
      <c r="AK30" s="49">
        <v>4855215000000</v>
      </c>
      <c r="AL30" s="22">
        <v>52.108293530775398</v>
      </c>
      <c r="AM30" s="22">
        <v>75.749271659442471</v>
      </c>
      <c r="AN30" s="22">
        <f t="shared" si="5"/>
        <v>6196261833790.5479</v>
      </c>
      <c r="AO30" s="22">
        <f t="shared" si="6"/>
        <v>0.7835716324191927</v>
      </c>
      <c r="AP30" s="31">
        <f t="shared" si="10"/>
        <v>3.6645632175168495E-2</v>
      </c>
      <c r="AQ30" s="31">
        <f t="shared" si="11"/>
        <v>3.4595725606825445E-2</v>
      </c>
      <c r="AS30" s="22">
        <v>1987</v>
      </c>
      <c r="AT30" s="22">
        <v>51097723540.710083</v>
      </c>
      <c r="AU30" s="51">
        <v>20919215578.212547</v>
      </c>
      <c r="AV30" s="22">
        <v>66.806113566452396</v>
      </c>
      <c r="AW30" s="22">
        <v>81.427897122910238</v>
      </c>
      <c r="AX30" s="22">
        <f t="shared" si="14"/>
        <v>41607801756.878494</v>
      </c>
      <c r="AY30" s="22">
        <f t="shared" si="15"/>
        <v>0.50277146820798424</v>
      </c>
      <c r="AZ30" s="31">
        <f t="shared" si="12"/>
        <v>5.2330652194991206E-3</v>
      </c>
      <c r="BA30" s="31">
        <f t="shared" si="13"/>
        <v>0.10797769905977221</v>
      </c>
      <c r="BC30" s="22">
        <v>2009</v>
      </c>
      <c r="BD30" s="22">
        <f t="shared" si="18"/>
        <v>1.4722057089953369</v>
      </c>
      <c r="BE30" s="67">
        <v>2355889.1</v>
      </c>
      <c r="BF30" s="70">
        <v>3468353.3827798865</v>
      </c>
      <c r="BG30" s="22">
        <f t="shared" si="19"/>
        <v>0.70537063177619164</v>
      </c>
      <c r="BH30" s="22">
        <f t="shared" si="20"/>
        <v>1.0877551714859062</v>
      </c>
      <c r="BI30" s="22"/>
      <c r="BJ30" s="31"/>
      <c r="BK30" s="31"/>
      <c r="BM30" s="22">
        <v>1382</v>
      </c>
      <c r="BN30" s="78">
        <f t="shared" si="16"/>
        <v>0.14335933737840478</v>
      </c>
      <c r="BO30" s="22">
        <f>'Banking Sector'!F28</f>
        <v>13</v>
      </c>
      <c r="BP30" s="31">
        <f t="shared" si="17"/>
        <v>-1.1684285894788113E-2</v>
      </c>
      <c r="BQ30" s="22"/>
      <c r="BR30" s="22"/>
      <c r="BS30" s="22" t="s">
        <v>0</v>
      </c>
      <c r="BT30" s="22" t="s">
        <v>48</v>
      </c>
      <c r="BU30" s="22" t="s">
        <v>49</v>
      </c>
      <c r="BV30" s="22"/>
      <c r="BW30" s="22"/>
    </row>
    <row r="31" spans="1:75" ht="15.6">
      <c r="J31" s="17">
        <v>1387</v>
      </c>
      <c r="K31" s="9">
        <v>1901366</v>
      </c>
      <c r="L31" s="19">
        <f t="shared" si="1"/>
        <v>0.15916241793386912</v>
      </c>
      <c r="M31" s="27">
        <v>26.66</v>
      </c>
      <c r="N31" s="24">
        <f t="shared" si="2"/>
        <v>0.25370326828121326</v>
      </c>
      <c r="R31" s="17">
        <v>1362</v>
      </c>
      <c r="S31" s="44">
        <v>0.16851975679164008</v>
      </c>
      <c r="T31" s="42">
        <f t="shared" si="21"/>
        <v>8.5961067258927118E-2</v>
      </c>
      <c r="W31" s="22"/>
      <c r="X31" s="22">
        <v>1988</v>
      </c>
      <c r="Y31" s="22">
        <v>192676667302.4845</v>
      </c>
      <c r="Z31" s="51">
        <v>123057861333.90797</v>
      </c>
      <c r="AA31" s="22">
        <v>2.2586344758067298</v>
      </c>
      <c r="AB31" s="22">
        <v>64.408715363011368</v>
      </c>
      <c r="AC31" s="22">
        <f t="shared" si="3"/>
        <v>124100566213.79364</v>
      </c>
      <c r="AD31" s="31">
        <f t="shared" si="7"/>
        <v>6.8475976624679819E-3</v>
      </c>
      <c r="AE31" s="22">
        <f t="shared" si="4"/>
        <v>0.99159790392825964</v>
      </c>
      <c r="AF31" s="31">
        <f t="shared" si="8"/>
        <v>0.28670634920634802</v>
      </c>
      <c r="AG31" s="31">
        <f t="shared" si="9"/>
        <v>-5.4538242486493041E-2</v>
      </c>
      <c r="AI31" s="22">
        <v>1988</v>
      </c>
      <c r="AJ31" s="22">
        <v>8521643077162.0918</v>
      </c>
      <c r="AK31" s="49">
        <v>5236438000000</v>
      </c>
      <c r="AL31" s="22">
        <v>54.233134836467499</v>
      </c>
      <c r="AM31" s="22">
        <v>75.00419178074867</v>
      </c>
      <c r="AN31" s="22">
        <f t="shared" si="5"/>
        <v>6391589516465.5479</v>
      </c>
      <c r="AO31" s="22">
        <f t="shared" si="6"/>
        <v>0.81927007147600284</v>
      </c>
      <c r="AP31" s="31">
        <f t="shared" si="10"/>
        <v>4.077741107444173E-2</v>
      </c>
      <c r="AQ31" s="31">
        <f t="shared" si="11"/>
        <v>4.1770463792474351E-2</v>
      </c>
      <c r="AS31" s="22">
        <v>1988</v>
      </c>
      <c r="AT31" s="22">
        <v>56853243727.252983</v>
      </c>
      <c r="AU31" s="51">
        <v>25371462488.129158</v>
      </c>
      <c r="AV31" s="22">
        <v>67.823694395865203</v>
      </c>
      <c r="AW31" s="22">
        <v>78.768834581330012</v>
      </c>
      <c r="AX31" s="22">
        <f t="shared" si="14"/>
        <v>44782637505.640282</v>
      </c>
      <c r="AY31" s="22">
        <f t="shared" si="15"/>
        <v>0.56654685613221589</v>
      </c>
      <c r="AZ31" s="31">
        <f t="shared" si="12"/>
        <v>1.5231851923261701E-2</v>
      </c>
      <c r="BA31" s="31">
        <f t="shared" si="13"/>
        <v>0.11263750687361675</v>
      </c>
      <c r="BC31" s="22">
        <v>2010</v>
      </c>
      <c r="BD31" s="22">
        <f t="shared" si="18"/>
        <v>1.467328983736083</v>
      </c>
      <c r="BE31" s="67">
        <v>2948874.2</v>
      </c>
      <c r="BF31" s="70">
        <v>4326968.5830515549</v>
      </c>
      <c r="BG31" s="22">
        <f t="shared" si="19"/>
        <v>0.81117077424388462</v>
      </c>
      <c r="BH31" s="22">
        <f t="shared" si="20"/>
        <v>1.1741097127231861</v>
      </c>
      <c r="BI31" s="22"/>
      <c r="BJ31" s="31"/>
      <c r="BK31" s="31"/>
      <c r="BM31" s="22">
        <v>1383</v>
      </c>
      <c r="BN31" s="78">
        <f t="shared" si="16"/>
        <v>0.1646801162447914</v>
      </c>
      <c r="BO31" s="22">
        <f>'Banking Sector'!F29</f>
        <v>13</v>
      </c>
      <c r="BP31" s="31">
        <f t="shared" si="17"/>
        <v>-2.9776516110370653E-2</v>
      </c>
      <c r="BQ31" s="22"/>
      <c r="BR31" s="22"/>
      <c r="BS31" s="29">
        <v>1384</v>
      </c>
      <c r="BT31" s="81">
        <f t="shared" ref="BT31:BT46" si="22">BP32</f>
        <v>-1.5349298881362446E-2</v>
      </c>
      <c r="BU31" s="29">
        <f t="shared" ref="BU31:BU46" si="23">BD25</f>
        <v>2.0183675670821857</v>
      </c>
      <c r="BV31" s="22"/>
      <c r="BW31" s="22"/>
    </row>
    <row r="32" spans="1:75" ht="15.6">
      <c r="J32" s="17">
        <v>1388</v>
      </c>
      <c r="K32" s="9">
        <v>2355890</v>
      </c>
      <c r="L32" s="19">
        <f t="shared" si="1"/>
        <v>0.23905129259700658</v>
      </c>
      <c r="M32" s="27">
        <v>29.527000000000001</v>
      </c>
      <c r="N32" s="24">
        <f t="shared" si="2"/>
        <v>0.10753938484621159</v>
      </c>
      <c r="R32" s="17">
        <v>1363</v>
      </c>
      <c r="S32" s="44">
        <v>6.0217715319919089E-2</v>
      </c>
      <c r="T32" s="42">
        <f t="shared" si="21"/>
        <v>-8.7192104612189791E-2</v>
      </c>
      <c r="W32" s="22"/>
      <c r="X32" s="22">
        <v>1989</v>
      </c>
      <c r="Y32" s="22">
        <v>204289897917.93698</v>
      </c>
      <c r="Z32" s="51">
        <v>120496362916.27124</v>
      </c>
      <c r="AA32" s="22">
        <v>2.7634314447153399</v>
      </c>
      <c r="AB32" s="22">
        <v>63.465727889603443</v>
      </c>
      <c r="AC32" s="22">
        <f t="shared" si="3"/>
        <v>129654070718.54654</v>
      </c>
      <c r="AD32" s="31">
        <f t="shared" si="7"/>
        <v>4.4750033575073511E-2</v>
      </c>
      <c r="AE32" s="22">
        <f t="shared" si="4"/>
        <v>0.92936814284716995</v>
      </c>
      <c r="AF32" s="31">
        <f t="shared" si="8"/>
        <v>0.22349653045489298</v>
      </c>
      <c r="AG32" s="31">
        <f t="shared" si="9"/>
        <v>6.027315490785809E-2</v>
      </c>
      <c r="AI32" s="22">
        <v>1989</v>
      </c>
      <c r="AJ32" s="22">
        <v>8834613741070.832</v>
      </c>
      <c r="AK32" s="49">
        <v>5641580000000</v>
      </c>
      <c r="AL32" s="22">
        <v>56.850969898336302</v>
      </c>
      <c r="AM32" s="22">
        <v>73.319708308665298</v>
      </c>
      <c r="AN32" s="22">
        <f t="shared" si="5"/>
        <v>6477513025150.3975</v>
      </c>
      <c r="AO32" s="22">
        <f t="shared" si="6"/>
        <v>0.87094846094408451</v>
      </c>
      <c r="AP32" s="31">
        <f t="shared" si="10"/>
        <v>4.8270030300894863E-2</v>
      </c>
      <c r="AQ32" s="31">
        <f t="shared" si="11"/>
        <v>3.6726563301800109E-2</v>
      </c>
      <c r="AS32" s="22">
        <v>1989</v>
      </c>
      <c r="AT32" s="22">
        <v>62628743211.100899</v>
      </c>
      <c r="AU32" s="51">
        <v>30465364738.620552</v>
      </c>
      <c r="AV32" s="22">
        <v>69.414469489947393</v>
      </c>
      <c r="AW32" s="22">
        <v>84.076433121019107</v>
      </c>
      <c r="AX32" s="22">
        <f t="shared" si="14"/>
        <v>52656013400.416046</v>
      </c>
      <c r="AY32" s="22">
        <f t="shared" si="15"/>
        <v>0.5785733247017868</v>
      </c>
      <c r="AZ32" s="31">
        <f t="shared" si="12"/>
        <v>2.3454562719590955E-2</v>
      </c>
      <c r="BA32" s="31">
        <f t="shared" si="13"/>
        <v>0.10158610318797678</v>
      </c>
      <c r="BC32" s="22">
        <v>2011</v>
      </c>
      <c r="BD32" s="22">
        <f t="shared" si="18"/>
        <v>1.5643637266272363</v>
      </c>
      <c r="BE32" s="67">
        <v>3542551.9</v>
      </c>
      <c r="BF32" s="70">
        <v>5541839.6920543965</v>
      </c>
      <c r="BG32" s="22">
        <f t="shared" si="19"/>
        <v>0.86816763644870287</v>
      </c>
      <c r="BH32" s="22">
        <f t="shared" si="20"/>
        <v>1.1648033112879104</v>
      </c>
      <c r="BI32" s="22"/>
      <c r="BJ32" s="31"/>
      <c r="BK32" s="31"/>
      <c r="BM32" s="22">
        <v>1384</v>
      </c>
      <c r="BN32" s="78">
        <f t="shared" si="16"/>
        <v>0.14761508697067363</v>
      </c>
      <c r="BO32" s="22">
        <f>'Banking Sector'!F30</f>
        <v>13</v>
      </c>
      <c r="BP32" s="31">
        <f t="shared" si="17"/>
        <v>-1.5349298881362446E-2</v>
      </c>
      <c r="BQ32" s="22"/>
      <c r="BR32" s="22"/>
      <c r="BS32" s="22">
        <v>1385</v>
      </c>
      <c r="BT32" s="42">
        <f t="shared" si="22"/>
        <v>2.2629034946387155E-2</v>
      </c>
      <c r="BU32" s="22">
        <f t="shared" si="23"/>
        <v>1.9256817738826324</v>
      </c>
      <c r="BV32" s="22"/>
      <c r="BW32" s="22"/>
    </row>
    <row r="33" spans="10:75" ht="15.6">
      <c r="J33" s="17">
        <v>1389</v>
      </c>
      <c r="K33" s="9">
        <v>2948870</v>
      </c>
      <c r="L33" s="19">
        <f t="shared" si="1"/>
        <v>0.25170105565200412</v>
      </c>
      <c r="M33" s="27">
        <v>33.188000000000002</v>
      </c>
      <c r="N33" s="24">
        <f t="shared" si="2"/>
        <v>0.12398821417685513</v>
      </c>
      <c r="R33" s="17">
        <v>1364</v>
      </c>
      <c r="S33" s="44">
        <v>0.12993761688988198</v>
      </c>
      <c r="T33" s="42">
        <f t="shared" si="21"/>
        <v>2.1376112973876971E-2</v>
      </c>
      <c r="W33" s="22"/>
      <c r="X33" s="22">
        <v>1990</v>
      </c>
      <c r="Y33" s="22">
        <v>232559854226.66699</v>
      </c>
      <c r="Z33" s="51">
        <v>124813263926.22499</v>
      </c>
      <c r="AA33" s="22">
        <v>2.9742170124427401</v>
      </c>
      <c r="AB33" s="22">
        <v>53.682169242629783</v>
      </c>
      <c r="AC33" s="22">
        <f t="shared" si="3"/>
        <v>124843174536.37248</v>
      </c>
      <c r="AD33" s="31">
        <f t="shared" si="7"/>
        <v>-3.7105631589597871E-2</v>
      </c>
      <c r="AE33" s="22">
        <f t="shared" si="4"/>
        <v>0.99976041453400577</v>
      </c>
      <c r="AF33" s="31">
        <f t="shared" si="8"/>
        <v>7.6276749376394656E-2</v>
      </c>
      <c r="AG33" s="31">
        <f t="shared" si="9"/>
        <v>0.13838156755105932</v>
      </c>
      <c r="AI33" s="22">
        <v>1990</v>
      </c>
      <c r="AJ33" s="22">
        <v>9001231051131.2441</v>
      </c>
      <c r="AK33" s="49">
        <v>5963144000000</v>
      </c>
      <c r="AL33" s="22">
        <v>59.919760489110999</v>
      </c>
      <c r="AM33" s="22">
        <v>71.223519002727414</v>
      </c>
      <c r="AN33" s="22">
        <f t="shared" si="5"/>
        <v>6410993508181.8623</v>
      </c>
      <c r="AO33" s="22">
        <f t="shared" si="6"/>
        <v>0.93014350933122825</v>
      </c>
      <c r="AP33" s="31">
        <f t="shared" si="10"/>
        <v>5.3979564399032398E-2</v>
      </c>
      <c r="AQ33" s="31">
        <f t="shared" si="11"/>
        <v>1.8859603254167471E-2</v>
      </c>
      <c r="AS33" s="22">
        <v>1990</v>
      </c>
      <c r="AT33" s="22">
        <v>68779542852.098907</v>
      </c>
      <c r="AU33" s="51">
        <v>36144336768.702255</v>
      </c>
      <c r="AV33" s="22">
        <v>71.816733093561297</v>
      </c>
      <c r="AW33" s="22">
        <v>87.732986439653686</v>
      </c>
      <c r="AX33" s="22">
        <f t="shared" si="14"/>
        <v>60342347003.687737</v>
      </c>
      <c r="AY33" s="22">
        <f t="shared" si="15"/>
        <v>0.59898791749835889</v>
      </c>
      <c r="AZ33" s="31">
        <f t="shared" si="12"/>
        <v>3.4607533865281495E-2</v>
      </c>
      <c r="BA33" s="31">
        <f t="shared" si="13"/>
        <v>9.8210491311723852E-2</v>
      </c>
      <c r="BC33" s="22">
        <v>2012</v>
      </c>
      <c r="BD33" s="22">
        <f t="shared" si="18"/>
        <v>1.3041496780108888</v>
      </c>
      <c r="BE33" s="67">
        <v>4606935.9000000004</v>
      </c>
      <c r="BF33" s="70">
        <v>6008133.9706018046</v>
      </c>
      <c r="BG33" s="22">
        <f t="shared" si="19"/>
        <v>0.85929756347930275</v>
      </c>
      <c r="BH33" s="22">
        <f t="shared" si="20"/>
        <v>1.1793208692821171</v>
      </c>
      <c r="BI33" s="22"/>
      <c r="BJ33" s="31"/>
      <c r="BK33" s="31"/>
      <c r="BM33" s="22">
        <v>1385</v>
      </c>
      <c r="BN33" s="78">
        <f t="shared" si="16"/>
        <v>0.13433118008507819</v>
      </c>
      <c r="BO33" s="22">
        <f>'Banking Sector'!F31</f>
        <v>16</v>
      </c>
      <c r="BP33" s="31">
        <f t="shared" si="17"/>
        <v>2.2629034946387155E-2</v>
      </c>
      <c r="BQ33" s="22"/>
      <c r="BR33" s="22"/>
      <c r="BS33" s="22">
        <v>1386</v>
      </c>
      <c r="BT33" s="42">
        <f t="shared" si="22"/>
        <v>5.4393063583813135E-2</v>
      </c>
      <c r="BU33" s="22">
        <f t="shared" si="23"/>
        <v>1.662485119259195</v>
      </c>
      <c r="BV33" s="22"/>
      <c r="BW33" s="22"/>
    </row>
    <row r="34" spans="10:75" ht="15.6">
      <c r="J34" s="17">
        <v>1390</v>
      </c>
      <c r="K34" s="9">
        <v>3522200</v>
      </c>
      <c r="L34" s="19">
        <f t="shared" si="1"/>
        <v>0.19442362667733742</v>
      </c>
      <c r="M34" s="27">
        <v>40.320999999999998</v>
      </c>
      <c r="N34" s="24">
        <f t="shared" si="2"/>
        <v>0.21492708207785932</v>
      </c>
      <c r="R34" s="17">
        <v>1365</v>
      </c>
      <c r="S34" s="44">
        <v>0.19112207151664612</v>
      </c>
      <c r="T34" s="42">
        <f t="shared" si="21"/>
        <v>-0.10220394369120299</v>
      </c>
      <c r="W34" s="22"/>
      <c r="X34" s="22">
        <v>1991</v>
      </c>
      <c r="Y34" s="22">
        <v>261389977103.16522</v>
      </c>
      <c r="Z34" s="51">
        <f>63743623232.012+30000000000</f>
        <v>93743623232.011993</v>
      </c>
      <c r="AA34" s="22">
        <v>3.4836577942031899</v>
      </c>
      <c r="AB34" s="22">
        <v>47.610097938648337</v>
      </c>
      <c r="AC34" s="22">
        <f t="shared" si="3"/>
        <v>124448024100.62743</v>
      </c>
      <c r="AD34" s="31">
        <f t="shared" si="7"/>
        <v>-3.1651745256600383E-3</v>
      </c>
      <c r="AE34" s="22">
        <f t="shared" si="4"/>
        <v>0.75327530436491175</v>
      </c>
      <c r="AF34" s="31">
        <f t="shared" si="8"/>
        <v>0.17128567943401124</v>
      </c>
      <c r="AG34" s="31">
        <f t="shared" si="9"/>
        <v>0.12396861432669561</v>
      </c>
      <c r="AI34" s="22">
        <v>1991</v>
      </c>
      <c r="AJ34" s="22">
        <v>8991486398430.5918</v>
      </c>
      <c r="AK34" s="49">
        <v>6158129000000</v>
      </c>
      <c r="AL34" s="22">
        <v>62.457340753462603</v>
      </c>
      <c r="AM34" s="22">
        <v>70.003242868085422</v>
      </c>
      <c r="AN34" s="22">
        <f t="shared" si="5"/>
        <v>6294332060944.2334</v>
      </c>
      <c r="AO34" s="22">
        <f t="shared" si="6"/>
        <v>0.97836099849428648</v>
      </c>
      <c r="AP34" s="31">
        <f t="shared" si="10"/>
        <v>4.2349639645384581E-2</v>
      </c>
      <c r="AQ34" s="31">
        <f t="shared" si="11"/>
        <v>-1.0825911084048519E-3</v>
      </c>
      <c r="AS34" s="22">
        <v>1991</v>
      </c>
      <c r="AT34" s="22">
        <v>73379864304.359039</v>
      </c>
      <c r="AU34" s="51">
        <v>45466164978.292328</v>
      </c>
      <c r="AV34" s="22">
        <v>74.276960162141705</v>
      </c>
      <c r="AW34" s="22">
        <v>88.540260851408405</v>
      </c>
      <c r="AX34" s="22">
        <f t="shared" si="14"/>
        <v>64970723267.489014</v>
      </c>
      <c r="AY34" s="22">
        <f t="shared" si="15"/>
        <v>0.69979465660409756</v>
      </c>
      <c r="AZ34" s="31">
        <f t="shared" si="12"/>
        <v>3.4257017307864415E-2</v>
      </c>
      <c r="BA34" s="31">
        <f t="shared" si="13"/>
        <v>6.6885025132436549E-2</v>
      </c>
      <c r="BC34" s="22">
        <v>2013</v>
      </c>
      <c r="BD34" s="22">
        <f t="shared" si="18"/>
        <v>1.256633468032607</v>
      </c>
      <c r="BE34" s="67">
        <v>6395504.7999999998</v>
      </c>
      <c r="BF34" s="70">
        <v>8036805.3766431846</v>
      </c>
      <c r="BG34" s="22">
        <f t="shared" si="19"/>
        <v>0.85474986219830806</v>
      </c>
      <c r="BH34" s="22">
        <f t="shared" si="20"/>
        <v>1.1900059405350192</v>
      </c>
      <c r="BI34" s="22"/>
      <c r="BJ34" s="31"/>
      <c r="BK34" s="31"/>
      <c r="BM34" s="22">
        <v>1386</v>
      </c>
      <c r="BN34" s="78">
        <f t="shared" si="16"/>
        <v>0.10015898251192568</v>
      </c>
      <c r="BO34" s="22">
        <f>'Banking Sector'!F32</f>
        <v>16</v>
      </c>
      <c r="BP34" s="31">
        <f t="shared" si="17"/>
        <v>5.4393063583813135E-2</v>
      </c>
      <c r="BQ34" s="22"/>
      <c r="BR34" s="22"/>
      <c r="BS34" s="22">
        <v>1387</v>
      </c>
      <c r="BT34" s="42">
        <f t="shared" si="22"/>
        <v>-1.9950738916255741E-2</v>
      </c>
      <c r="BU34" s="22">
        <f t="shared" si="23"/>
        <v>1.7175742209816531</v>
      </c>
      <c r="BV34" s="22"/>
      <c r="BW34" s="22"/>
    </row>
    <row r="35" spans="10:75" ht="15.6">
      <c r="J35" s="17">
        <v>1391</v>
      </c>
      <c r="K35" s="9">
        <v>4607000</v>
      </c>
      <c r="L35" s="19">
        <f t="shared" si="1"/>
        <v>0.30798932485378455</v>
      </c>
      <c r="M35" s="27">
        <v>52.634999999999998</v>
      </c>
      <c r="N35" s="24">
        <f t="shared" si="2"/>
        <v>0.30539917164752861</v>
      </c>
      <c r="R35" s="17">
        <v>1366</v>
      </c>
      <c r="S35" s="44">
        <v>0.18144852927461627</v>
      </c>
      <c r="T35" s="42">
        <f t="shared" si="21"/>
        <v>6.0707378633406027E-3</v>
      </c>
      <c r="W35" s="22"/>
      <c r="X35" s="22">
        <v>1992</v>
      </c>
      <c r="Y35" s="22">
        <v>268871958398.80887</v>
      </c>
      <c r="Z35" s="51">
        <f>63743623232.012+15000000000</f>
        <v>78743623232.011993</v>
      </c>
      <c r="AA35" s="22">
        <v>4.3827105346299398</v>
      </c>
      <c r="AB35" s="22">
        <v>44.322657388510862</v>
      </c>
      <c r="AC35" s="22">
        <f t="shared" si="3"/>
        <v>119171196934.88351</v>
      </c>
      <c r="AD35" s="31">
        <f t="shared" si="7"/>
        <v>-4.2401855745633391E-2</v>
      </c>
      <c r="AE35" s="22">
        <f t="shared" si="4"/>
        <v>0.66076052987063982</v>
      </c>
      <c r="AF35" s="31">
        <f t="shared" si="8"/>
        <v>0.25807722616233275</v>
      </c>
      <c r="AG35" s="31">
        <f t="shared" si="9"/>
        <v>2.8623826278888508E-2</v>
      </c>
      <c r="AI35" s="22">
        <v>1992</v>
      </c>
      <c r="AJ35" s="22">
        <v>9308206336914.8086</v>
      </c>
      <c r="AK35" s="49">
        <v>6520327000000</v>
      </c>
      <c r="AL35" s="22">
        <v>64.349060980652496</v>
      </c>
      <c r="AM35" s="22">
        <v>66.013360986343173</v>
      </c>
      <c r="AN35" s="22">
        <f t="shared" si="5"/>
        <v>6144659850541.2441</v>
      </c>
      <c r="AO35" s="22">
        <f t="shared" si="6"/>
        <v>1.0611371757910515</v>
      </c>
      <c r="AP35" s="31">
        <f t="shared" si="10"/>
        <v>3.0288196781497089E-2</v>
      </c>
      <c r="AQ35" s="31">
        <f t="shared" si="11"/>
        <v>3.5224425022707957E-2</v>
      </c>
      <c r="AS35" s="22">
        <v>1992</v>
      </c>
      <c r="AT35" s="22">
        <v>78252059516.059555</v>
      </c>
      <c r="AU35" s="51">
        <v>52130263965.623085</v>
      </c>
      <c r="AV35" s="22">
        <v>75.957900646171794</v>
      </c>
      <c r="AW35" s="22">
        <v>89.175484749211606</v>
      </c>
      <c r="AX35" s="22">
        <f t="shared" si="14"/>
        <v>69781653399.687683</v>
      </c>
      <c r="AY35" s="22">
        <f t="shared" si="15"/>
        <v>0.74704827738943202</v>
      </c>
      <c r="AZ35" s="31">
        <f t="shared" si="12"/>
        <v>2.26307118702853E-2</v>
      </c>
      <c r="BA35" s="31">
        <f t="shared" si="13"/>
        <v>6.6396895904468026E-2</v>
      </c>
      <c r="BC35" s="22">
        <v>2014</v>
      </c>
      <c r="BD35" s="22">
        <f t="shared" si="18"/>
        <v>1.1726847122319211</v>
      </c>
      <c r="BE35" s="67">
        <v>7823847.9000000004</v>
      </c>
      <c r="BF35" s="70">
        <v>9174906.8231578209</v>
      </c>
      <c r="BG35" s="22">
        <f t="shared" si="19"/>
        <v>0.8444717496217885</v>
      </c>
      <c r="BH35" s="22">
        <f t="shared" si="20"/>
        <v>1.2033087315616391</v>
      </c>
      <c r="BI35" s="22"/>
      <c r="BJ35" s="31"/>
      <c r="BK35" s="31"/>
      <c r="BM35" s="22">
        <v>1387</v>
      </c>
      <c r="BN35" s="78">
        <f t="shared" si="16"/>
        <v>0.17341040462427695</v>
      </c>
      <c r="BO35" s="22">
        <f>'Banking Sector'!F33</f>
        <v>15</v>
      </c>
      <c r="BP35" s="31">
        <f t="shared" si="17"/>
        <v>-1.9950738916255741E-2</v>
      </c>
      <c r="BQ35" s="22"/>
      <c r="BR35" s="22"/>
      <c r="BS35" s="22">
        <v>1388</v>
      </c>
      <c r="BT35" s="42">
        <f t="shared" si="22"/>
        <v>-8.6998363338788423E-2</v>
      </c>
      <c r="BU35" s="22">
        <f t="shared" si="23"/>
        <v>1.7554786014241406</v>
      </c>
      <c r="BV35" s="22"/>
      <c r="BW35" s="22"/>
    </row>
    <row r="36" spans="10:75" ht="15.6">
      <c r="J36" s="17">
        <v>1392</v>
      </c>
      <c r="K36" s="9">
        <v>5947550</v>
      </c>
      <c r="L36" s="19">
        <f t="shared" si="1"/>
        <v>0.29098111569350987</v>
      </c>
      <c r="M36" s="27">
        <v>70.915999999999997</v>
      </c>
      <c r="N36" s="24">
        <f t="shared" si="2"/>
        <v>0.3473164244324119</v>
      </c>
      <c r="R36" s="17">
        <v>1367</v>
      </c>
      <c r="S36" s="44">
        <v>0.23834483194139652</v>
      </c>
      <c r="T36" s="42">
        <f t="shared" si="21"/>
        <v>-5.4538242486493041E-2</v>
      </c>
      <c r="W36" s="22"/>
      <c r="X36" s="22">
        <v>1993</v>
      </c>
      <c r="Y36" s="22">
        <v>271636890958.77762</v>
      </c>
      <c r="Z36" s="51">
        <v>63743623232.012009</v>
      </c>
      <c r="AA36" s="22">
        <v>5.3119604663381903</v>
      </c>
      <c r="AB36" s="22">
        <v>39.088735960122648</v>
      </c>
      <c r="AC36" s="22">
        <f t="shared" si="3"/>
        <v>106179427077.16286</v>
      </c>
      <c r="AD36" s="31">
        <f t="shared" si="7"/>
        <v>-0.10901770051717705</v>
      </c>
      <c r="AE36" s="22">
        <f t="shared" si="4"/>
        <v>0.60033873780170388</v>
      </c>
      <c r="AF36" s="31">
        <f t="shared" si="8"/>
        <v>0.21202630754775892</v>
      </c>
      <c r="AG36" s="31">
        <f t="shared" si="9"/>
        <v>1.0283454535142029E-2</v>
      </c>
      <c r="AI36" s="22">
        <v>1993</v>
      </c>
      <c r="AJ36" s="22">
        <v>9564446766849.6582</v>
      </c>
      <c r="AK36" s="49">
        <v>6858559000000</v>
      </c>
      <c r="AL36" s="22">
        <v>66.248424521891593</v>
      </c>
      <c r="AM36" s="22">
        <v>63.13219730266956</v>
      </c>
      <c r="AN36" s="22">
        <f t="shared" si="5"/>
        <v>6038245403756.3262</v>
      </c>
      <c r="AO36" s="22">
        <f t="shared" si="6"/>
        <v>1.1358529740665004</v>
      </c>
      <c r="AP36" s="31">
        <f t="shared" si="10"/>
        <v>2.9516569663855224E-2</v>
      </c>
      <c r="AQ36" s="31">
        <f t="shared" si="11"/>
        <v>2.7528443253201466E-2</v>
      </c>
      <c r="AS36" s="22">
        <v>1993</v>
      </c>
      <c r="AT36" s="22">
        <v>87221916827.328583</v>
      </c>
      <c r="AU36" s="51">
        <v>60603478153.236794</v>
      </c>
      <c r="AV36" s="22">
        <v>77.696804595168203</v>
      </c>
      <c r="AW36" s="22">
        <v>83.871936243848495</v>
      </c>
      <c r="AX36" s="22">
        <f t="shared" si="14"/>
        <v>73154710472.07959</v>
      </c>
      <c r="AY36" s="22">
        <f t="shared" si="15"/>
        <v>0.82842892497492515</v>
      </c>
      <c r="AZ36" s="31">
        <f t="shared" si="12"/>
        <v>2.2892996438864166E-2</v>
      </c>
      <c r="BA36" s="31">
        <f t="shared" si="13"/>
        <v>0.11462774739402427</v>
      </c>
      <c r="BC36" s="22">
        <v>2015</v>
      </c>
      <c r="BD36" s="22">
        <f t="shared" si="18"/>
        <v>0.88107156120502361</v>
      </c>
      <c r="BE36" s="67">
        <v>10172800</v>
      </c>
      <c r="BF36" s="70">
        <v>8962964.7778264638</v>
      </c>
      <c r="BG36" s="22">
        <f t="shared" si="19"/>
        <v>0.83860760622290564</v>
      </c>
      <c r="BH36" s="22">
        <f t="shared" si="20"/>
        <v>1.2255388453486649</v>
      </c>
      <c r="BI36" s="22"/>
      <c r="BJ36" s="31"/>
      <c r="BK36" s="31"/>
      <c r="BM36" s="22">
        <v>1388</v>
      </c>
      <c r="BN36" s="78">
        <f t="shared" si="16"/>
        <v>0.25410509031198625</v>
      </c>
      <c r="BO36" s="22">
        <f>'Banking Sector'!F34</f>
        <v>14.5</v>
      </c>
      <c r="BP36" s="31">
        <f t="shared" si="17"/>
        <v>-8.6998363338788423E-2</v>
      </c>
      <c r="BQ36" s="22"/>
      <c r="BR36" s="22"/>
      <c r="BS36" s="22">
        <v>1389</v>
      </c>
      <c r="BT36" s="42">
        <f t="shared" si="22"/>
        <v>3.9492649178440717E-3</v>
      </c>
      <c r="BU36" s="22">
        <f t="shared" si="23"/>
        <v>1.4722057089953369</v>
      </c>
      <c r="BV36" s="22"/>
      <c r="BW36" s="22"/>
    </row>
    <row r="37" spans="10:75" ht="15.6">
      <c r="J37" s="17">
        <v>1393</v>
      </c>
      <c r="K37" s="9">
        <v>7823800</v>
      </c>
      <c r="L37" s="19">
        <f t="shared" si="1"/>
        <v>0.31546603223175929</v>
      </c>
      <c r="M37" s="27">
        <v>81.947999999999993</v>
      </c>
      <c r="N37" s="24">
        <f t="shared" si="2"/>
        <v>0.15556432962942068</v>
      </c>
      <c r="R37" s="17">
        <v>1368</v>
      </c>
      <c r="S37" s="44">
        <v>0.19542186185267338</v>
      </c>
      <c r="T37" s="42">
        <f t="shared" si="21"/>
        <v>6.027315490785809E-2</v>
      </c>
      <c r="W37" s="22"/>
      <c r="X37" s="22">
        <v>1994</v>
      </c>
      <c r="Y37" s="22">
        <v>267632882045.48508</v>
      </c>
      <c r="Z37" s="51">
        <v>71841461172.59639</v>
      </c>
      <c r="AA37" s="22">
        <v>6.9824141840471396</v>
      </c>
      <c r="AB37" s="22">
        <v>39.575288185361792</v>
      </c>
      <c r="AC37" s="22">
        <f t="shared" si="3"/>
        <v>105916484348.29012</v>
      </c>
      <c r="AD37" s="31">
        <f t="shared" si="7"/>
        <v>-2.4763999591150138E-3</v>
      </c>
      <c r="AE37" s="22">
        <f t="shared" si="4"/>
        <v>0.6782840425136919</v>
      </c>
      <c r="AF37" s="31">
        <f t="shared" si="8"/>
        <v>0.31447028423772883</v>
      </c>
      <c r="AG37" s="31">
        <f t="shared" si="9"/>
        <v>-1.4740298709648285E-2</v>
      </c>
      <c r="AI37" s="22">
        <v>1994</v>
      </c>
      <c r="AJ37" s="22">
        <v>9949782934635.0547</v>
      </c>
      <c r="AK37" s="49">
        <v>7287236000000</v>
      </c>
      <c r="AL37" s="22">
        <v>67.9758134970226</v>
      </c>
      <c r="AM37" s="22">
        <v>59.658847332514</v>
      </c>
      <c r="AN37" s="22">
        <f t="shared" si="5"/>
        <v>5935925810890.459</v>
      </c>
      <c r="AO37" s="22">
        <f t="shared" si="6"/>
        <v>1.2276494404007432</v>
      </c>
      <c r="AP37" s="31">
        <f t="shared" si="10"/>
        <v>2.6074415921546874E-2</v>
      </c>
      <c r="AQ37" s="31">
        <f t="shared" si="11"/>
        <v>4.0288390659559151E-2</v>
      </c>
      <c r="AS37" s="22">
        <v>1994</v>
      </c>
      <c r="AT37" s="22">
        <v>96901498081.379776</v>
      </c>
      <c r="AU37" s="51">
        <v>73690847191.305481</v>
      </c>
      <c r="AV37" s="22">
        <v>80.105508583778601</v>
      </c>
      <c r="AW37" s="22">
        <v>83.496660311277822</v>
      </c>
      <c r="AX37" s="22">
        <f t="shared" si="14"/>
        <v>80909514689.549057</v>
      </c>
      <c r="AY37" s="22">
        <f t="shared" si="15"/>
        <v>0.91078098137231811</v>
      </c>
      <c r="AZ37" s="31">
        <f t="shared" si="12"/>
        <v>3.1001326259950078E-2</v>
      </c>
      <c r="BA37" s="31">
        <f t="shared" si="13"/>
        <v>0.11097647937746724</v>
      </c>
      <c r="BC37" s="22">
        <v>2016</v>
      </c>
      <c r="BD37" s="22">
        <f t="shared" si="18"/>
        <v>0.82856515529882968</v>
      </c>
      <c r="BE37" s="67">
        <v>12533900</v>
      </c>
      <c r="BF37" s="70">
        <v>10385152.800000001</v>
      </c>
      <c r="BG37" s="22">
        <f t="shared" si="19"/>
        <v>0.80848572370545124</v>
      </c>
      <c r="BH37" s="22">
        <f t="shared" si="20"/>
        <v>1.2256285523337718</v>
      </c>
      <c r="BI37" s="22"/>
      <c r="BJ37" s="31"/>
      <c r="BK37" s="31"/>
      <c r="BM37" s="22">
        <v>1389</v>
      </c>
      <c r="BN37" s="78">
        <f t="shared" si="16"/>
        <v>0.13551554828150539</v>
      </c>
      <c r="BO37" s="22">
        <f>'Banking Sector'!F35</f>
        <v>14</v>
      </c>
      <c r="BP37" s="31">
        <f t="shared" si="17"/>
        <v>3.9492649178440717E-3</v>
      </c>
      <c r="BQ37" s="22"/>
      <c r="BR37" s="22"/>
      <c r="BS37" s="22">
        <v>1390</v>
      </c>
      <c r="BT37" s="42">
        <f t="shared" si="22"/>
        <v>6.2772977219166914E-2</v>
      </c>
      <c r="BU37" s="22">
        <f t="shared" si="23"/>
        <v>1.467328983736083</v>
      </c>
      <c r="BV37" s="22"/>
      <c r="BW37" s="22"/>
    </row>
    <row r="38" spans="10:75" ht="15.6">
      <c r="J38" s="17">
        <v>1394</v>
      </c>
      <c r="K38" s="9">
        <v>10172800</v>
      </c>
      <c r="L38" s="19">
        <f t="shared" si="1"/>
        <v>0.30023773613844934</v>
      </c>
      <c r="M38" s="27">
        <v>91.713999999999999</v>
      </c>
      <c r="N38" s="24">
        <f t="shared" si="2"/>
        <v>0.11917313418265249</v>
      </c>
      <c r="R38" s="17">
        <v>1369</v>
      </c>
      <c r="S38" s="44">
        <v>0.22482443090016163</v>
      </c>
      <c r="T38" s="42">
        <f t="shared" si="21"/>
        <v>0.13838156755105932</v>
      </c>
      <c r="W38" s="22"/>
      <c r="X38" s="22">
        <v>1995</v>
      </c>
      <c r="Y38" s="22">
        <v>273745822652.91034</v>
      </c>
      <c r="Z38" s="51">
        <v>96419225743.673676</v>
      </c>
      <c r="AA38" s="22">
        <v>10.4496007830059</v>
      </c>
      <c r="AB38" s="22">
        <v>36.449685092730689</v>
      </c>
      <c r="AC38" s="22">
        <f t="shared" si="3"/>
        <v>99779490311.49086</v>
      </c>
      <c r="AD38" s="31">
        <f t="shared" si="7"/>
        <v>-5.7941821564041832E-2</v>
      </c>
      <c r="AE38" s="22">
        <f t="shared" si="4"/>
        <v>0.96632309348016177</v>
      </c>
      <c r="AF38" s="31">
        <f t="shared" si="8"/>
        <v>0.49655985846275214</v>
      </c>
      <c r="AG38" s="31">
        <f t="shared" si="9"/>
        <v>2.2840768147414519E-2</v>
      </c>
      <c r="AI38" s="22">
        <v>1995</v>
      </c>
      <c r="AJ38" s="22">
        <v>10216863677023.377</v>
      </c>
      <c r="AK38" s="49">
        <v>7639749000000</v>
      </c>
      <c r="AL38" s="22">
        <v>69.882820352310901</v>
      </c>
      <c r="AM38" s="22">
        <v>60.815073898370223</v>
      </c>
      <c r="AN38" s="22">
        <f t="shared" si="5"/>
        <v>6213393195277.5127</v>
      </c>
      <c r="AO38" s="22">
        <f t="shared" si="6"/>
        <v>1.2295614907819754</v>
      </c>
      <c r="AP38" s="31">
        <f t="shared" si="10"/>
        <v>2.8054196885364677E-2</v>
      </c>
      <c r="AQ38" s="31">
        <f t="shared" si="11"/>
        <v>2.6842871260901378E-2</v>
      </c>
      <c r="AS38" s="22">
        <v>1995</v>
      </c>
      <c r="AT38" s="22">
        <v>103879285314.71342</v>
      </c>
      <c r="AU38" s="51">
        <v>87810991957.104553</v>
      </c>
      <c r="AV38" s="22">
        <v>81.483750972983103</v>
      </c>
      <c r="AW38" s="22">
        <v>81.926158152644192</v>
      </c>
      <c r="AX38" s="22">
        <f t="shared" si="14"/>
        <v>85104307574.768616</v>
      </c>
      <c r="AY38" s="22">
        <f t="shared" si="15"/>
        <v>1.0318043170724112</v>
      </c>
      <c r="AZ38" s="31">
        <f t="shared" si="12"/>
        <v>1.7205338478852084E-2</v>
      </c>
      <c r="BA38" s="31">
        <f t="shared" si="13"/>
        <v>7.2009074900715841E-2</v>
      </c>
      <c r="BC38" s="22">
        <v>2017</v>
      </c>
      <c r="BD38" s="22">
        <f t="shared" si="18"/>
        <v>0.80506300735957337</v>
      </c>
      <c r="BE38" s="67">
        <v>15299800</v>
      </c>
      <c r="BF38" s="70">
        <v>12317303</v>
      </c>
      <c r="BG38" s="22">
        <f t="shared" si="19"/>
        <v>0.86918895968428989</v>
      </c>
      <c r="BH38" s="22">
        <f t="shared" si="20"/>
        <v>1.2421735762943924</v>
      </c>
      <c r="BI38" s="22"/>
      <c r="BJ38" s="31"/>
      <c r="BK38" s="31"/>
      <c r="BM38" s="22">
        <v>1390</v>
      </c>
      <c r="BN38" s="78">
        <f t="shared" si="16"/>
        <v>0.10089362928797968</v>
      </c>
      <c r="BO38" s="22">
        <f>'Banking Sector'!F36</f>
        <v>17</v>
      </c>
      <c r="BP38" s="31">
        <f t="shared" si="17"/>
        <v>6.2772977219166914E-2</v>
      </c>
      <c r="BQ38" s="22"/>
      <c r="BR38" s="22"/>
      <c r="BS38" s="22">
        <v>1391</v>
      </c>
      <c r="BT38" s="42">
        <f t="shared" si="22"/>
        <v>-7.3585687993670226E-2</v>
      </c>
      <c r="BU38" s="22">
        <f t="shared" si="23"/>
        <v>1.5643637266272363</v>
      </c>
      <c r="BV38" s="22"/>
      <c r="BW38" s="22"/>
    </row>
    <row r="39" spans="10:75" ht="15.6">
      <c r="J39" s="17">
        <v>1395</v>
      </c>
      <c r="K39" s="9">
        <v>12533900</v>
      </c>
      <c r="L39" s="19">
        <f t="shared" si="1"/>
        <v>0.23209932368669392</v>
      </c>
      <c r="M39" s="27">
        <v>100</v>
      </c>
      <c r="N39" s="24">
        <f t="shared" si="2"/>
        <v>9.0346075844473059E-2</v>
      </c>
      <c r="R39" s="17">
        <v>1370</v>
      </c>
      <c r="S39" s="44">
        <v>0.24636583295239345</v>
      </c>
      <c r="T39" s="42">
        <f t="shared" si="21"/>
        <v>0.12396861432669561</v>
      </c>
      <c r="W39" s="22"/>
      <c r="X39" s="22">
        <v>1996</v>
      </c>
      <c r="Y39" s="22">
        <v>287972724784.10815</v>
      </c>
      <c r="Z39" s="51">
        <v>120403931885.44078</v>
      </c>
      <c r="AA39" s="22">
        <v>13.4734377099679</v>
      </c>
      <c r="AB39" s="22">
        <v>35.237242803710153</v>
      </c>
      <c r="AC39" s="22">
        <f t="shared" si="3"/>
        <v>101473648240.63618</v>
      </c>
      <c r="AD39" s="31">
        <f t="shared" si="7"/>
        <v>1.6979019674850163E-2</v>
      </c>
      <c r="AE39" s="22">
        <f t="shared" si="4"/>
        <v>1.1865536912589663</v>
      </c>
      <c r="AF39" s="31">
        <f t="shared" si="8"/>
        <v>0.28937344016812977</v>
      </c>
      <c r="AG39" s="31">
        <f t="shared" si="9"/>
        <v>5.1971211810002617E-2</v>
      </c>
      <c r="AI39" s="22">
        <v>1996</v>
      </c>
      <c r="AJ39" s="22">
        <v>10602294994157.596</v>
      </c>
      <c r="AK39" s="49">
        <v>8073122000000</v>
      </c>
      <c r="AL39" s="22">
        <v>71.931228517510505</v>
      </c>
      <c r="AM39" s="22">
        <v>62.077087401875005</v>
      </c>
      <c r="AN39" s="22">
        <f t="shared" si="5"/>
        <v>6581595930127.8291</v>
      </c>
      <c r="AO39" s="22">
        <f t="shared" si="6"/>
        <v>1.2266207293347469</v>
      </c>
      <c r="AP39" s="31">
        <f t="shared" si="10"/>
        <v>2.9312041999344784E-2</v>
      </c>
      <c r="AQ39" s="31">
        <f t="shared" si="11"/>
        <v>3.7725013205472453E-2</v>
      </c>
      <c r="AS39" s="22">
        <v>1996</v>
      </c>
      <c r="AT39" s="22">
        <v>111640501036.36436</v>
      </c>
      <c r="AU39" s="51">
        <v>96295886524.822708</v>
      </c>
      <c r="AV39" s="22">
        <v>82.610818347333307</v>
      </c>
      <c r="AW39" s="22">
        <v>82.451987520732487</v>
      </c>
      <c r="AX39" s="22">
        <f t="shared" si="14"/>
        <v>92049811982.586365</v>
      </c>
      <c r="AY39" s="22">
        <f t="shared" si="15"/>
        <v>1.0461280088550273</v>
      </c>
      <c r="AZ39" s="31">
        <f t="shared" si="12"/>
        <v>1.3831805248188648E-2</v>
      </c>
      <c r="BA39" s="31">
        <f t="shared" si="13"/>
        <v>7.4713795903942781E-2</v>
      </c>
      <c r="BC39" s="22">
        <v>2018</v>
      </c>
      <c r="BD39" s="22">
        <f t="shared" si="18"/>
        <v>0.78510129430026987</v>
      </c>
      <c r="BE39" s="67">
        <v>18828900</v>
      </c>
      <c r="BF39" s="70">
        <v>14782593.760250352</v>
      </c>
      <c r="BG39" s="22">
        <f t="shared" si="19"/>
        <v>0.94675220116752479</v>
      </c>
      <c r="BH39" s="22">
        <f t="shared" si="20"/>
        <v>1.2895924640369489</v>
      </c>
      <c r="BI39" s="22"/>
      <c r="BJ39" s="31"/>
      <c r="BK39" s="31"/>
      <c r="BM39" s="22">
        <v>1391</v>
      </c>
      <c r="BN39" s="78">
        <f t="shared" si="16"/>
        <v>0.26293385673860997</v>
      </c>
      <c r="BO39" s="22">
        <f>'Banking Sector'!F37</f>
        <v>17</v>
      </c>
      <c r="BP39" s="31">
        <f t="shared" si="17"/>
        <v>-7.3585687993670226E-2</v>
      </c>
      <c r="BQ39" s="22"/>
      <c r="BR39" s="22"/>
      <c r="BS39" s="22">
        <v>1392</v>
      </c>
      <c r="BT39" s="42">
        <f t="shared" si="22"/>
        <v>-4.5237756635967477E-2</v>
      </c>
      <c r="BU39" s="22">
        <f t="shared" si="23"/>
        <v>1.3041496780108888</v>
      </c>
      <c r="BV39" s="22"/>
      <c r="BW39" s="22"/>
    </row>
    <row r="40" spans="10:75" ht="15.6">
      <c r="J40" s="17">
        <v>1396</v>
      </c>
      <c r="K40" s="9">
        <v>15299800</v>
      </c>
      <c r="L40" s="19">
        <f t="shared" si="1"/>
        <v>0.22067353337748027</v>
      </c>
      <c r="M40" s="27">
        <v>109.6</v>
      </c>
      <c r="N40" s="24">
        <f t="shared" si="2"/>
        <v>9.5999999999999946E-2</v>
      </c>
      <c r="R40" s="17">
        <v>1371</v>
      </c>
      <c r="S40" s="44">
        <v>0.25281189308518809</v>
      </c>
      <c r="T40" s="42">
        <f t="shared" si="21"/>
        <v>2.8623826278888508E-2</v>
      </c>
      <c r="W40" s="22"/>
      <c r="X40" s="22">
        <v>1997</v>
      </c>
      <c r="Y40" s="22">
        <v>289407766374.95526</v>
      </c>
      <c r="Z40" s="51">
        <v>113919163421.15488</v>
      </c>
      <c r="AA40" s="22">
        <v>15.810974835077401</v>
      </c>
      <c r="AB40" s="22">
        <v>37.221679916037175</v>
      </c>
      <c r="AC40" s="22">
        <f t="shared" si="3"/>
        <v>107722432452.23851</v>
      </c>
      <c r="AD40" s="31">
        <f t="shared" si="7"/>
        <v>6.1580364162958465E-2</v>
      </c>
      <c r="AE40" s="22">
        <f t="shared" si="4"/>
        <v>1.0575249818245966</v>
      </c>
      <c r="AF40" s="31">
        <f t="shared" si="8"/>
        <v>0.17349225753870873</v>
      </c>
      <c r="AG40" s="31">
        <f t="shared" si="9"/>
        <v>4.9832552437837681E-3</v>
      </c>
      <c r="AI40" s="22">
        <v>1997</v>
      </c>
      <c r="AJ40" s="22">
        <v>11073801989544.957</v>
      </c>
      <c r="AK40" s="49">
        <v>8577554457000</v>
      </c>
      <c r="AL40" s="22">
        <v>73.612757608345902</v>
      </c>
      <c r="AM40" s="22">
        <v>63.10258975485511</v>
      </c>
      <c r="AN40" s="22">
        <f t="shared" si="5"/>
        <v>6987855839727.5371</v>
      </c>
      <c r="AO40" s="22">
        <f t="shared" si="6"/>
        <v>1.2274944780965096</v>
      </c>
      <c r="AP40" s="31">
        <f t="shared" si="10"/>
        <v>2.3376899373073488E-2</v>
      </c>
      <c r="AQ40" s="31">
        <f t="shared" si="11"/>
        <v>4.4472163399262681E-2</v>
      </c>
      <c r="AS40" s="22">
        <v>1997</v>
      </c>
      <c r="AT40" s="22">
        <v>120928897532.9346</v>
      </c>
      <c r="AU40" s="51">
        <v>100124191810.34483</v>
      </c>
      <c r="AV40" s="22">
        <v>84.265997291377701</v>
      </c>
      <c r="AW40" s="22">
        <v>83.035346727259522</v>
      </c>
      <c r="AX40" s="22">
        <f t="shared" si="14"/>
        <v>100413729359.92462</v>
      </c>
      <c r="AY40" s="22">
        <f t="shared" si="15"/>
        <v>0.99711655416619405</v>
      </c>
      <c r="AZ40" s="31">
        <f t="shared" si="12"/>
        <v>2.0035861853895113E-2</v>
      </c>
      <c r="BA40" s="31">
        <f t="shared" si="13"/>
        <v>8.3199165270180495E-2</v>
      </c>
      <c r="BC40" s="15">
        <v>2019</v>
      </c>
      <c r="BD40" s="15">
        <f t="shared" si="18"/>
        <v>0.7557334302227996</v>
      </c>
      <c r="BE40" s="68">
        <v>24721500</v>
      </c>
      <c r="BF40" s="71">
        <v>18682863.995252941</v>
      </c>
      <c r="BG40" s="15">
        <f t="shared" si="19"/>
        <v>0.89265242727072769</v>
      </c>
      <c r="BH40" s="15">
        <f t="shared" si="20"/>
        <v>1.2592454846563086</v>
      </c>
      <c r="BI40" s="22"/>
      <c r="BJ40" s="31"/>
      <c r="BK40" s="31"/>
      <c r="BM40" s="22">
        <v>1392</v>
      </c>
      <c r="BN40" s="78">
        <f t="shared" si="16"/>
        <v>0.27256812724290336</v>
      </c>
      <c r="BO40" s="22">
        <f>'Banking Sector'!F38</f>
        <v>21.5</v>
      </c>
      <c r="BP40" s="31">
        <f t="shared" si="17"/>
        <v>-4.5237756635967477E-2</v>
      </c>
      <c r="BQ40" s="22"/>
      <c r="BR40" s="22"/>
      <c r="BS40" s="22">
        <v>1393</v>
      </c>
      <c r="BT40" s="42">
        <f t="shared" si="22"/>
        <v>-9.2260288881654023E-2</v>
      </c>
      <c r="BU40" s="22">
        <f t="shared" si="23"/>
        <v>1.256633468032607</v>
      </c>
      <c r="BV40" s="22"/>
      <c r="BW40" s="22"/>
    </row>
    <row r="41" spans="10:75">
      <c r="J41" s="17">
        <v>1397</v>
      </c>
      <c r="K41" s="9">
        <v>18828000</v>
      </c>
      <c r="L41" s="19">
        <f t="shared" si="1"/>
        <v>0.23060432162511929</v>
      </c>
      <c r="M41" s="27">
        <v>143.80000000000001</v>
      </c>
      <c r="N41" s="24">
        <f t="shared" si="2"/>
        <v>0.3120437956204381</v>
      </c>
      <c r="R41" s="17">
        <v>1372</v>
      </c>
      <c r="S41" s="44">
        <v>0.34207884904923885</v>
      </c>
      <c r="T41" s="42">
        <f t="shared" si="21"/>
        <v>1.0283454535142029E-2</v>
      </c>
      <c r="W41" s="22"/>
      <c r="X41" s="22">
        <v>1998</v>
      </c>
      <c r="Y41" s="22">
        <v>295700078205.04364</v>
      </c>
      <c r="Z41" s="51">
        <v>110276913362.5078</v>
      </c>
      <c r="AA41" s="22">
        <v>18.635784819502302</v>
      </c>
      <c r="AB41" s="22">
        <v>40.131152371642351</v>
      </c>
      <c r="AC41" s="22">
        <f t="shared" si="3"/>
        <v>118667848947.53166</v>
      </c>
      <c r="AD41" s="31">
        <f t="shared" si="7"/>
        <v>0.10160758763172269</v>
      </c>
      <c r="AE41" s="22">
        <f t="shared" si="4"/>
        <v>0.92929057314644781</v>
      </c>
      <c r="AF41" s="31">
        <f t="shared" si="8"/>
        <v>0.17866134213039953</v>
      </c>
      <c r="AG41" s="31">
        <f t="shared" si="9"/>
        <v>2.174202824237996E-2</v>
      </c>
      <c r="AI41" s="22">
        <v>1998</v>
      </c>
      <c r="AJ41" s="22">
        <v>11570064189199.213</v>
      </c>
      <c r="AK41" s="49">
        <v>9062818202000</v>
      </c>
      <c r="AL41" s="22">
        <v>74.755433058709102</v>
      </c>
      <c r="AM41" s="22">
        <v>65.458413351939811</v>
      </c>
      <c r="AN41" s="22">
        <f t="shared" si="5"/>
        <v>7573580442050.7842</v>
      </c>
      <c r="AO41" s="22">
        <f t="shared" si="6"/>
        <v>1.1966358938607851</v>
      </c>
      <c r="AP41" s="31">
        <f t="shared" si="10"/>
        <v>1.5522790987436776E-2</v>
      </c>
      <c r="AQ41" s="31">
        <f t="shared" si="11"/>
        <v>4.4814075610417177E-2</v>
      </c>
      <c r="AS41" s="22">
        <v>1998</v>
      </c>
      <c r="AT41" s="22">
        <v>118274051330.97269</v>
      </c>
      <c r="AU41" s="51">
        <v>85728310229.445511</v>
      </c>
      <c r="AV41" s="22">
        <v>84.040583816508303</v>
      </c>
      <c r="AW41" s="22">
        <v>112.06420077658183</v>
      </c>
      <c r="AX41" s="22">
        <f t="shared" si="14"/>
        <v>132542870350.13869</v>
      </c>
      <c r="AY41" s="22">
        <f t="shared" si="15"/>
        <v>0.64679684394171422</v>
      </c>
      <c r="AZ41" s="31">
        <f t="shared" si="12"/>
        <v>-2.6750229287616041E-3</v>
      </c>
      <c r="BA41" s="31">
        <f t="shared" si="13"/>
        <v>-2.1953778262461008E-2</v>
      </c>
      <c r="BC41" s="22"/>
      <c r="BD41" s="22"/>
      <c r="BE41" s="22"/>
      <c r="BF41" s="22"/>
      <c r="BG41" s="22"/>
      <c r="BH41" s="22"/>
      <c r="BI41" s="22"/>
      <c r="BJ41" s="31"/>
      <c r="BK41" s="31"/>
      <c r="BM41" s="22">
        <v>1393</v>
      </c>
      <c r="BN41" s="78">
        <f t="shared" si="16"/>
        <v>0.36603035519103316</v>
      </c>
      <c r="BO41" s="22">
        <f>'Banking Sector'!F39</f>
        <v>24</v>
      </c>
      <c r="BP41" s="31">
        <f t="shared" si="17"/>
        <v>-9.2260288881654023E-2</v>
      </c>
      <c r="BQ41" s="22"/>
      <c r="BR41" s="22"/>
      <c r="BS41" s="22">
        <v>1394</v>
      </c>
      <c r="BT41" s="42">
        <f t="shared" si="22"/>
        <v>2.91016814243223E-2</v>
      </c>
      <c r="BU41" s="22">
        <f t="shared" si="23"/>
        <v>1.1726847122319211</v>
      </c>
      <c r="BV41" s="22"/>
      <c r="BW41" s="22"/>
    </row>
    <row r="42" spans="10:75">
      <c r="J42" s="18">
        <v>1398</v>
      </c>
      <c r="K42" s="9">
        <v>24700000</v>
      </c>
      <c r="L42" s="19">
        <f t="shared" si="1"/>
        <v>0.31187592946675163</v>
      </c>
      <c r="M42" s="27">
        <v>203.2</v>
      </c>
      <c r="N42" s="24">
        <f t="shared" si="2"/>
        <v>0.41307371349095945</v>
      </c>
      <c r="R42" s="17">
        <v>1373</v>
      </c>
      <c r="S42" s="44">
        <v>0.28480108029500367</v>
      </c>
      <c r="T42" s="42">
        <f t="shared" si="21"/>
        <v>-1.4740298709648285E-2</v>
      </c>
      <c r="W42" s="22"/>
      <c r="X42" s="22">
        <v>1999</v>
      </c>
      <c r="Y42" s="22">
        <v>298463443687.52649</v>
      </c>
      <c r="Z42" s="51">
        <v>113848450088.35091</v>
      </c>
      <c r="AA42" s="22">
        <v>22.376118739598301</v>
      </c>
      <c r="AB42" s="22">
        <v>36.293769922145913</v>
      </c>
      <c r="AC42" s="22">
        <f t="shared" si="3"/>
        <v>108323635553.6644</v>
      </c>
      <c r="AD42" s="31">
        <f t="shared" si="7"/>
        <v>-8.716946911577457E-2</v>
      </c>
      <c r="AE42" s="22">
        <f t="shared" si="4"/>
        <v>1.0510028536842217</v>
      </c>
      <c r="AF42" s="31">
        <f t="shared" si="8"/>
        <v>0.20070707814686448</v>
      </c>
      <c r="AG42" s="31">
        <f t="shared" si="9"/>
        <v>9.3451631776934555E-3</v>
      </c>
      <c r="AI42" s="22">
        <v>1999</v>
      </c>
      <c r="AJ42" s="22">
        <v>12120016643481.15</v>
      </c>
      <c r="AK42" s="49">
        <v>9630664202000</v>
      </c>
      <c r="AL42" s="22">
        <v>76.391102265249003</v>
      </c>
      <c r="AM42" s="22">
        <v>67.45598085177636</v>
      </c>
      <c r="AN42" s="22">
        <f t="shared" si="5"/>
        <v>8175676106258.7529</v>
      </c>
      <c r="AO42" s="22">
        <f t="shared" si="6"/>
        <v>1.1779654767178711</v>
      </c>
      <c r="AP42" s="31">
        <f t="shared" si="10"/>
        <v>2.1880271969735372E-2</v>
      </c>
      <c r="AQ42" s="31">
        <f t="shared" si="11"/>
        <v>4.7532359828679635E-2</v>
      </c>
      <c r="AS42" s="22">
        <v>1999</v>
      </c>
      <c r="AT42" s="22">
        <v>125044067991.9789</v>
      </c>
      <c r="AU42" s="51">
        <v>86284660766.961655</v>
      </c>
      <c r="AV42" s="22">
        <v>84.054626858335794</v>
      </c>
      <c r="AW42" s="22">
        <v>119.29642228337978</v>
      </c>
      <c r="AX42" s="22">
        <f t="shared" si="14"/>
        <v>149173099392.02768</v>
      </c>
      <c r="AY42" s="22">
        <f t="shared" si="15"/>
        <v>0.57841970917427354</v>
      </c>
      <c r="AZ42" s="31">
        <f t="shared" si="12"/>
        <v>1.670983373717736E-4</v>
      </c>
      <c r="BA42" s="31">
        <f t="shared" si="13"/>
        <v>5.7240084235055971E-2</v>
      </c>
      <c r="BC42" s="22"/>
      <c r="BD42" s="22"/>
      <c r="BE42" s="22"/>
      <c r="BF42" s="22"/>
      <c r="BG42" s="22"/>
      <c r="BH42" s="22"/>
      <c r="BI42" s="22"/>
      <c r="BJ42" s="31"/>
      <c r="BK42" s="31"/>
      <c r="BM42" s="22">
        <v>1394</v>
      </c>
      <c r="BN42" s="78">
        <f t="shared" si="16"/>
        <v>0.1660655323574507</v>
      </c>
      <c r="BO42" s="22">
        <f>'Banking Sector'!F40</f>
        <v>20</v>
      </c>
      <c r="BP42" s="31">
        <f t="shared" si="17"/>
        <v>2.91016814243223E-2</v>
      </c>
      <c r="BQ42" s="22"/>
      <c r="BR42" s="22"/>
      <c r="BS42" s="22">
        <v>1395</v>
      </c>
      <c r="BT42" s="42">
        <f t="shared" si="22"/>
        <v>2.2361430942750928E-2</v>
      </c>
      <c r="BU42" s="22">
        <f t="shared" si="23"/>
        <v>0.88107156120502361</v>
      </c>
      <c r="BV42" s="22"/>
      <c r="BW42" s="22"/>
    </row>
    <row r="43" spans="10:75">
      <c r="J43" s="15">
        <v>1399</v>
      </c>
      <c r="K43" s="82">
        <v>34767000</v>
      </c>
      <c r="L43" s="21">
        <f t="shared" si="1"/>
        <v>0.40757085020242917</v>
      </c>
      <c r="M43" s="28">
        <v>308.39999999999998</v>
      </c>
      <c r="N43" s="25">
        <f t="shared" si="2"/>
        <v>0.51771653543307083</v>
      </c>
      <c r="R43" s="17">
        <v>1374</v>
      </c>
      <c r="S43" s="44">
        <v>0.37559565292615754</v>
      </c>
      <c r="T43" s="42">
        <f t="shared" si="21"/>
        <v>2.2840768147414519E-2</v>
      </c>
      <c r="W43" s="22"/>
      <c r="X43" s="22">
        <v>2000</v>
      </c>
      <c r="Y43" s="22">
        <v>315800883243.90894</v>
      </c>
      <c r="Z43" s="51">
        <v>109591707802.21602</v>
      </c>
      <c r="AA43" s="22">
        <v>25.615453804342</v>
      </c>
      <c r="AB43" s="22">
        <v>37.155094851938337</v>
      </c>
      <c r="AC43" s="22">
        <f t="shared" si="3"/>
        <v>117336117712.5334</v>
      </c>
      <c r="AD43" s="31">
        <f t="shared" si="7"/>
        <v>8.3199590863105286E-2</v>
      </c>
      <c r="AE43" s="22">
        <f t="shared" si="4"/>
        <v>0.93399807270519442</v>
      </c>
      <c r="AF43" s="31">
        <f t="shared" si="8"/>
        <v>0.14476751318856523</v>
      </c>
      <c r="AG43" s="31">
        <f t="shared" si="9"/>
        <v>5.8088988527967657E-2</v>
      </c>
      <c r="AI43" s="22">
        <v>2000</v>
      </c>
      <c r="AJ43" s="22">
        <v>12620268393287.527</v>
      </c>
      <c r="AK43" s="49">
        <v>10252345464000</v>
      </c>
      <c r="AL43" s="22">
        <v>78.9707207568716</v>
      </c>
      <c r="AM43" s="22">
        <v>68.504831647175166</v>
      </c>
      <c r="AN43" s="22">
        <f t="shared" si="5"/>
        <v>8645493616243.2783</v>
      </c>
      <c r="AO43" s="22">
        <f t="shared" si="6"/>
        <v>1.1858600467575091</v>
      </c>
      <c r="AP43" s="31">
        <f t="shared" si="10"/>
        <v>3.3768572714993908E-2</v>
      </c>
      <c r="AQ43" s="31">
        <f t="shared" si="11"/>
        <v>4.12748401690885E-2</v>
      </c>
      <c r="AS43" s="22">
        <v>2000</v>
      </c>
      <c r="AT43" s="22">
        <v>136346984801.61877</v>
      </c>
      <c r="AU43" s="51">
        <v>96074477958.236664</v>
      </c>
      <c r="AV43" s="22">
        <v>85.199134767275098</v>
      </c>
      <c r="AW43" s="22">
        <v>103.17908814942005</v>
      </c>
      <c r="AX43" s="22">
        <f t="shared" si="14"/>
        <v>140681575637.5386</v>
      </c>
      <c r="AY43" s="22">
        <f t="shared" si="15"/>
        <v>0.68292153768429031</v>
      </c>
      <c r="AZ43" s="31">
        <f t="shared" si="12"/>
        <v>1.3616239244845344E-2</v>
      </c>
      <c r="BA43" s="31">
        <f t="shared" si="13"/>
        <v>9.0391467513396287E-2</v>
      </c>
      <c r="BC43" s="22"/>
      <c r="BD43" s="22"/>
      <c r="BE43" s="22"/>
      <c r="BF43" s="22"/>
      <c r="BG43" s="22"/>
      <c r="BH43" s="22"/>
      <c r="BI43" s="22"/>
      <c r="BJ43" s="31"/>
      <c r="BK43" s="31"/>
      <c r="BM43" s="22">
        <v>1395</v>
      </c>
      <c r="BN43" s="78">
        <f t="shared" si="16"/>
        <v>0.12484681561152949</v>
      </c>
      <c r="BO43" s="22">
        <f>'Banking Sector'!F41</f>
        <v>15</v>
      </c>
      <c r="BP43" s="31">
        <f t="shared" si="17"/>
        <v>2.2361430942750928E-2</v>
      </c>
      <c r="BQ43" s="22"/>
      <c r="BR43" s="22"/>
      <c r="BS43" s="22">
        <v>1396</v>
      </c>
      <c r="BT43" s="42">
        <f t="shared" si="22"/>
        <v>7.2306809125645966E-2</v>
      </c>
      <c r="BU43" s="22">
        <f t="shared" si="23"/>
        <v>0.82856515529882968</v>
      </c>
      <c r="BV43" s="22"/>
      <c r="BW43" s="22"/>
    </row>
    <row r="44" spans="10:75">
      <c r="J44" s="101" t="s">
        <v>24</v>
      </c>
      <c r="K44" s="101"/>
      <c r="L44" s="101"/>
      <c r="M44" s="101"/>
      <c r="N44" s="101"/>
      <c r="R44" s="17">
        <v>1375</v>
      </c>
      <c r="S44" s="44">
        <v>0.37004215243052374</v>
      </c>
      <c r="T44" s="42">
        <f t="shared" si="21"/>
        <v>5.1971211810002617E-2</v>
      </c>
      <c r="X44" s="22">
        <v>2001</v>
      </c>
      <c r="Y44" s="22">
        <v>318496870518.17773</v>
      </c>
      <c r="Z44" s="51">
        <v>126878750295.94432</v>
      </c>
      <c r="AA44" s="22">
        <v>28.5034033705372</v>
      </c>
      <c r="AB44" s="22">
        <v>40.872146262217221</v>
      </c>
      <c r="AC44" s="22">
        <f t="shared" si="3"/>
        <v>130176506758.7742</v>
      </c>
      <c r="AD44" s="31">
        <f t="shared" si="7"/>
        <v>0.10943253702750758</v>
      </c>
      <c r="AE44" s="22">
        <f t="shared" si="4"/>
        <v>0.97466703827795254</v>
      </c>
      <c r="AF44" s="31">
        <f t="shared" si="8"/>
        <v>0.11274247133211718</v>
      </c>
      <c r="AG44" s="31">
        <f t="shared" si="9"/>
        <v>8.5369845916059457E-3</v>
      </c>
      <c r="AI44" s="22">
        <v>2001</v>
      </c>
      <c r="AJ44" s="22">
        <v>12746261680693.115</v>
      </c>
      <c r="AK44" s="49">
        <v>10581821399000</v>
      </c>
      <c r="AL44" s="22">
        <v>81.202568459253101</v>
      </c>
      <c r="AM44" s="22">
        <v>71.63700758451111</v>
      </c>
      <c r="AN44" s="22">
        <f t="shared" si="5"/>
        <v>9131040446939.7598</v>
      </c>
      <c r="AO44" s="22">
        <f t="shared" si="6"/>
        <v>1.158884517103028</v>
      </c>
      <c r="AP44" s="31">
        <f t="shared" si="10"/>
        <v>2.8261711188539426E-2</v>
      </c>
      <c r="AQ44" s="31">
        <f t="shared" si="11"/>
        <v>9.9834079180599073E-3</v>
      </c>
      <c r="AS44" s="22">
        <v>2001</v>
      </c>
      <c r="AT44" s="22">
        <v>134889413875.26042</v>
      </c>
      <c r="AU44" s="51">
        <v>89794943349.891159</v>
      </c>
      <c r="AV44" s="22">
        <v>86.048738797836904</v>
      </c>
      <c r="AW44" s="22">
        <v>112.44573784104979</v>
      </c>
      <c r="AX44" s="22">
        <f t="shared" si="14"/>
        <v>151677396701.504</v>
      </c>
      <c r="AY44" s="22">
        <f t="shared" si="15"/>
        <v>0.5920126881304838</v>
      </c>
      <c r="AZ44" s="31">
        <f t="shared" si="12"/>
        <v>9.9719795615593361E-3</v>
      </c>
      <c r="BA44" s="31">
        <f t="shared" si="13"/>
        <v>-1.0690158850810523E-2</v>
      </c>
      <c r="BC44" s="22"/>
      <c r="BD44" s="22"/>
      <c r="BE44" s="22"/>
      <c r="BF44" s="22"/>
      <c r="BG44" s="22"/>
      <c r="BH44" s="22"/>
      <c r="BI44" s="22"/>
      <c r="BJ44" s="31"/>
      <c r="BK44" s="31"/>
      <c r="BM44" s="22">
        <v>1396</v>
      </c>
      <c r="BN44" s="78">
        <f t="shared" si="16"/>
        <v>7.2454254895298761E-2</v>
      </c>
      <c r="BO44" s="22">
        <f>'Banking Sector'!F42</f>
        <v>15</v>
      </c>
      <c r="BP44" s="31">
        <f t="shared" si="17"/>
        <v>7.2306809125645966E-2</v>
      </c>
      <c r="BQ44" s="22"/>
      <c r="BR44" s="22"/>
      <c r="BS44" s="22">
        <v>1397</v>
      </c>
      <c r="BT44" s="42">
        <f t="shared" si="22"/>
        <v>6.4372071742625117E-2</v>
      </c>
      <c r="BU44" s="22">
        <f t="shared" si="23"/>
        <v>0.80506300735957337</v>
      </c>
      <c r="BV44" s="22"/>
      <c r="BW44" s="22"/>
    </row>
    <row r="45" spans="10:75">
      <c r="R45" s="17">
        <v>1376</v>
      </c>
      <c r="S45" s="44">
        <v>0.15215289247334882</v>
      </c>
      <c r="T45" s="42">
        <f t="shared" si="21"/>
        <v>4.9832552437837681E-3</v>
      </c>
      <c r="X45" s="22">
        <v>2002</v>
      </c>
      <c r="Y45" s="22">
        <v>341706221784.00287</v>
      </c>
      <c r="Z45" s="51">
        <v>128626917503.71953</v>
      </c>
      <c r="AA45" s="22">
        <v>32.589632390766802</v>
      </c>
      <c r="AB45" s="22">
        <v>37.856347702275293</v>
      </c>
      <c r="AC45" s="22">
        <f t="shared" si="3"/>
        <v>129357495438.86009</v>
      </c>
      <c r="AD45" s="31">
        <f t="shared" si="7"/>
        <v>-6.291544767227401E-3</v>
      </c>
      <c r="AE45" s="22">
        <f t="shared" si="4"/>
        <v>0.99435225664611093</v>
      </c>
      <c r="AF45" s="31">
        <f t="shared" si="8"/>
        <v>0.14335933737840478</v>
      </c>
      <c r="AG45" s="31">
        <f t="shared" si="9"/>
        <v>7.2871520615146818E-2</v>
      </c>
      <c r="AI45" s="22">
        <v>2002</v>
      </c>
      <c r="AJ45" s="22">
        <v>12968262715104.627</v>
      </c>
      <c r="AK45" s="49">
        <v>10936419054000</v>
      </c>
      <c r="AL45" s="22">
        <v>82.490466876552105</v>
      </c>
      <c r="AM45" s="22">
        <v>72.400286432372013</v>
      </c>
      <c r="AN45" s="22">
        <f t="shared" si="5"/>
        <v>9389059351038.2539</v>
      </c>
      <c r="AO45" s="22">
        <f t="shared" si="6"/>
        <v>1.1648045501800601</v>
      </c>
      <c r="AP45" s="31">
        <f t="shared" si="10"/>
        <v>1.5860316265060792E-2</v>
      </c>
      <c r="AQ45" s="31">
        <f t="shared" si="11"/>
        <v>1.7416952513047711E-2</v>
      </c>
      <c r="AS45" s="22">
        <v>2002</v>
      </c>
      <c r="AT45" s="22">
        <v>140169808016.35181</v>
      </c>
      <c r="AU45" s="51">
        <v>92537752708.589294</v>
      </c>
      <c r="AV45" s="22">
        <v>85.7117057939776</v>
      </c>
      <c r="AW45" s="22">
        <v>108.81736121295296</v>
      </c>
      <c r="AX45" s="22">
        <f t="shared" si="14"/>
        <v>152529086300.65622</v>
      </c>
      <c r="AY45" s="22">
        <f t="shared" si="15"/>
        <v>0.60668922205555209</v>
      </c>
      <c r="AZ45" s="31">
        <f t="shared" si="12"/>
        <v>-3.9167686658502917E-3</v>
      </c>
      <c r="BA45" s="31">
        <f t="shared" si="13"/>
        <v>3.9146097454129739E-2</v>
      </c>
      <c r="BC45" s="22"/>
      <c r="BD45" s="22"/>
      <c r="BE45" s="22"/>
      <c r="BF45" s="22"/>
      <c r="BG45" s="22"/>
      <c r="BH45" s="22"/>
      <c r="BI45" s="22"/>
      <c r="BJ45" s="31"/>
      <c r="BK45" s="31"/>
      <c r="BM45" s="22">
        <v>1397</v>
      </c>
      <c r="BN45" s="78">
        <f t="shared" si="16"/>
        <v>8.0449243766028175E-2</v>
      </c>
      <c r="BO45" s="22">
        <f>'Banking Sector'!F43</f>
        <v>15</v>
      </c>
      <c r="BP45" s="31">
        <f t="shared" si="17"/>
        <v>6.4372071742625117E-2</v>
      </c>
      <c r="BQ45" s="22"/>
      <c r="BR45" s="22"/>
      <c r="BS45" s="22">
        <v>1398</v>
      </c>
      <c r="BT45" s="42">
        <f t="shared" si="22"/>
        <v>-2.55403199181281E-2</v>
      </c>
      <c r="BU45" s="22">
        <f t="shared" si="23"/>
        <v>0.78510129430026987</v>
      </c>
      <c r="BV45" s="22"/>
      <c r="BW45" s="22"/>
    </row>
    <row r="46" spans="10:75">
      <c r="R46" s="17">
        <v>1377</v>
      </c>
      <c r="S46" s="44">
        <v>0.19447404537916388</v>
      </c>
      <c r="T46" s="42">
        <f t="shared" si="21"/>
        <v>2.174202824237996E-2</v>
      </c>
      <c r="X46" s="22">
        <v>2003</v>
      </c>
      <c r="Y46" s="22">
        <v>371475594994.47693</v>
      </c>
      <c r="Z46" s="51">
        <v>153544751395.43008</v>
      </c>
      <c r="AA46" s="22">
        <v>37.956496841253298</v>
      </c>
      <c r="AB46" s="22">
        <v>39.196910752977317</v>
      </c>
      <c r="AC46" s="22">
        <f t="shared" si="3"/>
        <v>145606957439.0766</v>
      </c>
      <c r="AD46" s="31">
        <f t="shared" si="7"/>
        <v>0.12561670234174177</v>
      </c>
      <c r="AE46" s="22">
        <f t="shared" si="4"/>
        <v>1.0545152106462683</v>
      </c>
      <c r="AF46" s="31">
        <f t="shared" si="8"/>
        <v>0.1646801162447914</v>
      </c>
      <c r="AG46" s="31">
        <f t="shared" si="9"/>
        <v>8.7119786859753703E-2</v>
      </c>
      <c r="AI46" s="22">
        <v>2003</v>
      </c>
      <c r="AJ46" s="22">
        <v>13339312044373.721</v>
      </c>
      <c r="AK46" s="49">
        <v>11458243878000</v>
      </c>
      <c r="AL46" s="22">
        <v>84.363078818618803</v>
      </c>
      <c r="AM46" s="22">
        <v>72.146161458597987</v>
      </c>
      <c r="AN46" s="22">
        <f t="shared" si="5"/>
        <v>9623801605000.0723</v>
      </c>
      <c r="AO46" s="22">
        <f t="shared" si="6"/>
        <v>1.1906151382055548</v>
      </c>
      <c r="AP46" s="31">
        <f t="shared" si="10"/>
        <v>2.2700949733610819E-2</v>
      </c>
      <c r="AQ46" s="31">
        <f t="shared" si="11"/>
        <v>2.8612107683237981E-2</v>
      </c>
      <c r="AS46" s="22">
        <v>2003</v>
      </c>
      <c r="AT46" s="22">
        <v>146527601649.21667</v>
      </c>
      <c r="AU46" s="51">
        <v>97645448283.779129</v>
      </c>
      <c r="AV46" s="22">
        <v>86.147040090629204</v>
      </c>
      <c r="AW46" s="22">
        <v>114.52551436386176</v>
      </c>
      <c r="AX46" s="22">
        <f t="shared" si="14"/>
        <v>167811489473.79578</v>
      </c>
      <c r="AY46" s="22">
        <f t="shared" si="15"/>
        <v>0.5818758214349008</v>
      </c>
      <c r="AZ46" s="31">
        <f t="shared" si="12"/>
        <v>5.0790530023752242E-3</v>
      </c>
      <c r="BA46" s="31">
        <f t="shared" si="13"/>
        <v>4.5357796538632526E-2</v>
      </c>
      <c r="BC46" s="22"/>
      <c r="BD46" s="22"/>
      <c r="BE46" s="22"/>
      <c r="BF46" s="22"/>
      <c r="BG46" s="22"/>
      <c r="BH46" s="22"/>
      <c r="BI46" s="22"/>
      <c r="BJ46" s="31"/>
      <c r="BK46" s="31"/>
      <c r="BM46" s="22">
        <v>1398</v>
      </c>
      <c r="BN46" s="78">
        <f t="shared" si="16"/>
        <v>0.18014118337187598</v>
      </c>
      <c r="BO46" s="22">
        <f>'Banking Sector'!F44</f>
        <v>15</v>
      </c>
      <c r="BP46" s="31">
        <f t="shared" si="17"/>
        <v>-2.55403199181281E-2</v>
      </c>
      <c r="BQ46" s="22"/>
      <c r="BR46" s="22"/>
      <c r="BS46" s="15">
        <v>1399</v>
      </c>
      <c r="BT46" s="43">
        <f t="shared" si="22"/>
        <v>-0.17087984531773245</v>
      </c>
      <c r="BU46" s="15">
        <f t="shared" si="23"/>
        <v>0.7557334302227996</v>
      </c>
      <c r="BV46" s="22"/>
      <c r="BW46" s="22"/>
    </row>
    <row r="47" spans="10:75">
      <c r="R47" s="17">
        <v>1378</v>
      </c>
      <c r="S47" s="44">
        <v>0.20129300536466313</v>
      </c>
      <c r="T47" s="42">
        <f t="shared" si="21"/>
        <v>9.3451631776934555E-3</v>
      </c>
      <c r="X47" s="22">
        <v>2004</v>
      </c>
      <c r="Y47" s="22">
        <v>387760877305.69196</v>
      </c>
      <c r="Z47" s="51">
        <v>190043433964.84137</v>
      </c>
      <c r="AA47" s="22">
        <v>43.559448423577003</v>
      </c>
      <c r="AB47" s="22">
        <v>38.764621500061857</v>
      </c>
      <c r="AC47" s="22">
        <f t="shared" si="3"/>
        <v>150314036412.87073</v>
      </c>
      <c r="AD47" s="31">
        <f t="shared" si="7"/>
        <v>3.2327294358606574E-2</v>
      </c>
      <c r="AE47" s="22">
        <f t="shared" si="4"/>
        <v>1.2643092987194162</v>
      </c>
      <c r="AF47" s="31">
        <f t="shared" si="8"/>
        <v>0.14761508697067363</v>
      </c>
      <c r="AG47" s="31">
        <f t="shared" si="9"/>
        <v>4.3839440681041661E-2</v>
      </c>
      <c r="AI47" s="22">
        <v>2004</v>
      </c>
      <c r="AJ47" s="22">
        <v>13846057985725.205</v>
      </c>
      <c r="AK47" s="49">
        <v>12213729147000</v>
      </c>
      <c r="AL47" s="22">
        <v>86.621678120172803</v>
      </c>
      <c r="AM47" s="22">
        <v>71.569950083788527</v>
      </c>
      <c r="AN47" s="22">
        <f t="shared" si="5"/>
        <v>9909616788955.9453</v>
      </c>
      <c r="AO47" s="22">
        <f t="shared" si="6"/>
        <v>1.2325127607973638</v>
      </c>
      <c r="AP47" s="31">
        <f t="shared" si="10"/>
        <v>2.6772366930917776E-2</v>
      </c>
      <c r="AQ47" s="31">
        <f t="shared" si="11"/>
        <v>3.7988911247129914E-2</v>
      </c>
      <c r="AS47" s="22">
        <v>2004</v>
      </c>
      <c r="AT47" s="22">
        <v>160916013825.3436</v>
      </c>
      <c r="AU47" s="51">
        <v>115035498757.54349</v>
      </c>
      <c r="AV47" s="22">
        <v>87.579430357031399</v>
      </c>
      <c r="AW47" s="22">
        <v>106.45209403753478</v>
      </c>
      <c r="AX47" s="22">
        <f t="shared" si="14"/>
        <v>171298466358.80722</v>
      </c>
      <c r="AY47" s="22">
        <f t="shared" si="15"/>
        <v>0.67155007982725579</v>
      </c>
      <c r="AZ47" s="31">
        <f t="shared" si="12"/>
        <v>1.6627271986307108E-2</v>
      </c>
      <c r="BA47" s="31">
        <f t="shared" si="13"/>
        <v>9.8195916770496341E-2</v>
      </c>
      <c r="BC47" s="22"/>
      <c r="BD47" s="22"/>
      <c r="BE47" s="22"/>
      <c r="BF47" s="22"/>
      <c r="BG47" s="22"/>
      <c r="BH47" s="22"/>
      <c r="BI47" s="22"/>
      <c r="BJ47" s="31"/>
      <c r="BK47" s="31"/>
      <c r="BM47" s="15">
        <v>1399</v>
      </c>
      <c r="BN47" s="80">
        <f t="shared" si="16"/>
        <v>0.39907345569778252</v>
      </c>
      <c r="BO47" s="15">
        <f>'Banking Sector'!F45</f>
        <v>16</v>
      </c>
      <c r="BP47" s="32">
        <f t="shared" si="17"/>
        <v>-0.17087984531773245</v>
      </c>
      <c r="BQ47" s="22"/>
      <c r="BR47" s="22"/>
      <c r="BS47" s="22"/>
      <c r="BT47" s="22"/>
      <c r="BU47" s="22"/>
      <c r="BV47" s="22"/>
      <c r="BW47" s="22"/>
    </row>
    <row r="48" spans="10:75">
      <c r="R48" s="17">
        <v>1379</v>
      </c>
      <c r="S48" s="44">
        <v>0.29281091000429704</v>
      </c>
      <c r="T48" s="42">
        <f t="shared" si="21"/>
        <v>5.8088988527967657E-2</v>
      </c>
      <c r="X48" s="22">
        <v>2005</v>
      </c>
      <c r="Y48" s="22">
        <v>400129689618.88812</v>
      </c>
      <c r="Z48" s="51">
        <v>226452138291.54214</v>
      </c>
      <c r="AA48" s="22">
        <v>49.4108405341712</v>
      </c>
      <c r="AB48" s="22">
        <v>41.530879281864465</v>
      </c>
      <c r="AC48" s="22">
        <f t="shared" si="3"/>
        <v>166177378366.51941</v>
      </c>
      <c r="AD48" s="31">
        <f t="shared" si="7"/>
        <v>0.10553466816682712</v>
      </c>
      <c r="AE48" s="22">
        <f t="shared" si="4"/>
        <v>1.3627133880526219</v>
      </c>
      <c r="AF48" s="31">
        <f t="shared" si="8"/>
        <v>0.13433118008507819</v>
      </c>
      <c r="AG48" s="31">
        <f t="shared" si="9"/>
        <v>3.1898040872868134E-2</v>
      </c>
      <c r="AI48" s="22">
        <v>2005</v>
      </c>
      <c r="AJ48" s="22">
        <v>14332499605559.844</v>
      </c>
      <c r="AK48" s="49">
        <v>13036640230000</v>
      </c>
      <c r="AL48" s="22">
        <v>89.560532372110202</v>
      </c>
      <c r="AM48" s="22">
        <v>72.465711334118339</v>
      </c>
      <c r="AN48" s="22">
        <f t="shared" si="5"/>
        <v>10386147791128.646</v>
      </c>
      <c r="AO48" s="22">
        <f t="shared" si="6"/>
        <v>1.255194947363957</v>
      </c>
      <c r="AP48" s="31">
        <f t="shared" si="10"/>
        <v>3.3927468454954673E-2</v>
      </c>
      <c r="AQ48" s="31">
        <f t="shared" si="11"/>
        <v>3.5132137994521091E-2</v>
      </c>
      <c r="AS48" s="22">
        <v>2005</v>
      </c>
      <c r="AT48" s="22">
        <v>172757877474.65314</v>
      </c>
      <c r="AU48" s="51">
        <v>127807618360.97092</v>
      </c>
      <c r="AV48" s="22">
        <v>87.951736012462604</v>
      </c>
      <c r="AW48" s="22">
        <v>103.32568645609548</v>
      </c>
      <c r="AX48" s="22">
        <f t="shared" si="14"/>
        <v>178503262807.66571</v>
      </c>
      <c r="AY48" s="22">
        <f t="shared" si="15"/>
        <v>0.71599597873278931</v>
      </c>
      <c r="AZ48" s="31">
        <f t="shared" si="12"/>
        <v>4.2510627656910114E-3</v>
      </c>
      <c r="BA48" s="31">
        <f t="shared" si="13"/>
        <v>7.3590336771345605E-2</v>
      </c>
      <c r="BC48" s="22"/>
      <c r="BD48" s="22"/>
      <c r="BE48" s="22"/>
      <c r="BF48" s="22"/>
      <c r="BG48" s="22"/>
      <c r="BH48" s="22"/>
      <c r="BI48" s="22"/>
      <c r="BJ48" s="31"/>
      <c r="BK48" s="31"/>
      <c r="BM48" s="22"/>
      <c r="BN48" s="34"/>
      <c r="BO48" s="22"/>
      <c r="BP48" s="22"/>
      <c r="BQ48" s="22"/>
      <c r="BR48" s="22"/>
      <c r="BS48" s="22"/>
      <c r="BT48" s="22"/>
      <c r="BU48" s="22"/>
      <c r="BV48" s="22"/>
      <c r="BW48" s="22"/>
    </row>
    <row r="49" spans="1:75">
      <c r="M49" s="1" t="s">
        <v>0</v>
      </c>
      <c r="N49" s="1" t="s">
        <v>29</v>
      </c>
      <c r="O49" s="1" t="s">
        <v>31</v>
      </c>
      <c r="P49" s="1" t="s">
        <v>30</v>
      </c>
      <c r="R49" s="17">
        <v>1380</v>
      </c>
      <c r="S49" s="44">
        <v>0.28841193894923017</v>
      </c>
      <c r="T49" s="42">
        <f t="shared" si="21"/>
        <v>8.5369845916059457E-3</v>
      </c>
      <c r="X49" s="22">
        <v>2006</v>
      </c>
      <c r="Y49" s="22">
        <v>420135354881.55902</v>
      </c>
      <c r="Z49" s="51">
        <v>266298911661.14447</v>
      </c>
      <c r="AA49" s="22">
        <v>54.359780047132801</v>
      </c>
      <c r="AB49" s="22">
        <v>47.067529220666252</v>
      </c>
      <c r="AC49" s="22">
        <f t="shared" si="3"/>
        <v>197747330925.22766</v>
      </c>
      <c r="AD49" s="31">
        <f t="shared" si="7"/>
        <v>0.18997743777782938</v>
      </c>
      <c r="AE49" s="22">
        <f t="shared" si="4"/>
        <v>1.346662482953247</v>
      </c>
      <c r="AF49" s="31">
        <f t="shared" si="8"/>
        <v>0.10015898251192568</v>
      </c>
      <c r="AG49" s="31">
        <f t="shared" si="9"/>
        <v>4.9997952618126666E-2</v>
      </c>
      <c r="AI49" s="22">
        <v>2006</v>
      </c>
      <c r="AJ49" s="22">
        <v>14741688498283.844</v>
      </c>
      <c r="AK49" s="49">
        <v>13814611414000</v>
      </c>
      <c r="AL49" s="22">
        <v>92.449705082727405</v>
      </c>
      <c r="AM49" s="22">
        <v>74.541360698476893</v>
      </c>
      <c r="AN49" s="22">
        <f t="shared" si="5"/>
        <v>10988655196551.641</v>
      </c>
      <c r="AO49" s="22">
        <f t="shared" si="6"/>
        <v>1.257170342221237</v>
      </c>
      <c r="AP49" s="31">
        <f t="shared" si="10"/>
        <v>3.2259441007040195E-2</v>
      </c>
      <c r="AQ49" s="31">
        <f t="shared" si="11"/>
        <v>2.8549722936344474E-2</v>
      </c>
      <c r="AS49" s="22">
        <v>2006</v>
      </c>
      <c r="AT49" s="22">
        <v>188314972645.78815</v>
      </c>
      <c r="AU49" s="51">
        <v>148630373214.17334</v>
      </c>
      <c r="AV49" s="22">
        <v>88.798624842453705</v>
      </c>
      <c r="AW49" s="22">
        <v>111.09884535321149</v>
      </c>
      <c r="AX49" s="22">
        <f t="shared" si="14"/>
        <v>209215760236.68668</v>
      </c>
      <c r="AY49" s="22">
        <f t="shared" si="15"/>
        <v>0.7104167154808374</v>
      </c>
      <c r="AZ49" s="31">
        <f t="shared" si="12"/>
        <v>9.6290177816512786E-3</v>
      </c>
      <c r="BA49" s="31">
        <f t="shared" si="13"/>
        <v>9.0051437297946263E-2</v>
      </c>
      <c r="BC49" s="22"/>
      <c r="BD49" s="22"/>
      <c r="BE49" s="22"/>
      <c r="BF49" s="22"/>
      <c r="BG49" s="22"/>
      <c r="BH49" s="22"/>
      <c r="BI49" s="22"/>
      <c r="BJ49" s="31"/>
      <c r="BK49" s="31"/>
      <c r="BM49" s="22"/>
      <c r="BN49" s="34"/>
      <c r="BO49" s="22"/>
      <c r="BP49" s="22"/>
      <c r="BQ49" s="22"/>
      <c r="BR49" s="22"/>
      <c r="BS49" s="22"/>
      <c r="BT49" s="22"/>
      <c r="BU49" s="22"/>
      <c r="BV49" s="22"/>
      <c r="BW49" s="22"/>
    </row>
    <row r="50" spans="1:75">
      <c r="M50" s="29">
        <v>1377</v>
      </c>
      <c r="N50" s="29">
        <v>97180</v>
      </c>
      <c r="O50" s="46">
        <f>K21</f>
        <v>160401.5</v>
      </c>
      <c r="P50" s="29">
        <f>O50/N50</f>
        <v>1.6505608149825066</v>
      </c>
      <c r="R50" s="17">
        <v>1381</v>
      </c>
      <c r="S50" s="44">
        <v>0.30087126881715065</v>
      </c>
      <c r="T50" s="42">
        <f t="shared" si="21"/>
        <v>7.2871520615146818E-2</v>
      </c>
      <c r="X50" s="22">
        <v>2007</v>
      </c>
      <c r="Y50" s="22">
        <v>454400642918.21539</v>
      </c>
      <c r="Z50" s="51">
        <v>349881601458.56036</v>
      </c>
      <c r="AA50" s="22">
        <v>63.786331500392798</v>
      </c>
      <c r="AB50" s="22">
        <v>47.396898444376568</v>
      </c>
      <c r="AC50" s="22">
        <f t="shared" si="3"/>
        <v>215371811254.54074</v>
      </c>
      <c r="AD50" s="31">
        <f t="shared" si="7"/>
        <v>8.9126261511854529E-2</v>
      </c>
      <c r="AE50" s="22">
        <f t="shared" si="4"/>
        <v>1.6245468681370145</v>
      </c>
      <c r="AF50" s="31">
        <f t="shared" si="8"/>
        <v>0.17341040462427695</v>
      </c>
      <c r="AG50" s="31">
        <f t="shared" si="9"/>
        <v>8.1557735235865E-2</v>
      </c>
      <c r="AI50" s="22">
        <v>2007</v>
      </c>
      <c r="AJ50" s="22">
        <v>15018267849749.281</v>
      </c>
      <c r="AK50" s="49">
        <v>14451858656000</v>
      </c>
      <c r="AL50" s="22">
        <v>95.086992378851505</v>
      </c>
      <c r="AM50" s="22">
        <v>79.600885950445871</v>
      </c>
      <c r="AN50" s="22">
        <f t="shared" si="5"/>
        <v>11954674262811.404</v>
      </c>
      <c r="AO50" s="22">
        <f t="shared" si="6"/>
        <v>1.2088876985094303</v>
      </c>
      <c r="AP50" s="31">
        <f t="shared" si="10"/>
        <v>2.8526724815013289E-2</v>
      </c>
      <c r="AQ50" s="31">
        <f t="shared" si="11"/>
        <v>1.8761714541562557E-2</v>
      </c>
      <c r="AS50" s="22">
        <v>2007</v>
      </c>
      <c r="AT50" s="22">
        <v>205304999963.21274</v>
      </c>
      <c r="AU50" s="51">
        <v>180941941477.00879</v>
      </c>
      <c r="AV50" s="22">
        <v>90.667729369300005</v>
      </c>
      <c r="AW50" s="22">
        <v>109.11665522542187</v>
      </c>
      <c r="AX50" s="22">
        <f t="shared" si="14"/>
        <v>224021948970.41132</v>
      </c>
      <c r="AY50" s="22">
        <f t="shared" si="15"/>
        <v>0.80769738103165722</v>
      </c>
      <c r="AZ50" s="31">
        <f t="shared" si="12"/>
        <v>2.1048800363321622E-2</v>
      </c>
      <c r="BA50" s="31">
        <f t="shared" si="13"/>
        <v>9.0221330140232953E-2</v>
      </c>
      <c r="BC50" s="22"/>
      <c r="BD50" s="22"/>
      <c r="BE50" s="22"/>
      <c r="BF50" s="22"/>
      <c r="BG50" s="22"/>
      <c r="BH50" s="22"/>
      <c r="BI50" s="22"/>
      <c r="BJ50" s="31"/>
      <c r="BK50" s="31"/>
      <c r="BM50" s="22"/>
      <c r="BN50" s="34"/>
      <c r="BO50" s="22"/>
      <c r="BP50" s="22"/>
      <c r="BQ50" s="22"/>
      <c r="BR50" s="22"/>
      <c r="BS50" s="22"/>
      <c r="BT50" s="22"/>
      <c r="BU50" s="22"/>
      <c r="BV50" s="22"/>
      <c r="BW50" s="22"/>
    </row>
    <row r="51" spans="1:75">
      <c r="M51" s="22">
        <v>1378</v>
      </c>
      <c r="N51" s="22">
        <v>71820</v>
      </c>
      <c r="O51" s="47">
        <f t="shared" ref="O51:O72" si="24">K22</f>
        <v>192689.2</v>
      </c>
      <c r="P51" s="22">
        <f>O51/N51</f>
        <v>2.6829462545252021</v>
      </c>
      <c r="R51" s="17">
        <v>1382</v>
      </c>
      <c r="S51" s="44">
        <v>0.26123624031193421</v>
      </c>
      <c r="T51" s="42">
        <f t="shared" si="21"/>
        <v>8.7119786859753703E-2</v>
      </c>
      <c r="X51" s="22">
        <v>2008</v>
      </c>
      <c r="Y51" s="22">
        <v>455540536710.09052</v>
      </c>
      <c r="Z51" s="51">
        <v>412336172446.84943</v>
      </c>
      <c r="AA51" s="22">
        <v>79.994763026970404</v>
      </c>
      <c r="AB51" s="22">
        <v>44.291262004981427</v>
      </c>
      <c r="AC51" s="22">
        <f t="shared" si="3"/>
        <v>201764652653.16479</v>
      </c>
      <c r="AD51" s="31">
        <f t="shared" si="7"/>
        <v>-6.3179849406077099E-2</v>
      </c>
      <c r="AE51" s="22">
        <f t="shared" si="4"/>
        <v>2.0436492072556383</v>
      </c>
      <c r="AF51" s="31">
        <f t="shared" si="8"/>
        <v>0.25410509031198625</v>
      </c>
      <c r="AG51" s="31">
        <f t="shared" si="9"/>
        <v>2.5085655349309974E-3</v>
      </c>
      <c r="AI51" s="22">
        <v>2008</v>
      </c>
      <c r="AJ51" s="22">
        <v>14997755929068.609</v>
      </c>
      <c r="AK51" s="49">
        <v>14712844084000</v>
      </c>
      <c r="AL51" s="22">
        <v>98.737477385344604</v>
      </c>
      <c r="AM51" s="22">
        <v>84.58089912662463</v>
      </c>
      <c r="AN51" s="22">
        <f t="shared" si="5"/>
        <v>12685236813622.885</v>
      </c>
      <c r="AO51" s="22">
        <f t="shared" si="6"/>
        <v>1.1598399225940847</v>
      </c>
      <c r="AP51" s="31">
        <f t="shared" si="10"/>
        <v>3.8391002966511024E-2</v>
      </c>
      <c r="AQ51" s="31">
        <f t="shared" si="11"/>
        <v>-1.3657980324950927E-3</v>
      </c>
      <c r="AS51" s="22">
        <v>2008</v>
      </c>
      <c r="AT51" s="22">
        <v>209140601456.43417</v>
      </c>
      <c r="AU51" s="51">
        <v>193611986712.84186</v>
      </c>
      <c r="AV51" s="22">
        <v>96.676988610904004</v>
      </c>
      <c r="AW51" s="22">
        <v>121.70856854161617</v>
      </c>
      <c r="AX51" s="22">
        <f t="shared" si="14"/>
        <v>254542032271.95251</v>
      </c>
      <c r="AY51" s="22">
        <f t="shared" si="15"/>
        <v>0.7606287456131684</v>
      </c>
      <c r="AZ51" s="31">
        <f t="shared" si="12"/>
        <v>6.6277817735212061E-2</v>
      </c>
      <c r="BA51" s="31">
        <f t="shared" si="13"/>
        <v>1.8682455341607423E-2</v>
      </c>
      <c r="BC51" s="22"/>
      <c r="BD51" s="22"/>
      <c r="BE51" s="22"/>
      <c r="BF51" s="22"/>
      <c r="BG51" s="22"/>
      <c r="BH51" s="22"/>
      <c r="BI51" s="22"/>
      <c r="BJ51" s="31"/>
      <c r="BK51" s="31"/>
      <c r="BM51" s="22"/>
      <c r="BN51" s="34"/>
      <c r="BO51" s="22"/>
      <c r="BP51" s="22"/>
      <c r="BQ51" s="22"/>
      <c r="BR51" s="22"/>
      <c r="BS51" s="22"/>
      <c r="BT51" s="22"/>
      <c r="BU51" s="22"/>
      <c r="BV51" s="22"/>
      <c r="BW51" s="22"/>
    </row>
    <row r="52" spans="1:75">
      <c r="M52" s="22">
        <v>1379</v>
      </c>
      <c r="N52" s="22">
        <v>84390</v>
      </c>
      <c r="O52" s="47">
        <f t="shared" si="24"/>
        <v>249110.7</v>
      </c>
      <c r="P52" s="22">
        <f t="shared" ref="P52:P72" si="25">O52/N52</f>
        <v>2.9518983291859224</v>
      </c>
      <c r="R52" s="17">
        <v>1383</v>
      </c>
      <c r="S52" s="44">
        <v>0.30245326401775613</v>
      </c>
      <c r="T52" s="42">
        <f t="shared" si="21"/>
        <v>4.3839440681041661E-2</v>
      </c>
      <c r="X52" s="22">
        <v>2009</v>
      </c>
      <c r="Y52" s="22">
        <v>460129585831.77197</v>
      </c>
      <c r="Z52" s="51">
        <v>416397025729.36102</v>
      </c>
      <c r="AA52" s="22">
        <v>90.835297198219394</v>
      </c>
      <c r="AB52" s="22">
        <v>53.254704526601884</v>
      </c>
      <c r="AC52" s="22">
        <f t="shared" si="3"/>
        <v>245040651374.18719</v>
      </c>
      <c r="AD52" s="31">
        <f t="shared" si="7"/>
        <v>0.21448751380359085</v>
      </c>
      <c r="AE52" s="22">
        <f t="shared" si="4"/>
        <v>1.6992977426162059</v>
      </c>
      <c r="AF52" s="31">
        <f t="shared" si="8"/>
        <v>0.13551554828150539</v>
      </c>
      <c r="AG52" s="31">
        <f t="shared" si="9"/>
        <v>1.007385457905355E-2</v>
      </c>
      <c r="AI52" s="22">
        <v>2009</v>
      </c>
      <c r="AJ52" s="22">
        <v>14617299295625.25</v>
      </c>
      <c r="AK52" s="49">
        <v>14448933025000</v>
      </c>
      <c r="AL52" s="22">
        <v>98.386419971062395</v>
      </c>
      <c r="AM52" s="22">
        <v>90.873547411664333</v>
      </c>
      <c r="AN52" s="22">
        <f t="shared" si="5"/>
        <v>13283258405714.887</v>
      </c>
      <c r="AO52" s="22">
        <f t="shared" si="6"/>
        <v>1.0877551714859062</v>
      </c>
      <c r="AP52" s="31">
        <f t="shared" si="10"/>
        <v>-3.5554626629980732E-3</v>
      </c>
      <c r="AQ52" s="31">
        <f t="shared" si="11"/>
        <v>-2.5367570671420207E-2</v>
      </c>
      <c r="AS52" s="22">
        <v>2009</v>
      </c>
      <c r="AT52" s="22">
        <v>209393625490.14859</v>
      </c>
      <c r="AU52" s="51">
        <v>194152286008.93781</v>
      </c>
      <c r="AV52" s="22">
        <v>97.253879786213702</v>
      </c>
      <c r="AW52" s="22">
        <v>131.45032923799863</v>
      </c>
      <c r="AX52" s="22">
        <f t="shared" si="14"/>
        <v>275248610110.18213</v>
      </c>
      <c r="AY52" s="22">
        <f t="shared" si="15"/>
        <v>0.70537063177619164</v>
      </c>
      <c r="AZ52" s="31">
        <f t="shared" si="12"/>
        <v>5.9672025742497203E-3</v>
      </c>
      <c r="BA52" s="31">
        <f t="shared" si="13"/>
        <v>1.209827417308655E-3</v>
      </c>
      <c r="BC52" s="22"/>
      <c r="BD52" s="22"/>
      <c r="BE52" s="22"/>
      <c r="BF52" s="22"/>
      <c r="BG52" s="22"/>
      <c r="BH52" s="22"/>
      <c r="BI52" s="22"/>
      <c r="BJ52" s="31"/>
      <c r="BK52" s="31"/>
      <c r="BM52" s="22"/>
      <c r="BN52" s="34"/>
      <c r="BO52" s="22"/>
      <c r="BP52" s="22"/>
      <c r="BQ52" s="22"/>
      <c r="BR52" s="22"/>
      <c r="BS52" s="22"/>
      <c r="BT52" s="22"/>
      <c r="BU52" s="22"/>
      <c r="BV52" s="22"/>
      <c r="BW52" s="22"/>
    </row>
    <row r="53" spans="1:75">
      <c r="A53" s="35" t="s">
        <v>0</v>
      </c>
      <c r="B53" s="35" t="s">
        <v>25</v>
      </c>
      <c r="C53" s="35" t="s">
        <v>26</v>
      </c>
      <c r="D53" s="1" t="s">
        <v>27</v>
      </c>
      <c r="M53" s="22">
        <v>1380</v>
      </c>
      <c r="N53" s="22">
        <v>97180</v>
      </c>
      <c r="O53" s="47">
        <f t="shared" si="24"/>
        <v>320957.2</v>
      </c>
      <c r="P53" s="22">
        <f t="shared" si="25"/>
        <v>3.3027083762090967</v>
      </c>
      <c r="R53" s="17">
        <v>1384</v>
      </c>
      <c r="S53" s="44">
        <v>0.34285383526140351</v>
      </c>
      <c r="T53" s="42">
        <f t="shared" si="21"/>
        <v>3.1898040872868134E-2</v>
      </c>
      <c r="X53" s="22">
        <v>2010</v>
      </c>
      <c r="Y53" s="22">
        <v>486807615326.14691</v>
      </c>
      <c r="Z53" s="51">
        <v>486807615326.14691</v>
      </c>
      <c r="AA53" s="22">
        <v>100</v>
      </c>
      <c r="AB53" s="22">
        <v>54.114689817552197</v>
      </c>
      <c r="AC53" s="22">
        <f t="shared" si="3"/>
        <v>263434431041.9671</v>
      </c>
      <c r="AD53" s="31">
        <f t="shared" si="7"/>
        <v>7.5064196755222648E-2</v>
      </c>
      <c r="AE53" s="22">
        <f t="shared" si="4"/>
        <v>1.8479270663317156</v>
      </c>
      <c r="AF53" s="31">
        <f t="shared" si="8"/>
        <v>0.10089362928797968</v>
      </c>
      <c r="AG53" s="31">
        <f t="shared" si="9"/>
        <v>5.7979383016958826E-2</v>
      </c>
      <c r="AI53" s="22">
        <v>2010</v>
      </c>
      <c r="AJ53" s="22">
        <v>14992052727000</v>
      </c>
      <c r="AK53" s="49">
        <v>14992052727000</v>
      </c>
      <c r="AL53" s="22">
        <v>100</v>
      </c>
      <c r="AM53" s="22">
        <v>85.170916240922452</v>
      </c>
      <c r="AN53" s="22">
        <f t="shared" si="5"/>
        <v>12768868670908.1</v>
      </c>
      <c r="AO53" s="22">
        <f t="shared" si="6"/>
        <v>1.1741097127231861</v>
      </c>
      <c r="AP53" s="31">
        <f t="shared" si="10"/>
        <v>1.6400434423899095E-2</v>
      </c>
      <c r="AQ53" s="31">
        <f t="shared" si="11"/>
        <v>2.5637665603994875E-2</v>
      </c>
      <c r="AS53" s="22">
        <v>2010</v>
      </c>
      <c r="AT53" s="22">
        <v>239809387605.42722</v>
      </c>
      <c r="AU53" s="51">
        <v>239809387605.42722</v>
      </c>
      <c r="AV53" s="22">
        <v>100</v>
      </c>
      <c r="AW53" s="22">
        <v>123.278603193283</v>
      </c>
      <c r="AX53" s="22">
        <f t="shared" si="14"/>
        <v>295633663366.33661</v>
      </c>
      <c r="AY53" s="22">
        <f t="shared" si="15"/>
        <v>0.81117077424388462</v>
      </c>
      <c r="AZ53" s="31">
        <f t="shared" si="12"/>
        <v>2.8236613488561067E-2</v>
      </c>
      <c r="BA53" s="31">
        <f t="shared" si="13"/>
        <v>0.14525638994062695</v>
      </c>
      <c r="BC53" s="22"/>
      <c r="BD53" s="22"/>
      <c r="BE53" s="22"/>
      <c r="BF53" s="22"/>
      <c r="BG53" s="22"/>
      <c r="BH53" s="22"/>
      <c r="BI53" s="22"/>
      <c r="BJ53" s="31"/>
      <c r="BK53" s="31"/>
      <c r="BM53" s="22"/>
      <c r="BN53" s="34"/>
      <c r="BO53" s="22"/>
      <c r="BP53" s="22"/>
      <c r="BQ53" s="22"/>
      <c r="BR53" s="22"/>
      <c r="BS53" s="22"/>
      <c r="BT53" s="22"/>
      <c r="BU53" s="22"/>
      <c r="BV53" s="22"/>
      <c r="BW53" s="22"/>
    </row>
    <row r="54" spans="1:75">
      <c r="A54" s="38">
        <v>1385</v>
      </c>
      <c r="B54" s="39">
        <v>244455.3</v>
      </c>
      <c r="C54" s="39">
        <v>377935.2</v>
      </c>
      <c r="D54" s="29">
        <f>C54-B54</f>
        <v>133479.90000000002</v>
      </c>
      <c r="E54" s="1">
        <f>N59-N58</f>
        <v>85490</v>
      </c>
      <c r="F54" s="1">
        <f>E54/D54</f>
        <v>0.64047096229469747</v>
      </c>
      <c r="M54" s="22">
        <v>1381</v>
      </c>
      <c r="N54" s="22">
        <v>119610</v>
      </c>
      <c r="O54" s="47">
        <f t="shared" si="24"/>
        <v>417524</v>
      </c>
      <c r="P54" s="22">
        <f t="shared" si="25"/>
        <v>3.49071147897333</v>
      </c>
      <c r="R54" s="17">
        <v>1385</v>
      </c>
      <c r="S54" s="44">
        <v>0.39432394149352323</v>
      </c>
      <c r="T54" s="42">
        <f t="shared" si="21"/>
        <v>4.9997952618126666E-2</v>
      </c>
      <c r="X54" s="22">
        <v>2011</v>
      </c>
      <c r="Y54" s="22">
        <v>499687171631.31879</v>
      </c>
      <c r="Z54" s="51">
        <v>580764902917.43909</v>
      </c>
      <c r="AA54" s="22">
        <v>126.293385673861</v>
      </c>
      <c r="AB54" s="22">
        <v>51.195706434538046</v>
      </c>
      <c r="AC54" s="22">
        <f t="shared" si="3"/>
        <v>255818377479.41626</v>
      </c>
      <c r="AD54" s="31">
        <f t="shared" si="7"/>
        <v>-2.8910623157447277E-2</v>
      </c>
      <c r="AE54" s="22">
        <f t="shared" si="4"/>
        <v>2.2702235415599445</v>
      </c>
      <c r="AF54" s="31">
        <f t="shared" si="8"/>
        <v>0.26293385673860997</v>
      </c>
      <c r="AG54" s="31">
        <f t="shared" si="9"/>
        <v>2.6457179180615218E-2</v>
      </c>
      <c r="AI54" s="22">
        <v>2011</v>
      </c>
      <c r="AJ54" s="22">
        <v>15224554803574.924</v>
      </c>
      <c r="AK54" s="49">
        <v>15542581104000</v>
      </c>
      <c r="AL54" s="22">
        <v>103.156841568622</v>
      </c>
      <c r="AM54" s="22">
        <v>87.644757521155938</v>
      </c>
      <c r="AN54" s="22">
        <f t="shared" si="5"/>
        <v>13343524141268.74</v>
      </c>
      <c r="AO54" s="22">
        <f t="shared" si="6"/>
        <v>1.1648033112879104</v>
      </c>
      <c r="AP54" s="31">
        <f t="shared" si="10"/>
        <v>3.1568415686219993E-2</v>
      </c>
      <c r="AQ54" s="31">
        <f t="shared" si="11"/>
        <v>1.5508355047084262E-2</v>
      </c>
      <c r="AS54" s="22">
        <v>2011</v>
      </c>
      <c r="AT54" s="22">
        <v>255008196791.32202</v>
      </c>
      <c r="AU54" s="51">
        <v>279351168707.26666</v>
      </c>
      <c r="AV54" s="22">
        <v>105.24779339840499</v>
      </c>
      <c r="AW54" s="22">
        <v>126.18064996830958</v>
      </c>
      <c r="AX54" s="22">
        <f t="shared" si="14"/>
        <v>321771000183.7561</v>
      </c>
      <c r="AY54" s="22">
        <f t="shared" si="15"/>
        <v>0.86816763644870287</v>
      </c>
      <c r="AZ54" s="31">
        <f t="shared" si="12"/>
        <v>5.2477933984049943E-2</v>
      </c>
      <c r="BA54" s="31">
        <f t="shared" si="13"/>
        <v>6.3378708138408318E-2</v>
      </c>
      <c r="BC54" s="22"/>
      <c r="BD54" s="22"/>
      <c r="BE54" s="22"/>
      <c r="BF54" s="22"/>
      <c r="BG54" s="22"/>
      <c r="BH54" s="22"/>
      <c r="BI54" s="22"/>
      <c r="BJ54" s="31"/>
      <c r="BK54" s="31"/>
      <c r="BM54" s="22"/>
      <c r="BN54" s="34"/>
      <c r="BO54" s="22"/>
      <c r="BP54" s="22"/>
      <c r="BQ54" s="22"/>
      <c r="BR54" s="22"/>
      <c r="BS54" s="22"/>
      <c r="BT54" s="22"/>
      <c r="BU54" s="22"/>
      <c r="BV54" s="22"/>
      <c r="BW54" s="22"/>
    </row>
    <row r="55" spans="1:75">
      <c r="A55" s="36">
        <v>1390</v>
      </c>
      <c r="B55" s="37">
        <v>609989.5</v>
      </c>
      <c r="C55" s="37">
        <v>897920.6</v>
      </c>
      <c r="D55" s="22">
        <f t="shared" ref="D55:D60" si="26">C55-B55</f>
        <v>287931.09999999998</v>
      </c>
      <c r="E55" s="1">
        <f>N64-N63</f>
        <v>211230</v>
      </c>
      <c r="F55" s="1">
        <f t="shared" ref="F55:F60" si="27">E55/D55</f>
        <v>0.73361300672278895</v>
      </c>
      <c r="M55" s="22">
        <v>1382</v>
      </c>
      <c r="N55" s="22">
        <v>128710</v>
      </c>
      <c r="O55" s="47">
        <f t="shared" si="24"/>
        <v>526596.4</v>
      </c>
      <c r="P55" s="22">
        <f t="shared" si="25"/>
        <v>4.0913402222049573</v>
      </c>
      <c r="R55" s="17">
        <v>1386</v>
      </c>
      <c r="S55" s="44">
        <v>0.27728840240853569</v>
      </c>
      <c r="T55" s="42">
        <f t="shared" si="21"/>
        <v>8.1557735235865E-2</v>
      </c>
      <c r="X55" s="22">
        <v>2012</v>
      </c>
      <c r="Y55" s="22">
        <v>462487675168.83679</v>
      </c>
      <c r="Z55" s="51">
        <v>598868460912.84668</v>
      </c>
      <c r="AA55" s="22">
        <v>160.71693729015101</v>
      </c>
      <c r="AB55" s="22">
        <v>59.757159371621604</v>
      </c>
      <c r="AC55" s="22">
        <f t="shared" si="3"/>
        <v>276369497124.74945</v>
      </c>
      <c r="AD55" s="31">
        <f t="shared" si="7"/>
        <v>8.033480568450084E-2</v>
      </c>
      <c r="AE55" s="22">
        <f t="shared" si="4"/>
        <v>2.1669122936621532</v>
      </c>
      <c r="AF55" s="31">
        <f t="shared" si="8"/>
        <v>0.27256812724290336</v>
      </c>
      <c r="AG55" s="31">
        <f t="shared" si="9"/>
        <v>-7.4445570297587457E-2</v>
      </c>
      <c r="AI55" s="22">
        <v>2012</v>
      </c>
      <c r="AJ55" s="22">
        <v>15567038144703.355</v>
      </c>
      <c r="AK55" s="49">
        <v>16197007349000</v>
      </c>
      <c r="AL55" s="22">
        <v>105.29150453286699</v>
      </c>
      <c r="AM55" s="22">
        <v>88.226043916324826</v>
      </c>
      <c r="AN55" s="22">
        <f t="shared" si="5"/>
        <v>13734181910017.02</v>
      </c>
      <c r="AO55" s="22">
        <f t="shared" si="6"/>
        <v>1.1793208692821171</v>
      </c>
      <c r="AP55" s="31">
        <f t="shared" si="10"/>
        <v>2.0693372652602734E-2</v>
      </c>
      <c r="AQ55" s="31">
        <f t="shared" si="11"/>
        <v>2.2495458523884855E-2</v>
      </c>
      <c r="AS55" s="22">
        <v>2012</v>
      </c>
      <c r="AT55" s="22">
        <v>266385665325.18134</v>
      </c>
      <c r="AU55" s="51">
        <v>295087220933.02393</v>
      </c>
      <c r="AV55" s="22">
        <v>110.063514278795</v>
      </c>
      <c r="AW55" s="22">
        <v>128.91277908617963</v>
      </c>
      <c r="AX55" s="22">
        <f t="shared" si="14"/>
        <v>343405164257.90082</v>
      </c>
      <c r="AY55" s="22">
        <f t="shared" si="15"/>
        <v>0.85929756347930275</v>
      </c>
      <c r="AZ55" s="31">
        <f t="shared" si="12"/>
        <v>4.5756027037646044E-2</v>
      </c>
      <c r="BA55" s="31">
        <f t="shared" si="13"/>
        <v>4.4616089510133315E-2</v>
      </c>
      <c r="BC55" s="22"/>
      <c r="BD55" s="22"/>
      <c r="BE55" s="22"/>
      <c r="BF55" s="22"/>
      <c r="BG55" s="22"/>
      <c r="BH55" s="22"/>
      <c r="BI55" s="22"/>
      <c r="BJ55" s="31"/>
      <c r="BK55" s="31"/>
      <c r="BM55" s="22"/>
      <c r="BN55" s="34"/>
      <c r="BO55" s="22"/>
      <c r="BP55" s="22"/>
      <c r="BQ55" s="22"/>
      <c r="BR55" s="22"/>
      <c r="BS55" s="22"/>
      <c r="BT55" s="22"/>
      <c r="BU55" s="22"/>
      <c r="BV55" s="22"/>
      <c r="BW55" s="22"/>
    </row>
    <row r="56" spans="1:75">
      <c r="A56" s="36">
        <v>1391</v>
      </c>
      <c r="B56" s="37">
        <v>653297.5</v>
      </c>
      <c r="C56" s="37">
        <v>1010713</v>
      </c>
      <c r="D56" s="22">
        <f t="shared" si="26"/>
        <v>357415.5</v>
      </c>
      <c r="E56" s="1">
        <f t="shared" ref="E56:E60" si="28">N65-N64</f>
        <v>209110</v>
      </c>
      <c r="F56" s="1">
        <f t="shared" si="27"/>
        <v>0.58506136415460441</v>
      </c>
      <c r="M56" s="22">
        <v>1383</v>
      </c>
      <c r="N56" s="22">
        <v>151200</v>
      </c>
      <c r="O56" s="47">
        <f t="shared" si="24"/>
        <v>685867.2</v>
      </c>
      <c r="P56" s="22">
        <f t="shared" si="25"/>
        <v>4.5361587301587303</v>
      </c>
      <c r="R56" s="17">
        <v>1387</v>
      </c>
      <c r="S56" s="44">
        <v>0.15916241793386912</v>
      </c>
      <c r="T56" s="42">
        <f t="shared" si="21"/>
        <v>2.5085655349309974E-3</v>
      </c>
      <c r="X56" s="22">
        <v>2013</v>
      </c>
      <c r="Y56" s="22">
        <v>461590109284.61627</v>
      </c>
      <c r="Z56" s="51">
        <v>460293149324.32556</v>
      </c>
      <c r="AA56" s="22">
        <v>219.54421493167999</v>
      </c>
      <c r="AB56" s="22">
        <v>55.665307971685841</v>
      </c>
      <c r="AC56" s="22">
        <f t="shared" si="3"/>
        <v>256945555900.12289</v>
      </c>
      <c r="AD56" s="31">
        <f t="shared" si="7"/>
        <v>-7.0282507392119511E-2</v>
      </c>
      <c r="AE56" s="22">
        <f t="shared" si="4"/>
        <v>1.7914034267370078</v>
      </c>
      <c r="AF56" s="31">
        <f t="shared" si="8"/>
        <v>0.36603035519103316</v>
      </c>
      <c r="AG56" s="31">
        <f t="shared" si="9"/>
        <v>-1.9407347101581735E-3</v>
      </c>
      <c r="AI56" s="22">
        <v>2013</v>
      </c>
      <c r="AJ56" s="22">
        <v>15853795607626.492</v>
      </c>
      <c r="AK56" s="49">
        <v>16784849196000</v>
      </c>
      <c r="AL56" s="22">
        <v>106.83384887486601</v>
      </c>
      <c r="AM56" s="22">
        <v>88.968252321440161</v>
      </c>
      <c r="AN56" s="22">
        <f t="shared" si="5"/>
        <v>14104844878718.535</v>
      </c>
      <c r="AO56" s="22">
        <f t="shared" si="6"/>
        <v>1.1900059405350192</v>
      </c>
      <c r="AP56" s="31">
        <f t="shared" si="10"/>
        <v>1.4648326556275636E-2</v>
      </c>
      <c r="AQ56" s="31">
        <f t="shared" si="11"/>
        <v>1.8420810706415928E-2</v>
      </c>
      <c r="AS56" s="22">
        <v>2013</v>
      </c>
      <c r="AT56" s="22">
        <v>279271535506.4577</v>
      </c>
      <c r="AU56" s="51">
        <v>307576360584.99158</v>
      </c>
      <c r="AV56" s="22">
        <v>112.659476898612</v>
      </c>
      <c r="AW56" s="22">
        <v>128.85083624275501</v>
      </c>
      <c r="AX56" s="22">
        <f t="shared" si="14"/>
        <v>359843708888.05322</v>
      </c>
      <c r="AY56" s="22">
        <f t="shared" si="15"/>
        <v>0.85474986219830806</v>
      </c>
      <c r="AZ56" s="31">
        <f t="shared" si="12"/>
        <v>2.3586041539990547E-2</v>
      </c>
      <c r="BA56" s="31">
        <f t="shared" si="13"/>
        <v>4.8372986457609776E-2</v>
      </c>
      <c r="BC56" s="22"/>
      <c r="BD56" s="22"/>
      <c r="BE56" s="22"/>
      <c r="BF56" s="22"/>
      <c r="BG56" s="22"/>
      <c r="BH56" s="22"/>
      <c r="BI56" s="22"/>
      <c r="BJ56" s="31"/>
      <c r="BK56" s="31"/>
      <c r="BM56" s="22"/>
      <c r="BN56" s="34"/>
      <c r="BO56" s="22"/>
      <c r="BP56" s="22"/>
      <c r="BQ56" s="22"/>
      <c r="BR56" s="22"/>
      <c r="BS56" s="22"/>
      <c r="BT56" s="22"/>
      <c r="BU56" s="22"/>
      <c r="BV56" s="22"/>
      <c r="BW56" s="22"/>
    </row>
    <row r="57" spans="1:75">
      <c r="A57" s="36">
        <v>1392</v>
      </c>
      <c r="B57" s="37">
        <v>906537.4</v>
      </c>
      <c r="C57" s="37">
        <v>1280918.1000000001</v>
      </c>
      <c r="D57" s="22">
        <f t="shared" si="26"/>
        <v>374380.70000000007</v>
      </c>
      <c r="E57" s="1">
        <f t="shared" si="28"/>
        <v>126570</v>
      </c>
      <c r="F57" s="1">
        <f t="shared" si="27"/>
        <v>0.33807832508459967</v>
      </c>
      <c r="M57" s="22">
        <v>1384</v>
      </c>
      <c r="N57" s="22">
        <v>220540</v>
      </c>
      <c r="O57" s="47">
        <f t="shared" si="24"/>
        <v>921019.4</v>
      </c>
      <c r="P57" s="22">
        <f t="shared" si="25"/>
        <v>4.1762011426498598</v>
      </c>
      <c r="R57" s="17">
        <v>1388</v>
      </c>
      <c r="S57" s="44">
        <v>0.23905129259700658</v>
      </c>
      <c r="T57" s="42">
        <f t="shared" si="21"/>
        <v>1.007385457905355E-2</v>
      </c>
      <c r="X57" s="22">
        <v>2014</v>
      </c>
      <c r="Y57" s="22">
        <v>482839035523.11328</v>
      </c>
      <c r="Z57" s="51">
        <v>432687036177.81818</v>
      </c>
      <c r="AA57" s="22">
        <v>256.002941860308</v>
      </c>
      <c r="AB57" s="22">
        <v>64.863484537945965</v>
      </c>
      <c r="AC57" s="22">
        <f t="shared" si="3"/>
        <v>313186223149.70197</v>
      </c>
      <c r="AD57" s="31">
        <f t="shared" si="7"/>
        <v>0.21888165005445875</v>
      </c>
      <c r="AE57" s="22">
        <f t="shared" si="4"/>
        <v>1.3815647183528734</v>
      </c>
      <c r="AF57" s="31">
        <f t="shared" si="8"/>
        <v>0.1660655323574507</v>
      </c>
      <c r="AG57" s="31">
        <f t="shared" si="9"/>
        <v>4.6034188798865554E-2</v>
      </c>
      <c r="AI57" s="22">
        <v>2014</v>
      </c>
      <c r="AJ57" s="22">
        <v>16254258274917.453</v>
      </c>
      <c r="AK57" s="49">
        <v>17527163695000</v>
      </c>
      <c r="AL57" s="22">
        <v>108.566932118964</v>
      </c>
      <c r="AM57" s="22">
        <v>89.612257556427181</v>
      </c>
      <c r="AN57" s="22">
        <f t="shared" si="5"/>
        <v>14565807789205.904</v>
      </c>
      <c r="AO57" s="22">
        <f t="shared" si="6"/>
        <v>1.2033087315616391</v>
      </c>
      <c r="AP57" s="31">
        <f t="shared" si="10"/>
        <v>1.6222229774085457E-2</v>
      </c>
      <c r="AQ57" s="31">
        <f t="shared" si="11"/>
        <v>2.525973446373421E-2</v>
      </c>
      <c r="AS57" s="22">
        <v>2014</v>
      </c>
      <c r="AT57" s="22">
        <v>290269256195.07428</v>
      </c>
      <c r="AU57" s="51">
        <v>314851156183.41095</v>
      </c>
      <c r="AV57" s="22">
        <v>113.81440330709</v>
      </c>
      <c r="AW57" s="22">
        <v>128.44556895775114</v>
      </c>
      <c r="AX57" s="22">
        <f t="shared" si="14"/>
        <v>372837997629.1955</v>
      </c>
      <c r="AY57" s="22">
        <f t="shared" si="15"/>
        <v>0.8444717496217885</v>
      </c>
      <c r="AZ57" s="31">
        <f t="shared" si="12"/>
        <v>1.0251480303937343E-2</v>
      </c>
      <c r="BA57" s="31">
        <f t="shared" si="13"/>
        <v>3.9380027286605702E-2</v>
      </c>
      <c r="BC57" s="22"/>
      <c r="BD57" s="22"/>
      <c r="BE57" s="22"/>
      <c r="BF57" s="22"/>
      <c r="BG57" s="22"/>
      <c r="BH57" s="22"/>
      <c r="BI57" s="22"/>
      <c r="BJ57" s="31"/>
      <c r="BK57" s="31"/>
      <c r="BM57" s="22"/>
      <c r="BN57" s="34"/>
      <c r="BO57" s="22"/>
      <c r="BP57" s="22"/>
      <c r="BQ57" s="22"/>
      <c r="BR57" s="22"/>
      <c r="BS57" s="22"/>
      <c r="BT57" s="22"/>
      <c r="BU57" s="22"/>
      <c r="BV57" s="22"/>
      <c r="BW57" s="22"/>
    </row>
    <row r="58" spans="1:75" ht="16.5" customHeight="1">
      <c r="A58" s="36">
        <v>1393</v>
      </c>
      <c r="B58" s="37">
        <v>1003487.5</v>
      </c>
      <c r="C58" s="37">
        <v>1493325</v>
      </c>
      <c r="D58" s="22">
        <f t="shared" si="26"/>
        <v>489837.5</v>
      </c>
      <c r="E58" s="1">
        <f t="shared" si="28"/>
        <v>222130</v>
      </c>
      <c r="F58" s="1">
        <f t="shared" si="27"/>
        <v>0.45347691836578458</v>
      </c>
      <c r="M58" s="22">
        <v>1385</v>
      </c>
      <c r="N58" s="22">
        <v>279970</v>
      </c>
      <c r="O58" s="47">
        <f t="shared" si="24"/>
        <v>1284199.3999999999</v>
      </c>
      <c r="P58" s="22">
        <f t="shared" si="25"/>
        <v>4.5869178840590061</v>
      </c>
      <c r="R58" s="17">
        <v>1389</v>
      </c>
      <c r="S58" s="44">
        <v>0.25170105565200412</v>
      </c>
      <c r="T58" s="42">
        <f t="shared" si="21"/>
        <v>5.7979383016958826E-2</v>
      </c>
      <c r="X58" s="22">
        <v>2015</v>
      </c>
      <c r="Y58" s="22">
        <v>476462445364.32513</v>
      </c>
      <c r="Z58" s="51">
        <v>384951479697.42004</v>
      </c>
      <c r="AA58" s="22">
        <v>287.96409393875098</v>
      </c>
      <c r="AB58" s="22">
        <v>81.399720527075544</v>
      </c>
      <c r="AC58" s="22">
        <f t="shared" si="3"/>
        <v>387839098943.0307</v>
      </c>
      <c r="AD58" s="31">
        <f t="shared" si="7"/>
        <v>0.2383657717844278</v>
      </c>
      <c r="AE58" s="22">
        <f t="shared" si="4"/>
        <v>0.99255459479593411</v>
      </c>
      <c r="AF58" s="31">
        <f t="shared" si="8"/>
        <v>0.12484681561152949</v>
      </c>
      <c r="AG58" s="31">
        <f t="shared" si="9"/>
        <v>-1.3206451197301555E-2</v>
      </c>
      <c r="AI58" s="22">
        <v>2015</v>
      </c>
      <c r="AJ58" s="22">
        <v>16754160369377.209</v>
      </c>
      <c r="AK58" s="49">
        <v>18238300569000</v>
      </c>
      <c r="AL58" s="22">
        <v>108.69572196069301</v>
      </c>
      <c r="AM58" s="22">
        <v>88.82487787473309</v>
      </c>
      <c r="AN58" s="22">
        <f t="shared" si="5"/>
        <v>14881862487036.238</v>
      </c>
      <c r="AO58" s="22">
        <f t="shared" si="6"/>
        <v>1.2255388453486649</v>
      </c>
      <c r="AP58" s="31">
        <f t="shared" si="10"/>
        <v>1.1862713555162332E-3</v>
      </c>
      <c r="AQ58" s="31">
        <f t="shared" si="11"/>
        <v>3.0755146497897925E-2</v>
      </c>
      <c r="AS58" s="22">
        <v>2015</v>
      </c>
      <c r="AT58" s="22">
        <v>298944012931.30804</v>
      </c>
      <c r="AU58" s="51">
        <v>308004146057.6084</v>
      </c>
      <c r="AV58" s="22">
        <v>113.219588558659</v>
      </c>
      <c r="AW58" s="22">
        <v>122.85926288735631</v>
      </c>
      <c r="AX58" s="22">
        <f t="shared" si="14"/>
        <v>367280410733.28821</v>
      </c>
      <c r="AY58" s="22">
        <f t="shared" si="15"/>
        <v>0.83860760622290564</v>
      </c>
      <c r="AZ58" s="31">
        <f t="shared" si="12"/>
        <v>-5.2261816707512617E-3</v>
      </c>
      <c r="BA58" s="31">
        <f t="shared" si="13"/>
        <v>2.988520675577137E-2</v>
      </c>
      <c r="BC58" s="22"/>
      <c r="BD58" s="22"/>
      <c r="BE58" s="22"/>
      <c r="BF58" s="22"/>
      <c r="BG58" s="22"/>
      <c r="BH58" s="22"/>
      <c r="BI58" s="22"/>
      <c r="BJ58" s="31"/>
      <c r="BK58" s="31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</row>
    <row r="59" spans="1:75" ht="15.75" customHeight="1">
      <c r="A59" s="36">
        <v>1394</v>
      </c>
      <c r="B59" s="37">
        <v>1288509.2</v>
      </c>
      <c r="C59" s="37">
        <v>1747228.7</v>
      </c>
      <c r="D59" s="22">
        <f t="shared" si="26"/>
        <v>458719.5</v>
      </c>
      <c r="E59" s="1">
        <f t="shared" si="28"/>
        <v>264700</v>
      </c>
      <c r="F59" s="1">
        <f t="shared" si="27"/>
        <v>0.57704108938032939</v>
      </c>
      <c r="M59" s="22">
        <v>1386</v>
      </c>
      <c r="N59" s="22">
        <v>365460</v>
      </c>
      <c r="O59" s="47">
        <f t="shared" si="24"/>
        <v>1640293</v>
      </c>
      <c r="P59" s="22">
        <f t="shared" si="25"/>
        <v>4.4882969408416793</v>
      </c>
      <c r="R59" s="17">
        <v>1390</v>
      </c>
      <c r="S59" s="44">
        <v>0.19442362667733742</v>
      </c>
      <c r="T59" s="42">
        <f t="shared" si="21"/>
        <v>2.6457179180615218E-2</v>
      </c>
      <c r="X59" s="22">
        <v>2016</v>
      </c>
      <c r="Y59" s="22">
        <v>540290510518.26978</v>
      </c>
      <c r="Z59" s="51">
        <v>417983583565.53992</v>
      </c>
      <c r="AA59" s="22">
        <v>308.828317801683</v>
      </c>
      <c r="AB59" s="22">
        <v>90.400469249980929</v>
      </c>
      <c r="AC59" s="22">
        <f t="shared" si="3"/>
        <v>488425156821.63342</v>
      </c>
      <c r="AD59" s="31">
        <f t="shared" si="7"/>
        <v>0.259349967944768</v>
      </c>
      <c r="AE59" s="22">
        <f t="shared" si="4"/>
        <v>0.85577816320010347</v>
      </c>
      <c r="AF59" s="31">
        <f t="shared" si="8"/>
        <v>7.2454254895298761E-2</v>
      </c>
      <c r="AG59" s="31">
        <f t="shared" si="9"/>
        <v>0.13396242615750914</v>
      </c>
      <c r="AI59" s="22">
        <v>2016</v>
      </c>
      <c r="AJ59" s="22">
        <v>17040895555642.086</v>
      </c>
      <c r="AK59" s="49">
        <v>18745075687000</v>
      </c>
      <c r="AL59" s="22">
        <v>110.06700893427001</v>
      </c>
      <c r="AM59" s="22">
        <v>89.75030102774106</v>
      </c>
      <c r="AN59" s="22">
        <f t="shared" si="5"/>
        <v>15294255059011.721</v>
      </c>
      <c r="AO59" s="22">
        <f t="shared" si="6"/>
        <v>1.2256285523337718</v>
      </c>
      <c r="AP59" s="31">
        <f t="shared" si="10"/>
        <v>1.2615832057060078E-2</v>
      </c>
      <c r="AQ59" s="31">
        <f t="shared" si="11"/>
        <v>1.7114267736684889E-2</v>
      </c>
      <c r="AS59" s="22">
        <v>2016</v>
      </c>
      <c r="AT59" s="22">
        <v>308895962132.36542</v>
      </c>
      <c r="AU59" s="51">
        <v>318763807455.66412</v>
      </c>
      <c r="AV59" s="22">
        <v>112.616956081526</v>
      </c>
      <c r="AW59" s="22">
        <v>127.63930148179199</v>
      </c>
      <c r="AX59" s="22">
        <f t="shared" si="14"/>
        <v>394272648371.21185</v>
      </c>
      <c r="AY59" s="22">
        <f t="shared" si="15"/>
        <v>0.80848572370545124</v>
      </c>
      <c r="AZ59" s="31">
        <f t="shared" si="12"/>
        <v>-5.3226873971616321E-3</v>
      </c>
      <c r="BA59" s="31">
        <f t="shared" si="13"/>
        <v>3.329034458149243E-2</v>
      </c>
      <c r="BC59" s="22"/>
      <c r="BD59" s="22"/>
      <c r="BE59" s="22"/>
      <c r="BF59" s="22"/>
      <c r="BG59" s="22"/>
      <c r="BH59" s="22"/>
      <c r="BI59" s="22"/>
      <c r="BJ59" s="31"/>
      <c r="BK59" s="31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</row>
    <row r="60" spans="1:75">
      <c r="A60" s="40">
        <v>1395</v>
      </c>
      <c r="B60" s="41">
        <v>1573797.7</v>
      </c>
      <c r="C60" s="41">
        <v>2137628.2000000002</v>
      </c>
      <c r="D60" s="15">
        <f t="shared" si="26"/>
        <v>563830.50000000023</v>
      </c>
      <c r="E60" s="1">
        <f t="shared" si="28"/>
        <v>341500</v>
      </c>
      <c r="F60" s="1">
        <f t="shared" si="27"/>
        <v>0.60567847961399723</v>
      </c>
      <c r="M60" s="22">
        <v>1387</v>
      </c>
      <c r="N60" s="22">
        <v>539400</v>
      </c>
      <c r="O60" s="47">
        <f t="shared" si="24"/>
        <v>1901366</v>
      </c>
      <c r="P60" s="22">
        <f t="shared" si="25"/>
        <v>3.5249647756766778</v>
      </c>
      <c r="R60" s="17">
        <v>1391</v>
      </c>
      <c r="S60" s="44">
        <v>0.30798932485378455</v>
      </c>
      <c r="T60" s="42">
        <f t="shared" si="21"/>
        <v>-7.4445570297587457E-2</v>
      </c>
      <c r="X60" s="22">
        <v>2017</v>
      </c>
      <c r="Y60" s="22">
        <v>560579480599.30701</v>
      </c>
      <c r="Z60" s="51">
        <v>445345256459.10547</v>
      </c>
      <c r="AA60" s="22">
        <v>333.67332242236301</v>
      </c>
      <c r="AB60" s="22"/>
      <c r="AC60" s="22"/>
      <c r="AD60" s="22"/>
      <c r="AE60" s="22"/>
      <c r="AF60" s="31">
        <f t="shared" si="8"/>
        <v>8.0449243766028175E-2</v>
      </c>
      <c r="AG60" s="31">
        <f t="shared" si="9"/>
        <v>3.7551964519190212E-2</v>
      </c>
      <c r="AI60" s="22">
        <v>2017</v>
      </c>
      <c r="AJ60" s="22">
        <v>17438405015074.904</v>
      </c>
      <c r="AK60" s="49">
        <v>19542979183000</v>
      </c>
      <c r="AL60" s="22">
        <v>112.411557302308</v>
      </c>
      <c r="AM60" s="22">
        <v>90.219771464712821</v>
      </c>
      <c r="AN60" s="22">
        <f t="shared" si="5"/>
        <v>15732889151691.598</v>
      </c>
      <c r="AO60" s="22">
        <f t="shared" si="6"/>
        <v>1.2421735762943924</v>
      </c>
      <c r="AP60" s="31">
        <f t="shared" si="10"/>
        <v>2.1301100036597815E-2</v>
      </c>
      <c r="AQ60" s="31">
        <f t="shared" si="11"/>
        <v>2.3326793954863867E-2</v>
      </c>
      <c r="AS60" s="22">
        <v>2017</v>
      </c>
      <c r="AT60" s="22">
        <v>322859231805.41528</v>
      </c>
      <c r="AU60" s="51">
        <v>343337750742.26953</v>
      </c>
      <c r="AV60" s="22">
        <v>113.265922901941</v>
      </c>
      <c r="AW60" s="22">
        <v>122.34723171651778</v>
      </c>
      <c r="AX60" s="22">
        <f t="shared" si="14"/>
        <v>395009332455.14069</v>
      </c>
      <c r="AY60" s="22">
        <f t="shared" si="15"/>
        <v>0.86918895968428989</v>
      </c>
      <c r="AZ60" s="31">
        <f t="shared" si="12"/>
        <v>5.7626031016607829E-3</v>
      </c>
      <c r="BA60" s="31">
        <f t="shared" si="13"/>
        <v>4.5203794755550891E-2</v>
      </c>
      <c r="BC60" s="22"/>
      <c r="BD60" s="22"/>
      <c r="BE60" s="22"/>
      <c r="BF60" s="22"/>
      <c r="BG60" s="22"/>
      <c r="BH60" s="22"/>
      <c r="BI60" s="22"/>
      <c r="BJ60" s="31"/>
      <c r="BK60" s="31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</row>
    <row r="61" spans="1:75">
      <c r="A61" s="101" t="s">
        <v>28</v>
      </c>
      <c r="B61" s="101"/>
      <c r="C61" s="101"/>
      <c r="D61" s="101"/>
      <c r="F61" s="96">
        <f>AVERAGE(F54:F60)</f>
        <v>0.56191716365954303</v>
      </c>
      <c r="M61" s="22">
        <v>1388</v>
      </c>
      <c r="N61" s="22">
        <v>603780</v>
      </c>
      <c r="O61" s="47">
        <f t="shared" si="24"/>
        <v>2355890</v>
      </c>
      <c r="P61" s="22">
        <f t="shared" si="25"/>
        <v>3.9019013547981052</v>
      </c>
      <c r="R61" s="17">
        <v>1392</v>
      </c>
      <c r="S61" s="44">
        <v>0.29098111569350987</v>
      </c>
      <c r="T61" s="42">
        <f t="shared" si="21"/>
        <v>-1.9407347101581735E-3</v>
      </c>
      <c r="X61" s="22">
        <v>2018</v>
      </c>
      <c r="Y61" s="22">
        <v>526799119164.10785</v>
      </c>
      <c r="Z61" s="51">
        <v>294356680624.65833</v>
      </c>
      <c r="AA61" s="22">
        <v>393.78162958315301</v>
      </c>
      <c r="AB61" s="22"/>
      <c r="AC61" s="22"/>
      <c r="AD61" s="22"/>
      <c r="AE61" s="22"/>
      <c r="AF61" s="31">
        <f t="shared" si="8"/>
        <v>0.18014118337187598</v>
      </c>
      <c r="AG61" s="31">
        <f t="shared" si="9"/>
        <v>-6.02597180315717E-2</v>
      </c>
      <c r="AI61" s="22">
        <v>2018</v>
      </c>
      <c r="AJ61" s="22">
        <v>17960940604948.813</v>
      </c>
      <c r="AK61" s="49">
        <v>20611860934000</v>
      </c>
      <c r="AL61" s="22">
        <v>115.15730322479099</v>
      </c>
      <c r="AM61" s="22">
        <v>88.988859412764569</v>
      </c>
      <c r="AN61" s="22">
        <f t="shared" si="5"/>
        <v>15983236184148.045</v>
      </c>
      <c r="AO61" s="22">
        <f t="shared" si="6"/>
        <v>1.2895924640369489</v>
      </c>
      <c r="AP61" s="31">
        <f t="shared" si="10"/>
        <v>2.4425832969281542E-2</v>
      </c>
      <c r="AQ61" s="31">
        <f t="shared" si="11"/>
        <v>2.9964643522282803E-2</v>
      </c>
      <c r="AS61" s="22">
        <v>2018</v>
      </c>
      <c r="AT61" s="22">
        <v>334151135292.15912</v>
      </c>
      <c r="AU61" s="51">
        <v>375981539145.90747</v>
      </c>
      <c r="AV61" s="22">
        <v>113.762730027133</v>
      </c>
      <c r="AW61" s="22">
        <v>118.84673548219675</v>
      </c>
      <c r="AX61" s="22">
        <f t="shared" si="14"/>
        <v>397127715871.42975</v>
      </c>
      <c r="AY61" s="22">
        <f t="shared" si="15"/>
        <v>0.94675220116752479</v>
      </c>
      <c r="AZ61" s="31">
        <f t="shared" si="12"/>
        <v>4.3862011844649253E-3</v>
      </c>
      <c r="BA61" s="31">
        <f t="shared" si="13"/>
        <v>3.4974696011013794E-2</v>
      </c>
      <c r="BC61" s="22"/>
      <c r="BD61" s="22"/>
      <c r="BE61" s="22"/>
      <c r="BF61" s="22"/>
      <c r="BG61" s="22"/>
      <c r="BH61" s="22"/>
      <c r="BI61" s="22"/>
      <c r="BJ61" s="31"/>
      <c r="BK61" s="31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</row>
    <row r="62" spans="1:75">
      <c r="M62" s="22">
        <v>1389</v>
      </c>
      <c r="N62" s="22">
        <v>686390</v>
      </c>
      <c r="O62" s="47">
        <f t="shared" si="24"/>
        <v>2948870</v>
      </c>
      <c r="P62" s="22">
        <f t="shared" si="25"/>
        <v>4.2962018677428286</v>
      </c>
      <c r="R62" s="17">
        <v>1393</v>
      </c>
      <c r="S62" s="44">
        <v>0.31546603223175929</v>
      </c>
      <c r="T62" s="42">
        <f t="shared" si="21"/>
        <v>4.6034188798865554E-2</v>
      </c>
      <c r="X62" s="22">
        <v>2019</v>
      </c>
      <c r="Y62" s="22">
        <v>491059888626.26019</v>
      </c>
      <c r="Z62" s="51">
        <v>258245497664.39365</v>
      </c>
      <c r="AA62" s="22">
        <v>550.92942529120603</v>
      </c>
      <c r="AB62" s="22"/>
      <c r="AC62" s="22"/>
      <c r="AD62" s="22"/>
      <c r="AE62" s="22"/>
      <c r="AF62" s="31">
        <f t="shared" si="8"/>
        <v>0.39907345569778252</v>
      </c>
      <c r="AG62" s="31">
        <f t="shared" si="9"/>
        <v>-6.7842236704109243E-2</v>
      </c>
      <c r="AI62" s="22">
        <v>2019</v>
      </c>
      <c r="AJ62" s="22">
        <v>18349108235210.137</v>
      </c>
      <c r="AK62" s="49">
        <v>21433224697000</v>
      </c>
      <c r="AL62" s="22">
        <v>117.244195476228</v>
      </c>
      <c r="AM62" s="22">
        <v>92.760301648033433</v>
      </c>
      <c r="AN62" s="22">
        <f t="shared" si="5"/>
        <v>17020688148705.068</v>
      </c>
      <c r="AO62" s="22">
        <f t="shared" si="6"/>
        <v>1.2592454846563086</v>
      </c>
      <c r="AP62" s="31">
        <f t="shared" si="10"/>
        <v>1.8122100752596838E-2</v>
      </c>
      <c r="AQ62" s="31">
        <f t="shared" si="11"/>
        <v>2.1611765151896979E-2</v>
      </c>
      <c r="AS62" s="22">
        <v>2019</v>
      </c>
      <c r="AT62" s="22">
        <v>338646194792.89355</v>
      </c>
      <c r="AU62" s="51">
        <v>374386306993.1095</v>
      </c>
      <c r="AV62" s="22">
        <v>114.40578588194499</v>
      </c>
      <c r="AW62" s="22">
        <v>123.84867538686191</v>
      </c>
      <c r="AX62" s="22">
        <f t="shared" si="14"/>
        <v>419408826499.0108</v>
      </c>
      <c r="AY62" s="22">
        <f t="shared" si="15"/>
        <v>0.89265242727072769</v>
      </c>
      <c r="AZ62" s="31">
        <f t="shared" si="12"/>
        <v>5.652605687808461E-3</v>
      </c>
      <c r="BA62" s="31">
        <f t="shared" si="13"/>
        <v>1.3452174857356869E-2</v>
      </c>
      <c r="BC62" s="22"/>
      <c r="BD62" s="22"/>
      <c r="BE62" s="22"/>
      <c r="BF62" s="22"/>
      <c r="BG62" s="22"/>
      <c r="BH62" s="22"/>
      <c r="BI62" s="22"/>
      <c r="BJ62" s="31"/>
      <c r="BK62" s="31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</row>
    <row r="63" spans="1:75">
      <c r="M63" s="22">
        <v>1390</v>
      </c>
      <c r="N63" s="22">
        <v>764560</v>
      </c>
      <c r="O63" s="47">
        <f t="shared" si="24"/>
        <v>3522200</v>
      </c>
      <c r="P63" s="22">
        <f t="shared" si="25"/>
        <v>4.6068326880820338</v>
      </c>
      <c r="R63" s="17">
        <v>1394</v>
      </c>
      <c r="S63" s="44">
        <v>0.30023773613844934</v>
      </c>
      <c r="T63" s="42">
        <f t="shared" si="21"/>
        <v>-1.3206451197301555E-2</v>
      </c>
      <c r="X63" s="15">
        <v>2020</v>
      </c>
      <c r="Y63" s="15">
        <v>499220291211.40051</v>
      </c>
      <c r="Z63" s="52">
        <v>191718271483.75903</v>
      </c>
      <c r="AA63" s="15"/>
      <c r="AB63" s="15"/>
      <c r="AC63" s="15"/>
      <c r="AD63" s="15"/>
      <c r="AE63" s="15"/>
      <c r="AF63" s="15"/>
      <c r="AG63" s="32">
        <f t="shared" si="9"/>
        <v>1.661793759610267E-2</v>
      </c>
      <c r="AI63" s="15">
        <v>2020</v>
      </c>
      <c r="AJ63" s="15">
        <v>17709432714644.758</v>
      </c>
      <c r="AK63" s="52">
        <v>20936600000000</v>
      </c>
      <c r="AL63" s="15">
        <v>118.69050157719801</v>
      </c>
      <c r="AM63" s="15">
        <v>111.29337067147196</v>
      </c>
      <c r="AN63" s="15">
        <f t="shared" si="5"/>
        <v>19709424594924.512</v>
      </c>
      <c r="AO63" s="15">
        <f t="shared" si="6"/>
        <v>1.0622633806058197</v>
      </c>
      <c r="AP63" s="32">
        <f t="shared" si="10"/>
        <v>1.2335843963066412E-2</v>
      </c>
      <c r="AQ63" s="32">
        <f t="shared" si="11"/>
        <v>-3.4861395571143039E-2</v>
      </c>
      <c r="AS63" s="15">
        <v>2020</v>
      </c>
      <c r="AT63" s="15">
        <v>320389705940.64661</v>
      </c>
      <c r="AU63" s="52">
        <v>339998477929.9848</v>
      </c>
      <c r="AV63" s="15">
        <v>114.197662689794</v>
      </c>
      <c r="AW63" s="15">
        <v>152.62994197988087</v>
      </c>
      <c r="AX63" s="15">
        <f t="shared" si="14"/>
        <v>489010622286.71985</v>
      </c>
      <c r="AY63" s="15">
        <f t="shared" si="15"/>
        <v>0.69527830773916133</v>
      </c>
      <c r="AZ63" s="32">
        <f t="shared" si="12"/>
        <v>-1.8191666666732594E-3</v>
      </c>
      <c r="BA63" s="32">
        <f t="shared" si="13"/>
        <v>-5.3910214061055971E-2</v>
      </c>
      <c r="BC63" s="22"/>
      <c r="BD63" s="22"/>
      <c r="BE63" s="22"/>
      <c r="BF63" s="22"/>
      <c r="BG63" s="22"/>
      <c r="BH63" s="22"/>
      <c r="BI63" s="22"/>
      <c r="BJ63" s="31"/>
      <c r="BK63" s="31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</row>
    <row r="64" spans="1:75">
      <c r="M64" s="22">
        <v>1391</v>
      </c>
      <c r="N64" s="22">
        <v>975790</v>
      </c>
      <c r="O64" s="47">
        <f t="shared" si="24"/>
        <v>4607000</v>
      </c>
      <c r="P64" s="22">
        <f t="shared" si="25"/>
        <v>4.7213027393189106</v>
      </c>
      <c r="R64" s="17">
        <v>1395</v>
      </c>
      <c r="S64" s="44">
        <v>0.23209932368669392</v>
      </c>
      <c r="T64" s="42">
        <f t="shared" si="21"/>
        <v>0.13396242615750914</v>
      </c>
      <c r="X64" s="103" t="s">
        <v>15</v>
      </c>
      <c r="Y64" s="103"/>
      <c r="Z64" s="103"/>
      <c r="AA64" s="103"/>
      <c r="AB64" s="103"/>
      <c r="AC64" s="103"/>
      <c r="AD64" s="103"/>
      <c r="AE64" s="103"/>
      <c r="AF64" s="103"/>
      <c r="AG64" s="103"/>
      <c r="BC64" s="22"/>
      <c r="BD64" s="22"/>
      <c r="BE64" s="22"/>
      <c r="BF64" s="22"/>
      <c r="BG64" s="22"/>
      <c r="BH64" s="22"/>
      <c r="BI64" s="22"/>
      <c r="BJ64" s="22"/>
      <c r="BK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</row>
    <row r="65" spans="10:105">
      <c r="M65" s="22">
        <v>1392</v>
      </c>
      <c r="N65" s="22">
        <v>1184900</v>
      </c>
      <c r="O65" s="47">
        <f t="shared" si="24"/>
        <v>5947550</v>
      </c>
      <c r="P65" s="22">
        <f t="shared" si="25"/>
        <v>5.0194531184066165</v>
      </c>
      <c r="R65" s="17">
        <v>1396</v>
      </c>
      <c r="S65" s="44">
        <v>0.22067353337748027</v>
      </c>
      <c r="T65" s="42">
        <f t="shared" si="21"/>
        <v>3.7551964519190212E-2</v>
      </c>
      <c r="BC65" s="22"/>
      <c r="BD65" s="22"/>
      <c r="BE65" s="22"/>
      <c r="BF65" s="22"/>
      <c r="BG65" s="22"/>
      <c r="BH65" s="22"/>
      <c r="BI65" s="22"/>
      <c r="BJ65" s="22"/>
      <c r="BK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</row>
    <row r="66" spans="10:105">
      <c r="M66" s="22">
        <v>1393</v>
      </c>
      <c r="N66" s="22">
        <v>1311470</v>
      </c>
      <c r="O66" s="47">
        <f t="shared" si="24"/>
        <v>7823800</v>
      </c>
      <c r="P66" s="22">
        <f t="shared" si="25"/>
        <v>5.9656721083974471</v>
      </c>
      <c r="R66" s="17">
        <v>1397</v>
      </c>
      <c r="S66" s="44">
        <v>0.23060432162511929</v>
      </c>
      <c r="T66" s="42">
        <f t="shared" si="21"/>
        <v>-6.02597180315717E-2</v>
      </c>
      <c r="BN66" s="22"/>
      <c r="BO66" s="22"/>
      <c r="BP66" s="22"/>
      <c r="BQ66" s="22"/>
      <c r="BR66" s="22"/>
    </row>
    <row r="67" spans="10:105">
      <c r="M67" s="22">
        <v>1394</v>
      </c>
      <c r="N67" s="22">
        <v>1533600</v>
      </c>
      <c r="O67" s="47">
        <f t="shared" si="24"/>
        <v>10172800</v>
      </c>
      <c r="P67" s="22">
        <f t="shared" si="25"/>
        <v>6.6332811684924362</v>
      </c>
      <c r="R67" s="18">
        <v>1398</v>
      </c>
      <c r="S67" s="44">
        <v>0.31187592946675163</v>
      </c>
      <c r="T67" s="42">
        <f t="shared" si="21"/>
        <v>-6.7842236704109243E-2</v>
      </c>
    </row>
    <row r="68" spans="10:105">
      <c r="M68" s="22">
        <v>1395</v>
      </c>
      <c r="N68" s="22">
        <v>1798300</v>
      </c>
      <c r="O68" s="47">
        <f t="shared" si="24"/>
        <v>12533900</v>
      </c>
      <c r="P68" s="22">
        <f t="shared" si="25"/>
        <v>6.9698604237335262</v>
      </c>
      <c r="R68" s="15">
        <v>1399</v>
      </c>
      <c r="S68" s="45">
        <v>0.40757085020242917</v>
      </c>
      <c r="T68" s="43">
        <f t="shared" si="21"/>
        <v>1.661793759610267E-2</v>
      </c>
    </row>
    <row r="69" spans="10:105">
      <c r="M69" s="22">
        <v>1396</v>
      </c>
      <c r="N69" s="22">
        <v>2139800</v>
      </c>
      <c r="O69" s="47">
        <f t="shared" si="24"/>
        <v>15299800</v>
      </c>
      <c r="P69" s="22">
        <f t="shared" si="25"/>
        <v>7.1501074866809979</v>
      </c>
    </row>
    <row r="70" spans="10:105">
      <c r="J70" s="1" t="s">
        <v>145</v>
      </c>
      <c r="M70" s="22">
        <v>1397</v>
      </c>
      <c r="N70" s="22">
        <v>2656900</v>
      </c>
      <c r="O70" s="47">
        <f t="shared" si="24"/>
        <v>18828000</v>
      </c>
      <c r="P70" s="22">
        <f t="shared" si="25"/>
        <v>7.0864541382814554</v>
      </c>
    </row>
    <row r="71" spans="10:105">
      <c r="M71" s="22">
        <v>1398</v>
      </c>
      <c r="N71" s="22">
        <f>N70*1.313</f>
        <v>3488509.6999999997</v>
      </c>
      <c r="O71" s="47">
        <f t="shared" si="24"/>
        <v>24700000</v>
      </c>
      <c r="P71" s="22">
        <f t="shared" si="25"/>
        <v>7.0803873642661799</v>
      </c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49"/>
      <c r="BB71" s="49"/>
      <c r="BC71" s="49"/>
      <c r="BD71" s="49"/>
      <c r="BE71" s="49"/>
      <c r="BF71" s="49"/>
      <c r="BG71" s="49"/>
      <c r="BH71" s="49"/>
      <c r="BI71" s="49"/>
      <c r="BJ71" s="49"/>
      <c r="BK71" s="49"/>
      <c r="BL71" s="49"/>
      <c r="BM71" s="49"/>
      <c r="BN71" s="49"/>
      <c r="BO71" s="49"/>
      <c r="BP71" s="49"/>
      <c r="BQ71" s="49"/>
      <c r="BR71" s="49"/>
      <c r="BS71" s="49"/>
      <c r="BT71" s="49"/>
      <c r="BU71" s="49"/>
      <c r="BV71" s="49"/>
      <c r="BW71" s="49"/>
      <c r="BX71" s="49"/>
      <c r="BY71" s="49"/>
      <c r="BZ71" s="49"/>
      <c r="CA71" s="49"/>
      <c r="CB71" s="49"/>
      <c r="CC71" s="49"/>
      <c r="CD71" s="49"/>
      <c r="CE71" s="49"/>
      <c r="CF71" s="49"/>
    </row>
    <row r="72" spans="10:105">
      <c r="M72" s="15">
        <v>1399</v>
      </c>
      <c r="N72" s="15">
        <f>N71*1.25</f>
        <v>4360637.125</v>
      </c>
      <c r="O72" s="48">
        <f t="shared" si="24"/>
        <v>34767000</v>
      </c>
      <c r="P72" s="15">
        <f t="shared" si="25"/>
        <v>7.9729174896661457</v>
      </c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  <c r="BA72" s="49"/>
      <c r="BB72" s="49"/>
      <c r="BC72" s="49"/>
      <c r="BD72" s="49"/>
      <c r="BE72" s="49"/>
      <c r="BF72" s="49"/>
      <c r="BG72" s="49"/>
      <c r="BH72" s="49"/>
      <c r="BI72" s="49"/>
      <c r="BJ72" s="49"/>
      <c r="BK72" s="49"/>
      <c r="BL72" s="49"/>
      <c r="BM72" s="49"/>
      <c r="BN72" s="49"/>
      <c r="BO72" s="49"/>
      <c r="BP72" s="49"/>
      <c r="BQ72" s="49"/>
      <c r="BR72" s="49"/>
      <c r="BS72" s="49"/>
      <c r="BT72" s="49"/>
      <c r="BU72" s="49"/>
      <c r="BV72" s="49"/>
      <c r="BW72" s="49"/>
      <c r="BX72" s="49"/>
      <c r="BY72" s="49"/>
      <c r="BZ72" s="49"/>
      <c r="CA72" s="49"/>
      <c r="CB72" s="49"/>
      <c r="CC72" s="49"/>
      <c r="CD72" s="49"/>
      <c r="CE72" s="49"/>
      <c r="CF72" s="49"/>
    </row>
    <row r="73" spans="10:105"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  <c r="BA73" s="49"/>
      <c r="BB73" s="49"/>
      <c r="BC73" s="49"/>
      <c r="BD73" s="49"/>
      <c r="BE73" s="49"/>
      <c r="BF73" s="49"/>
      <c r="BG73" s="49"/>
      <c r="BH73" s="49"/>
      <c r="BI73" s="49"/>
      <c r="BJ73" s="49"/>
      <c r="BK73" s="49"/>
      <c r="BL73" s="49"/>
      <c r="BM73" s="49"/>
      <c r="BN73" s="49"/>
      <c r="BO73" s="49"/>
      <c r="BP73" s="49"/>
      <c r="BQ73" s="49"/>
      <c r="BR73" s="49"/>
      <c r="BS73" s="49"/>
      <c r="BT73" s="49"/>
      <c r="BU73" s="49"/>
      <c r="BV73" s="49"/>
      <c r="BW73" s="49"/>
      <c r="BX73" s="49"/>
      <c r="BY73" s="49"/>
      <c r="BZ73" s="49"/>
      <c r="CA73" s="49"/>
      <c r="CB73" s="49"/>
      <c r="CC73" s="49"/>
      <c r="CD73" s="49"/>
      <c r="CE73" s="49"/>
      <c r="CF73" s="49"/>
    </row>
    <row r="74" spans="10:105"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  <c r="BA74" s="49"/>
      <c r="BB74" s="49"/>
      <c r="BC74" s="49"/>
      <c r="BD74" s="49"/>
      <c r="BE74" s="49"/>
      <c r="BF74" s="49"/>
      <c r="BG74" s="49"/>
      <c r="BH74" s="49"/>
      <c r="BI74" s="49"/>
      <c r="BJ74" s="49"/>
      <c r="BK74" s="49"/>
      <c r="BL74" s="49"/>
      <c r="BM74" s="49"/>
      <c r="BN74" s="49"/>
      <c r="BO74" s="49"/>
      <c r="BP74" s="49"/>
      <c r="BQ74" s="49"/>
      <c r="BR74" s="49"/>
      <c r="BS74" s="49"/>
      <c r="BT74" s="49"/>
      <c r="BU74" s="49"/>
      <c r="BV74" s="49"/>
      <c r="BW74" s="49"/>
      <c r="BX74" s="49"/>
      <c r="BY74" s="49"/>
      <c r="BZ74" s="49"/>
      <c r="CA74" s="49"/>
      <c r="CB74" s="49"/>
      <c r="CC74" s="49"/>
      <c r="CD74" s="49"/>
      <c r="CE74" s="49"/>
      <c r="CF74" s="49"/>
    </row>
    <row r="75" spans="10:105"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  <c r="BA75" s="49"/>
      <c r="BB75" s="49"/>
      <c r="BC75" s="49"/>
      <c r="BD75" s="49"/>
      <c r="BE75" s="49"/>
      <c r="BF75" s="49"/>
      <c r="BG75" s="49"/>
      <c r="BH75" s="49"/>
      <c r="BI75" s="49"/>
      <c r="BJ75" s="49"/>
      <c r="BK75" s="49"/>
      <c r="BL75" s="49"/>
      <c r="BM75" s="49"/>
      <c r="BN75" s="49"/>
      <c r="BO75" s="49"/>
      <c r="BP75" s="49"/>
      <c r="BQ75" s="49"/>
      <c r="BR75" s="49"/>
      <c r="BS75" s="49"/>
      <c r="BT75" s="49"/>
      <c r="BU75" s="49"/>
      <c r="BV75" s="49"/>
      <c r="BW75" s="49"/>
      <c r="BX75" s="49"/>
      <c r="BY75" s="49"/>
      <c r="BZ75" s="49"/>
      <c r="CA75" s="49"/>
      <c r="CB75" s="49"/>
      <c r="CC75" s="49"/>
      <c r="CD75" s="49"/>
      <c r="CE75" s="49"/>
      <c r="CF75" s="49"/>
      <c r="CG75" s="49"/>
      <c r="CH75" s="49"/>
      <c r="CI75" s="49"/>
      <c r="CJ75" s="49"/>
      <c r="CK75" s="49"/>
      <c r="CL75" s="49"/>
      <c r="CM75" s="49"/>
      <c r="CN75" s="49"/>
      <c r="CO75" s="49"/>
      <c r="CP75" s="49"/>
      <c r="CQ75" s="49"/>
      <c r="CR75" s="49"/>
      <c r="CS75" s="49"/>
      <c r="CT75" s="49"/>
      <c r="CU75" s="49"/>
      <c r="CV75" s="49"/>
      <c r="CW75" s="49"/>
      <c r="CX75" s="49"/>
      <c r="CY75" s="49"/>
      <c r="CZ75" s="49"/>
      <c r="DA75" s="49"/>
    </row>
    <row r="76" spans="10:105"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  <c r="BA76" s="49"/>
      <c r="BB76" s="49"/>
      <c r="BC76" s="49"/>
      <c r="BD76" s="49"/>
      <c r="BE76" s="49"/>
      <c r="BF76" s="49"/>
      <c r="BG76" s="49"/>
      <c r="BH76" s="49"/>
      <c r="BI76" s="49"/>
      <c r="BJ76" s="49"/>
      <c r="BK76" s="49"/>
      <c r="BL76" s="49"/>
      <c r="BM76" s="49"/>
      <c r="BN76" s="49"/>
      <c r="BO76" s="49"/>
      <c r="BP76" s="49"/>
      <c r="BQ76" s="49"/>
      <c r="BR76" s="49"/>
      <c r="BS76" s="49"/>
      <c r="BT76" s="49"/>
      <c r="BU76" s="49"/>
      <c r="BV76" s="49"/>
      <c r="BW76" s="49"/>
      <c r="BX76" s="49"/>
      <c r="BY76" s="49"/>
      <c r="BZ76" s="49"/>
      <c r="CA76" s="49"/>
      <c r="CB76" s="49"/>
      <c r="CC76" s="49"/>
      <c r="CD76" s="49"/>
      <c r="CE76" s="49"/>
      <c r="CF76" s="49"/>
    </row>
    <row r="77" spans="10:105">
      <c r="M77" s="1" t="s">
        <v>0</v>
      </c>
      <c r="N77" s="1" t="s">
        <v>41</v>
      </c>
      <c r="O77" s="1" t="s">
        <v>42</v>
      </c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  <c r="BA77" s="49"/>
      <c r="BB77" s="49"/>
      <c r="BC77" s="49"/>
      <c r="BD77" s="49"/>
      <c r="BE77" s="49"/>
      <c r="BF77" s="49"/>
      <c r="BG77" s="49"/>
      <c r="BH77" s="49"/>
      <c r="BI77" s="49"/>
      <c r="BJ77" s="49"/>
      <c r="BK77" s="49"/>
      <c r="BL77" s="49"/>
      <c r="BM77" s="49"/>
      <c r="BN77" s="49"/>
      <c r="BO77" s="49"/>
      <c r="BP77" s="49"/>
      <c r="BQ77" s="49"/>
      <c r="BR77" s="49"/>
      <c r="BS77" s="49"/>
      <c r="BT77" s="49"/>
      <c r="BU77" s="49"/>
      <c r="BV77" s="49"/>
      <c r="BW77" s="49"/>
      <c r="BX77" s="49"/>
      <c r="BY77" s="49"/>
      <c r="BZ77" s="49"/>
      <c r="CA77" s="49"/>
      <c r="CB77" s="49"/>
      <c r="CC77" s="49"/>
      <c r="CD77" s="49"/>
      <c r="CE77" s="49"/>
      <c r="CF77" s="49"/>
    </row>
    <row r="78" spans="10:105">
      <c r="M78" s="29">
        <v>1389</v>
      </c>
      <c r="N78" s="29">
        <v>7.4</v>
      </c>
      <c r="O78" s="29">
        <v>92.6</v>
      </c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  <c r="BA78" s="49"/>
      <c r="BB78" s="49"/>
      <c r="BC78" s="49"/>
      <c r="BD78" s="49"/>
      <c r="BE78" s="49"/>
      <c r="BF78" s="49"/>
      <c r="BG78" s="49"/>
      <c r="BH78" s="49"/>
      <c r="BI78" s="49"/>
      <c r="BJ78" s="49"/>
      <c r="BK78" s="49"/>
      <c r="BL78" s="49"/>
      <c r="BM78" s="49"/>
      <c r="BN78" s="49"/>
      <c r="BO78" s="49"/>
      <c r="BP78" s="49"/>
      <c r="BQ78" s="49"/>
      <c r="BR78" s="49"/>
      <c r="BS78" s="49"/>
      <c r="BT78" s="49"/>
      <c r="BU78" s="49"/>
      <c r="BV78" s="49"/>
      <c r="BW78" s="49"/>
      <c r="BX78" s="49"/>
      <c r="BY78" s="49"/>
      <c r="BZ78" s="49"/>
      <c r="CA78" s="49"/>
      <c r="CB78" s="49"/>
      <c r="CC78" s="49"/>
      <c r="CD78" s="49"/>
      <c r="CE78" s="49"/>
      <c r="CF78" s="49"/>
    </row>
    <row r="79" spans="10:105">
      <c r="M79" s="22">
        <v>1390</v>
      </c>
      <c r="N79" s="22">
        <v>5.3</v>
      </c>
      <c r="O79" s="22">
        <v>94.7</v>
      </c>
    </row>
    <row r="80" spans="10:105">
      <c r="M80" s="22">
        <v>1391</v>
      </c>
      <c r="N80" s="22">
        <v>5.9</v>
      </c>
      <c r="O80" s="22">
        <v>94.1</v>
      </c>
    </row>
    <row r="81" spans="13:85">
      <c r="M81" s="22">
        <v>1392</v>
      </c>
      <c r="N81" s="22">
        <v>4.7</v>
      </c>
      <c r="O81" s="22">
        <v>95.3</v>
      </c>
    </row>
    <row r="82" spans="13:85">
      <c r="M82" s="22">
        <v>1393</v>
      </c>
      <c r="N82" s="22">
        <v>28</v>
      </c>
      <c r="O82" s="22">
        <v>72</v>
      </c>
    </row>
    <row r="83" spans="13:85">
      <c r="M83" s="22">
        <v>1394</v>
      </c>
      <c r="N83" s="22">
        <v>14.9</v>
      </c>
      <c r="O83" s="22">
        <v>85.1</v>
      </c>
    </row>
    <row r="84" spans="13:85">
      <c r="M84" s="22">
        <v>1395</v>
      </c>
      <c r="N84" s="22">
        <v>38.299999999999997</v>
      </c>
      <c r="O84" s="22">
        <v>61.7</v>
      </c>
    </row>
    <row r="85" spans="13:85">
      <c r="M85" s="22">
        <v>1396</v>
      </c>
      <c r="N85" s="22">
        <v>60.9</v>
      </c>
      <c r="O85" s="22">
        <v>39.1</v>
      </c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  <c r="BA85" s="49"/>
      <c r="BB85" s="49"/>
      <c r="BC85" s="49"/>
      <c r="BD85" s="49"/>
      <c r="BE85" s="49"/>
      <c r="BF85" s="49"/>
      <c r="BG85" s="49"/>
      <c r="BH85" s="49"/>
      <c r="BI85" s="49"/>
      <c r="BJ85" s="49"/>
      <c r="BK85" s="49"/>
      <c r="BL85" s="49"/>
      <c r="BM85" s="49"/>
      <c r="BN85" s="49"/>
      <c r="BO85" s="49"/>
      <c r="BP85" s="49"/>
      <c r="BQ85" s="49"/>
      <c r="BR85" s="49"/>
      <c r="BS85" s="49"/>
      <c r="BT85" s="49"/>
      <c r="BU85" s="49"/>
      <c r="BV85" s="49"/>
      <c r="BW85" s="49"/>
      <c r="BX85" s="49"/>
      <c r="BY85" s="49"/>
      <c r="BZ85" s="49"/>
      <c r="CA85" s="49"/>
      <c r="CB85" s="49"/>
      <c r="CC85" s="49"/>
      <c r="CD85" s="49"/>
      <c r="CE85" s="49"/>
      <c r="CF85" s="49"/>
      <c r="CG85" s="49"/>
    </row>
    <row r="86" spans="13:85">
      <c r="M86" s="22">
        <v>1397</v>
      </c>
      <c r="N86" s="22">
        <v>63.3</v>
      </c>
      <c r="O86" s="22">
        <v>36.700000000000003</v>
      </c>
    </row>
    <row r="87" spans="13:85">
      <c r="M87" s="15">
        <v>1398</v>
      </c>
      <c r="N87" s="15">
        <v>55.1</v>
      </c>
      <c r="O87" s="15">
        <v>44.9</v>
      </c>
    </row>
    <row r="128" spans="15:17">
      <c r="O128" s="1" t="s">
        <v>0</v>
      </c>
      <c r="P128" s="1" t="s">
        <v>4</v>
      </c>
      <c r="Q128" s="1" t="s">
        <v>29</v>
      </c>
    </row>
    <row r="129" spans="15:17">
      <c r="O129" s="16">
        <v>1358</v>
      </c>
      <c r="P129" s="11">
        <v>3550</v>
      </c>
      <c r="Q129" s="1">
        <v>0</v>
      </c>
    </row>
    <row r="130" spans="15:17">
      <c r="O130" s="17">
        <v>1359</v>
      </c>
      <c r="P130" s="10">
        <v>4508.1000000000004</v>
      </c>
      <c r="Q130" s="1">
        <v>0</v>
      </c>
    </row>
    <row r="131" spans="15:17">
      <c r="O131" s="17">
        <v>1360</v>
      </c>
      <c r="P131" s="10">
        <v>5236.1000000000004</v>
      </c>
      <c r="Q131" s="1">
        <v>0</v>
      </c>
    </row>
    <row r="132" spans="15:17">
      <c r="O132" s="17">
        <v>1361</v>
      </c>
      <c r="P132" s="10">
        <v>6430.7</v>
      </c>
      <c r="Q132" s="1">
        <v>0</v>
      </c>
    </row>
    <row r="133" spans="15:17">
      <c r="O133" s="17">
        <v>1362</v>
      </c>
      <c r="P133" s="10">
        <v>7514.4</v>
      </c>
      <c r="Q133" s="1">
        <v>0</v>
      </c>
    </row>
    <row r="134" spans="15:17">
      <c r="O134" s="17">
        <v>1363</v>
      </c>
      <c r="P134" s="10">
        <v>7966.9</v>
      </c>
      <c r="Q134" s="1">
        <v>0</v>
      </c>
    </row>
    <row r="135" spans="15:17">
      <c r="O135" s="17">
        <v>1364</v>
      </c>
      <c r="P135" s="10">
        <v>9002.1</v>
      </c>
      <c r="Q135" s="1">
        <v>0</v>
      </c>
    </row>
    <row r="136" spans="15:17">
      <c r="O136" s="17">
        <v>1365</v>
      </c>
      <c r="P136" s="10">
        <v>10722.6</v>
      </c>
      <c r="Q136" s="1">
        <v>0</v>
      </c>
    </row>
    <row r="137" spans="15:17">
      <c r="O137" s="17">
        <v>1366</v>
      </c>
      <c r="P137" s="10">
        <v>12668.2</v>
      </c>
      <c r="Q137" s="1">
        <v>0</v>
      </c>
    </row>
    <row r="138" spans="15:17">
      <c r="O138" s="17">
        <v>1367</v>
      </c>
      <c r="P138" s="10">
        <v>15687.6</v>
      </c>
      <c r="Q138" s="1">
        <v>0</v>
      </c>
    </row>
    <row r="139" spans="15:17">
      <c r="O139" s="17">
        <v>1368</v>
      </c>
      <c r="P139" s="10">
        <v>18753.3</v>
      </c>
      <c r="Q139" s="1">
        <v>0</v>
      </c>
    </row>
    <row r="140" spans="15:17">
      <c r="O140" s="17">
        <v>1369</v>
      </c>
      <c r="P140" s="10">
        <v>22969.5</v>
      </c>
      <c r="Q140" s="1">
        <v>0</v>
      </c>
    </row>
    <row r="141" spans="15:17">
      <c r="O141" s="17">
        <v>1370</v>
      </c>
      <c r="P141" s="10">
        <v>28628.400000000001</v>
      </c>
      <c r="Q141" s="1">
        <v>0</v>
      </c>
    </row>
    <row r="142" spans="15:17">
      <c r="O142" s="17">
        <v>1371</v>
      </c>
      <c r="P142" s="9">
        <v>35866</v>
      </c>
      <c r="Q142" s="1">
        <v>0</v>
      </c>
    </row>
    <row r="143" spans="15:17">
      <c r="O143" s="17">
        <v>1372</v>
      </c>
      <c r="P143" s="9">
        <v>48135</v>
      </c>
      <c r="Q143" s="1">
        <v>0</v>
      </c>
    </row>
    <row r="144" spans="15:17">
      <c r="O144" s="17">
        <v>1373</v>
      </c>
      <c r="P144" s="10">
        <v>61843.9</v>
      </c>
      <c r="Q144" s="1">
        <v>0</v>
      </c>
    </row>
    <row r="145" spans="15:17">
      <c r="O145" s="17">
        <v>1374</v>
      </c>
      <c r="P145" s="10">
        <v>85072.2</v>
      </c>
      <c r="Q145" s="1">
        <v>0</v>
      </c>
    </row>
    <row r="146" spans="15:17">
      <c r="O146" s="17">
        <v>1375</v>
      </c>
      <c r="P146" s="10">
        <v>116552.5</v>
      </c>
      <c r="Q146" s="1">
        <v>0</v>
      </c>
    </row>
    <row r="147" spans="15:17">
      <c r="O147" s="17">
        <v>1376</v>
      </c>
      <c r="P147" s="10">
        <v>134286.29999999999</v>
      </c>
      <c r="Q147" s="1">
        <v>0</v>
      </c>
    </row>
    <row r="148" spans="15:17">
      <c r="O148" s="17">
        <v>1377</v>
      </c>
      <c r="P148" s="10">
        <v>160401.5</v>
      </c>
      <c r="Q148" s="29">
        <v>97180</v>
      </c>
    </row>
    <row r="149" spans="15:17">
      <c r="O149" s="17">
        <v>1378</v>
      </c>
      <c r="P149" s="10">
        <v>192689.2</v>
      </c>
      <c r="Q149" s="22">
        <v>71820</v>
      </c>
    </row>
    <row r="150" spans="15:17">
      <c r="O150" s="17">
        <v>1379</v>
      </c>
      <c r="P150" s="10">
        <v>249110.7</v>
      </c>
      <c r="Q150" s="22">
        <v>84390</v>
      </c>
    </row>
    <row r="151" spans="15:17">
      <c r="O151" s="17">
        <v>1380</v>
      </c>
      <c r="P151" s="10">
        <v>320957.2</v>
      </c>
      <c r="Q151" s="22">
        <v>97180</v>
      </c>
    </row>
    <row r="152" spans="15:17">
      <c r="O152" s="17">
        <v>1381</v>
      </c>
      <c r="P152" s="9">
        <v>417524</v>
      </c>
      <c r="Q152" s="22">
        <v>119610</v>
      </c>
    </row>
    <row r="153" spans="15:17">
      <c r="O153" s="17">
        <v>1382</v>
      </c>
      <c r="P153" s="10">
        <v>526596.4</v>
      </c>
      <c r="Q153" s="22">
        <v>128710</v>
      </c>
    </row>
    <row r="154" spans="15:17">
      <c r="O154" s="17">
        <v>1383</v>
      </c>
      <c r="P154" s="10">
        <v>685867.2</v>
      </c>
      <c r="Q154" s="22">
        <v>151200</v>
      </c>
    </row>
    <row r="155" spans="15:17">
      <c r="O155" s="17">
        <v>1384</v>
      </c>
      <c r="P155" s="10">
        <v>921019.4</v>
      </c>
      <c r="Q155" s="22">
        <v>220540</v>
      </c>
    </row>
    <row r="156" spans="15:17">
      <c r="O156" s="17">
        <v>1385</v>
      </c>
      <c r="P156" s="10">
        <v>1284199.3999999999</v>
      </c>
      <c r="Q156" s="22">
        <v>279970</v>
      </c>
    </row>
    <row r="157" spans="15:17">
      <c r="O157" s="17">
        <v>1386</v>
      </c>
      <c r="P157" s="9">
        <v>1640293</v>
      </c>
      <c r="Q157" s="22">
        <v>365460</v>
      </c>
    </row>
    <row r="158" spans="15:17">
      <c r="O158" s="17">
        <v>1387</v>
      </c>
      <c r="P158" s="9">
        <v>1901366</v>
      </c>
      <c r="Q158" s="22">
        <v>539400</v>
      </c>
    </row>
    <row r="159" spans="15:17">
      <c r="O159" s="17">
        <v>1388</v>
      </c>
      <c r="P159" s="9">
        <v>2355890</v>
      </c>
      <c r="Q159" s="22">
        <v>603780</v>
      </c>
    </row>
    <row r="160" spans="15:17">
      <c r="O160" s="17">
        <v>1389</v>
      </c>
      <c r="P160" s="9">
        <v>2948870</v>
      </c>
      <c r="Q160" s="22">
        <v>686390</v>
      </c>
    </row>
    <row r="161" spans="15:17">
      <c r="O161" s="17">
        <v>1390</v>
      </c>
      <c r="P161" s="9">
        <v>3522200</v>
      </c>
      <c r="Q161" s="22">
        <v>764560</v>
      </c>
    </row>
    <row r="162" spans="15:17">
      <c r="O162" s="17">
        <v>1391</v>
      </c>
      <c r="P162" s="9">
        <v>4607000</v>
      </c>
      <c r="Q162" s="22">
        <v>975790</v>
      </c>
    </row>
    <row r="163" spans="15:17">
      <c r="O163" s="17">
        <v>1392</v>
      </c>
      <c r="P163" s="9">
        <v>5947550</v>
      </c>
      <c r="Q163" s="22">
        <v>1184900</v>
      </c>
    </row>
    <row r="164" spans="15:17">
      <c r="O164" s="17">
        <v>1393</v>
      </c>
      <c r="P164" s="9">
        <v>7823800</v>
      </c>
      <c r="Q164" s="22">
        <v>1311470</v>
      </c>
    </row>
    <row r="165" spans="15:17">
      <c r="O165" s="17">
        <v>1394</v>
      </c>
      <c r="P165" s="9">
        <v>10172800</v>
      </c>
      <c r="Q165" s="22">
        <v>1533600</v>
      </c>
    </row>
    <row r="166" spans="15:17">
      <c r="O166" s="17">
        <v>1395</v>
      </c>
      <c r="P166" s="9">
        <v>12533900</v>
      </c>
      <c r="Q166" s="22">
        <v>1798300</v>
      </c>
    </row>
    <row r="167" spans="15:17">
      <c r="O167" s="17">
        <v>1396</v>
      </c>
      <c r="P167" s="9">
        <v>15299800</v>
      </c>
      <c r="Q167" s="22">
        <v>2139800</v>
      </c>
    </row>
    <row r="168" spans="15:17">
      <c r="O168" s="17">
        <v>1397</v>
      </c>
      <c r="P168" s="9">
        <v>18828000</v>
      </c>
      <c r="Q168" s="22">
        <v>2656900</v>
      </c>
    </row>
    <row r="169" spans="15:17">
      <c r="O169" s="18">
        <v>1398</v>
      </c>
      <c r="P169" s="9">
        <v>24700000</v>
      </c>
      <c r="Q169" s="22">
        <f>Q168*1.313</f>
        <v>3488509.6999999997</v>
      </c>
    </row>
    <row r="170" spans="15:17">
      <c r="O170" s="15">
        <v>1399</v>
      </c>
      <c r="P170" s="15">
        <v>34767000</v>
      </c>
      <c r="Q170" s="15">
        <f>Q169*1.25</f>
        <v>4360637.125</v>
      </c>
    </row>
  </sheetData>
  <mergeCells count="7">
    <mergeCell ref="AS1:BA1"/>
    <mergeCell ref="A61:D61"/>
    <mergeCell ref="A17:E17"/>
    <mergeCell ref="J44:N44"/>
    <mergeCell ref="X64:AG64"/>
    <mergeCell ref="X1:AG1"/>
    <mergeCell ref="AI1:AQ1"/>
  </mergeCells>
  <conditionalFormatting sqref="AF3:AF63">
    <cfRule type="top10" dxfId="3" priority="4" percent="1" rank="3"/>
  </conditionalFormatting>
  <conditionalFormatting sqref="AG3:AG63">
    <cfRule type="top10" dxfId="2" priority="3" percent="1" rank="3"/>
  </conditionalFormatting>
  <conditionalFormatting sqref="AQ2:AQ63">
    <cfRule type="top10" dxfId="1" priority="2" percent="1" rank="1"/>
  </conditionalFormatting>
  <conditionalFormatting sqref="AP4:AP63">
    <cfRule type="top10" dxfId="0" priority="1" percent="1" rank="1"/>
  </conditionalFormatting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6536A-36D3-4CCB-92A2-FA40D8A383AE}">
  <dimension ref="A1:BT63"/>
  <sheetViews>
    <sheetView topLeftCell="A16" zoomScaleNormal="100" workbookViewId="0">
      <selection activeCell="J20" sqref="J20"/>
    </sheetView>
  </sheetViews>
  <sheetFormatPr defaultRowHeight="15.6"/>
  <cols>
    <col min="1" max="1" width="4.5546875" style="85" customWidth="1"/>
    <col min="2" max="2" width="8.88671875" style="85"/>
    <col min="3" max="3" width="10.44140625" style="85" bestFit="1" customWidth="1"/>
    <col min="4" max="4" width="8.88671875" style="85"/>
    <col min="5" max="5" width="13.33203125" style="85" bestFit="1" customWidth="1"/>
    <col min="6" max="13" width="8.88671875" style="85"/>
    <col min="14" max="14" width="11" style="85" bestFit="1" customWidth="1"/>
    <col min="15" max="15" width="8.88671875" style="85"/>
    <col min="16" max="16" width="9.88671875" style="85" bestFit="1" customWidth="1"/>
    <col min="17" max="21" width="8.88671875" style="85"/>
    <col min="22" max="22" width="11" style="85" bestFit="1" customWidth="1"/>
    <col min="23" max="23" width="8.88671875" style="85"/>
    <col min="24" max="24" width="13.88671875" style="85" bestFit="1" customWidth="1"/>
    <col min="25" max="16384" width="8.88671875" style="85"/>
  </cols>
  <sheetData>
    <row r="1" spans="1:25" ht="26.4">
      <c r="M1" s="105" t="s">
        <v>52</v>
      </c>
      <c r="N1" s="105" t="s">
        <v>53</v>
      </c>
      <c r="O1" s="89" t="s">
        <v>54</v>
      </c>
      <c r="P1" s="89" t="s">
        <v>56</v>
      </c>
      <c r="Q1" s="105" t="s">
        <v>57</v>
      </c>
      <c r="R1" s="105" t="s">
        <v>58</v>
      </c>
      <c r="S1" s="105" t="s">
        <v>59</v>
      </c>
      <c r="T1" s="105" t="s">
        <v>60</v>
      </c>
      <c r="U1" s="89" t="s">
        <v>61</v>
      </c>
      <c r="V1" s="105" t="s">
        <v>63</v>
      </c>
      <c r="W1" s="89" t="s">
        <v>64</v>
      </c>
      <c r="X1" s="105" t="s">
        <v>66</v>
      </c>
      <c r="Y1" s="89" t="s">
        <v>67</v>
      </c>
    </row>
    <row r="2" spans="1:25" ht="27" thickBot="1">
      <c r="B2" s="94" t="s">
        <v>52</v>
      </c>
      <c r="C2" s="94" t="s">
        <v>53</v>
      </c>
      <c r="D2" s="94" t="s">
        <v>6</v>
      </c>
      <c r="E2" s="85" t="s">
        <v>111</v>
      </c>
      <c r="F2" s="85" t="s">
        <v>50</v>
      </c>
      <c r="M2" s="106"/>
      <c r="N2" s="106"/>
      <c r="O2" s="88" t="s">
        <v>55</v>
      </c>
      <c r="P2" s="88" t="s">
        <v>55</v>
      </c>
      <c r="Q2" s="106"/>
      <c r="R2" s="106"/>
      <c r="S2" s="106"/>
      <c r="T2" s="106"/>
      <c r="U2" s="88" t="s">
        <v>62</v>
      </c>
      <c r="V2" s="106"/>
      <c r="W2" s="88" t="s">
        <v>65</v>
      </c>
      <c r="X2" s="106"/>
      <c r="Y2" s="88" t="s">
        <v>68</v>
      </c>
    </row>
    <row r="3" spans="1:25">
      <c r="A3" s="85">
        <v>58</v>
      </c>
      <c r="B3" s="90" t="s">
        <v>69</v>
      </c>
      <c r="C3" s="90">
        <v>38650244</v>
      </c>
      <c r="D3" s="92">
        <v>0.153</v>
      </c>
      <c r="M3" s="85">
        <v>2020</v>
      </c>
      <c r="N3" s="86">
        <v>83992949</v>
      </c>
      <c r="O3" s="87">
        <v>1.2999999999999999E-2</v>
      </c>
      <c r="P3" s="86">
        <v>1079043</v>
      </c>
      <c r="Q3" s="86">
        <v>-55000</v>
      </c>
      <c r="R3" s="85">
        <v>32</v>
      </c>
      <c r="S3" s="85">
        <v>2.15</v>
      </c>
      <c r="T3" s="85">
        <v>52</v>
      </c>
      <c r="U3" s="87">
        <v>0.755</v>
      </c>
      <c r="V3" s="86">
        <v>63420504</v>
      </c>
      <c r="W3" s="87">
        <v>1.0800000000000001E-2</v>
      </c>
      <c r="X3" s="86">
        <v>7794798739</v>
      </c>
      <c r="Y3" s="85">
        <v>18</v>
      </c>
    </row>
    <row r="4" spans="1:25">
      <c r="A4" s="85">
        <v>59</v>
      </c>
      <c r="B4" s="90" t="s">
        <v>70</v>
      </c>
      <c r="C4" s="90">
        <v>40199911</v>
      </c>
      <c r="D4" s="92">
        <v>0.19</v>
      </c>
      <c r="E4" s="85">
        <f>(D4-D3)/D3</f>
        <v>0.24183006535947715</v>
      </c>
      <c r="F4" s="85">
        <f>(C4-C3)/C3</f>
        <v>4.0094623982192712E-2</v>
      </c>
      <c r="M4" s="85">
        <v>2019</v>
      </c>
      <c r="N4" s="86">
        <v>82913906</v>
      </c>
      <c r="O4" s="87">
        <v>1.3599999999999999E-2</v>
      </c>
      <c r="P4" s="86">
        <v>1113718</v>
      </c>
      <c r="Q4" s="86">
        <v>-55000</v>
      </c>
      <c r="R4" s="85">
        <v>30.1</v>
      </c>
      <c r="S4" s="85">
        <v>1.96</v>
      </c>
      <c r="T4" s="85">
        <v>51</v>
      </c>
      <c r="U4" s="87">
        <v>0.753</v>
      </c>
      <c r="V4" s="86">
        <v>62439455</v>
      </c>
      <c r="W4" s="87">
        <v>1.0699999999999999E-2</v>
      </c>
      <c r="X4" s="86">
        <v>7713468100</v>
      </c>
      <c r="Y4" s="85">
        <v>19</v>
      </c>
    </row>
    <row r="5" spans="1:25">
      <c r="A5" s="85">
        <v>60</v>
      </c>
      <c r="B5" s="90" t="s">
        <v>71</v>
      </c>
      <c r="C5" s="90">
        <v>41869231</v>
      </c>
      <c r="D5" s="92">
        <v>0.23400000000000001</v>
      </c>
      <c r="E5" s="85">
        <f t="shared" ref="E5:E44" si="0">(D5-D4)/D4</f>
        <v>0.23157894736842111</v>
      </c>
      <c r="F5" s="85">
        <f t="shared" ref="F5:F44" si="1">(C5-C4)/C4</f>
        <v>4.1525465068815701E-2</v>
      </c>
      <c r="M5" s="85">
        <v>2018</v>
      </c>
      <c r="N5" s="86">
        <v>81800188</v>
      </c>
      <c r="O5" s="87">
        <v>1.4E-2</v>
      </c>
      <c r="P5" s="86">
        <v>1126305</v>
      </c>
      <c r="Q5" s="86">
        <v>-55000</v>
      </c>
      <c r="R5" s="85">
        <v>30.1</v>
      </c>
      <c r="S5" s="85">
        <v>1.96</v>
      </c>
      <c r="T5" s="85">
        <v>50</v>
      </c>
      <c r="U5" s="87">
        <v>0.751</v>
      </c>
      <c r="V5" s="86">
        <v>61425055</v>
      </c>
      <c r="W5" s="87">
        <v>1.0699999999999999E-2</v>
      </c>
      <c r="X5" s="86">
        <v>7631091040</v>
      </c>
      <c r="Y5" s="85">
        <v>19</v>
      </c>
    </row>
    <row r="6" spans="1:25">
      <c r="A6" s="85">
        <v>61</v>
      </c>
      <c r="B6" s="90" t="s">
        <v>72</v>
      </c>
      <c r="C6" s="90">
        <v>43636838</v>
      </c>
      <c r="D6" s="92">
        <v>0.27800000000000002</v>
      </c>
      <c r="E6" s="85">
        <f t="shared" si="0"/>
        <v>0.18803418803418806</v>
      </c>
      <c r="F6" s="85">
        <f t="shared" si="1"/>
        <v>4.2217326609127359E-2</v>
      </c>
      <c r="M6" s="85">
        <v>2017</v>
      </c>
      <c r="N6" s="86">
        <v>80673883</v>
      </c>
      <c r="O6" s="87">
        <v>1.3899999999999999E-2</v>
      </c>
      <c r="P6" s="86">
        <v>1109894</v>
      </c>
      <c r="Q6" s="86">
        <v>-55000</v>
      </c>
      <c r="R6" s="85">
        <v>30.1</v>
      </c>
      <c r="S6" s="85">
        <v>1.96</v>
      </c>
      <c r="T6" s="85">
        <v>50</v>
      </c>
      <c r="U6" s="87">
        <v>0.748</v>
      </c>
      <c r="V6" s="86">
        <v>60380188</v>
      </c>
      <c r="W6" s="87">
        <v>1.0699999999999999E-2</v>
      </c>
      <c r="X6" s="86">
        <v>7547858925</v>
      </c>
      <c r="Y6" s="85">
        <v>19</v>
      </c>
    </row>
    <row r="7" spans="1:25">
      <c r="A7" s="85">
        <v>62</v>
      </c>
      <c r="B7" s="90" t="s">
        <v>73</v>
      </c>
      <c r="C7" s="90">
        <v>45472792</v>
      </c>
      <c r="D7" s="92">
        <v>0.31900000000000001</v>
      </c>
      <c r="E7" s="85">
        <f t="shared" si="0"/>
        <v>0.14748201438848912</v>
      </c>
      <c r="F7" s="85">
        <f t="shared" si="1"/>
        <v>4.2073488459452538E-2</v>
      </c>
      <c r="M7" s="85">
        <v>2016</v>
      </c>
      <c r="N7" s="86">
        <v>79563989</v>
      </c>
      <c r="O7" s="87">
        <v>1.37E-2</v>
      </c>
      <c r="P7" s="86">
        <v>1071774</v>
      </c>
      <c r="Q7" s="86">
        <v>-55000</v>
      </c>
      <c r="R7" s="85">
        <v>30.1</v>
      </c>
      <c r="S7" s="85">
        <v>1.96</v>
      </c>
      <c r="T7" s="85">
        <v>49</v>
      </c>
      <c r="U7" s="87">
        <v>0.745</v>
      </c>
      <c r="V7" s="86">
        <v>59308845</v>
      </c>
      <c r="W7" s="87">
        <v>1.0699999999999999E-2</v>
      </c>
      <c r="X7" s="86">
        <v>7464022049</v>
      </c>
      <c r="Y7" s="85">
        <v>18</v>
      </c>
    </row>
    <row r="8" spans="1:25">
      <c r="A8" s="85">
        <v>63</v>
      </c>
      <c r="B8" s="90" t="s">
        <v>74</v>
      </c>
      <c r="C8" s="90">
        <v>47347197</v>
      </c>
      <c r="D8" s="92">
        <v>0.35499999999999998</v>
      </c>
      <c r="E8" s="85">
        <f t="shared" si="0"/>
        <v>0.11285266457680243</v>
      </c>
      <c r="F8" s="85">
        <f t="shared" si="1"/>
        <v>4.1220363156940089E-2</v>
      </c>
      <c r="M8" s="85">
        <v>2015</v>
      </c>
      <c r="N8" s="86">
        <v>78492215</v>
      </c>
      <c r="O8" s="87">
        <v>1.2500000000000001E-2</v>
      </c>
      <c r="P8" s="86">
        <v>945939</v>
      </c>
      <c r="Q8" s="86">
        <v>-100469</v>
      </c>
      <c r="R8" s="85">
        <v>29.7</v>
      </c>
      <c r="S8" s="85">
        <v>1.91</v>
      </c>
      <c r="T8" s="85">
        <v>48</v>
      </c>
      <c r="U8" s="87">
        <v>0.74199999999999999</v>
      </c>
      <c r="V8" s="86">
        <v>58217032</v>
      </c>
      <c r="W8" s="87">
        <v>1.06E-2</v>
      </c>
      <c r="X8" s="86">
        <v>7379797139</v>
      </c>
      <c r="Y8" s="85">
        <v>18</v>
      </c>
    </row>
    <row r="9" spans="1:25">
      <c r="A9" s="85">
        <v>64</v>
      </c>
      <c r="B9" s="90" t="s">
        <v>75</v>
      </c>
      <c r="C9" s="90">
        <v>49260263</v>
      </c>
      <c r="D9" s="92">
        <v>0.379</v>
      </c>
      <c r="E9" s="85">
        <f t="shared" si="0"/>
        <v>6.7605633802816964E-2</v>
      </c>
      <c r="F9" s="85">
        <f t="shared" si="1"/>
        <v>4.0405052911579961E-2</v>
      </c>
      <c r="M9" s="85">
        <v>2010</v>
      </c>
      <c r="N9" s="86">
        <v>73762519</v>
      </c>
      <c r="O9" s="87">
        <v>1.12E-2</v>
      </c>
      <c r="P9" s="86">
        <v>800034</v>
      </c>
      <c r="Q9" s="86">
        <v>-115380</v>
      </c>
      <c r="R9" s="85">
        <v>27</v>
      </c>
      <c r="S9" s="85">
        <v>1.82</v>
      </c>
      <c r="T9" s="85">
        <v>45</v>
      </c>
      <c r="U9" s="87">
        <v>0.71399999999999997</v>
      </c>
      <c r="V9" s="86">
        <v>52664138</v>
      </c>
      <c r="W9" s="87">
        <v>1.06E-2</v>
      </c>
      <c r="X9" s="86">
        <v>6956823603</v>
      </c>
      <c r="Y9" s="85">
        <v>17</v>
      </c>
    </row>
    <row r="10" spans="1:25">
      <c r="A10" s="85">
        <v>65</v>
      </c>
      <c r="B10" s="90" t="s">
        <v>76</v>
      </c>
      <c r="C10" s="90">
        <v>51193782</v>
      </c>
      <c r="D10" s="92">
        <v>0.46800000000000003</v>
      </c>
      <c r="E10" s="85">
        <f t="shared" si="0"/>
        <v>0.23482849604221642</v>
      </c>
      <c r="F10" s="85">
        <f t="shared" si="1"/>
        <v>3.9251089666330043E-2</v>
      </c>
      <c r="M10" s="85">
        <v>2005</v>
      </c>
      <c r="N10" s="86">
        <v>69762347</v>
      </c>
      <c r="O10" s="87">
        <v>1.23E-2</v>
      </c>
      <c r="P10" s="86">
        <v>827788</v>
      </c>
      <c r="Q10" s="86">
        <v>-9689</v>
      </c>
      <c r="R10" s="85">
        <v>24.1</v>
      </c>
      <c r="S10" s="85">
        <v>1.92</v>
      </c>
      <c r="T10" s="85">
        <v>43</v>
      </c>
      <c r="U10" s="87">
        <v>0.68200000000000005</v>
      </c>
      <c r="V10" s="86">
        <v>47575374</v>
      </c>
      <c r="W10" s="87">
        <v>1.0699999999999999E-2</v>
      </c>
      <c r="X10" s="86">
        <v>6541907027</v>
      </c>
      <c r="Y10" s="85">
        <v>17</v>
      </c>
    </row>
    <row r="11" spans="1:25">
      <c r="A11" s="85">
        <v>66</v>
      </c>
      <c r="B11" s="90" t="s">
        <v>77</v>
      </c>
      <c r="C11" s="90">
        <v>53077312</v>
      </c>
      <c r="D11" s="92">
        <v>0.59699999999999998</v>
      </c>
      <c r="E11" s="85">
        <f t="shared" si="0"/>
        <v>0.27564102564102549</v>
      </c>
      <c r="F11" s="85">
        <f t="shared" si="1"/>
        <v>3.6792163548299672E-2</v>
      </c>
      <c r="M11" s="85">
        <v>2000</v>
      </c>
      <c r="N11" s="86">
        <v>65623405</v>
      </c>
      <c r="O11" s="87">
        <v>1.3299999999999999E-2</v>
      </c>
      <c r="P11" s="86">
        <v>836148</v>
      </c>
      <c r="Q11" s="86">
        <v>-43670</v>
      </c>
      <c r="R11" s="85">
        <v>21.2</v>
      </c>
      <c r="S11" s="85">
        <v>2.4</v>
      </c>
      <c r="T11" s="85">
        <v>40</v>
      </c>
      <c r="U11" s="87">
        <v>0.64500000000000002</v>
      </c>
      <c r="V11" s="86">
        <v>42352090</v>
      </c>
      <c r="W11" s="87">
        <v>1.0699999999999999E-2</v>
      </c>
      <c r="X11" s="86">
        <v>6143493823</v>
      </c>
      <c r="Y11" s="85">
        <v>17</v>
      </c>
    </row>
    <row r="12" spans="1:25">
      <c r="A12" s="85">
        <v>67</v>
      </c>
      <c r="B12" s="90" t="s">
        <v>78</v>
      </c>
      <c r="C12" s="90">
        <v>54822005</v>
      </c>
      <c r="D12" s="92">
        <v>0.77</v>
      </c>
      <c r="E12" s="85">
        <f t="shared" si="0"/>
        <v>0.28978224455611401</v>
      </c>
      <c r="F12" s="85">
        <f t="shared" si="1"/>
        <v>3.287078667435156E-2</v>
      </c>
      <c r="M12" s="85">
        <v>1995</v>
      </c>
      <c r="N12" s="86">
        <v>61442664</v>
      </c>
      <c r="O12" s="87">
        <v>1.7399999999999999E-2</v>
      </c>
      <c r="P12" s="86">
        <v>1015289</v>
      </c>
      <c r="Q12" s="86">
        <v>-179685</v>
      </c>
      <c r="R12" s="85">
        <v>18.600000000000001</v>
      </c>
      <c r="S12" s="85">
        <v>3.7</v>
      </c>
      <c r="T12" s="85">
        <v>38</v>
      </c>
      <c r="U12" s="87">
        <v>0.59399999999999997</v>
      </c>
      <c r="V12" s="86">
        <v>36488609</v>
      </c>
      <c r="W12" s="87">
        <v>1.0699999999999999E-2</v>
      </c>
      <c r="X12" s="86">
        <v>5744212979</v>
      </c>
      <c r="Y12" s="85">
        <v>16</v>
      </c>
    </row>
    <row r="13" spans="1:25">
      <c r="A13" s="85">
        <v>68</v>
      </c>
      <c r="B13" s="90" t="s">
        <v>79</v>
      </c>
      <c r="C13" s="90">
        <v>56366212</v>
      </c>
      <c r="D13" s="92">
        <v>0.90300000000000002</v>
      </c>
      <c r="E13" s="85">
        <f t="shared" si="0"/>
        <v>0.17272727272727273</v>
      </c>
      <c r="F13" s="85">
        <f t="shared" si="1"/>
        <v>2.8167649103676525E-2</v>
      </c>
      <c r="M13" s="85">
        <v>1990</v>
      </c>
      <c r="N13" s="86">
        <v>56366217</v>
      </c>
      <c r="O13" s="87">
        <v>3.5499999999999997E-2</v>
      </c>
      <c r="P13" s="86">
        <v>1803806</v>
      </c>
      <c r="Q13" s="86">
        <v>299446</v>
      </c>
      <c r="R13" s="85">
        <v>17.2</v>
      </c>
      <c r="S13" s="85">
        <v>5.62</v>
      </c>
      <c r="T13" s="85">
        <v>35</v>
      </c>
      <c r="U13" s="87">
        <v>0.56200000000000006</v>
      </c>
      <c r="V13" s="86">
        <v>31672465</v>
      </c>
      <c r="W13" s="87">
        <v>1.06E-2</v>
      </c>
      <c r="X13" s="86">
        <v>5327231061</v>
      </c>
      <c r="Y13" s="85">
        <v>19</v>
      </c>
    </row>
    <row r="14" spans="1:25">
      <c r="A14" s="85">
        <v>69</v>
      </c>
      <c r="B14" s="90" t="s">
        <v>80</v>
      </c>
      <c r="C14" s="90">
        <v>57679025</v>
      </c>
      <c r="D14" s="92">
        <v>0.98399999999999999</v>
      </c>
      <c r="E14" s="85">
        <f t="shared" si="0"/>
        <v>8.9700996677740813E-2</v>
      </c>
      <c r="F14" s="85">
        <f t="shared" si="1"/>
        <v>2.3290779234907608E-2</v>
      </c>
      <c r="M14" s="85">
        <v>1985</v>
      </c>
      <c r="N14" s="86">
        <v>47347186</v>
      </c>
      <c r="O14" s="87">
        <v>4.1399999999999999E-2</v>
      </c>
      <c r="P14" s="86">
        <v>1739388</v>
      </c>
      <c r="Q14" s="86">
        <v>401534</v>
      </c>
      <c r="R14" s="85">
        <v>17.2</v>
      </c>
      <c r="S14" s="85">
        <v>6.53</v>
      </c>
      <c r="T14" s="85">
        <v>29</v>
      </c>
      <c r="U14" s="87">
        <v>0.53400000000000003</v>
      </c>
      <c r="V14" s="86">
        <v>25278712</v>
      </c>
      <c r="W14" s="87">
        <v>9.7000000000000003E-3</v>
      </c>
      <c r="X14" s="86">
        <v>4870921740</v>
      </c>
      <c r="Y14" s="85">
        <v>22</v>
      </c>
    </row>
    <row r="15" spans="1:25">
      <c r="A15" s="85">
        <v>70</v>
      </c>
      <c r="B15" s="90" t="s">
        <v>81</v>
      </c>
      <c r="C15" s="90">
        <v>58780376</v>
      </c>
      <c r="D15" s="92">
        <v>1.1890000000000001</v>
      </c>
      <c r="E15" s="85">
        <f t="shared" si="0"/>
        <v>0.2083333333333334</v>
      </c>
      <c r="F15" s="85">
        <f t="shared" si="1"/>
        <v>1.9094480185821449E-2</v>
      </c>
      <c r="M15" s="85">
        <v>1980</v>
      </c>
      <c r="N15" s="86">
        <v>38650246</v>
      </c>
      <c r="O15" s="87">
        <v>3.3799999999999997E-2</v>
      </c>
      <c r="P15" s="86">
        <v>1184095</v>
      </c>
      <c r="Q15" s="86">
        <v>80664</v>
      </c>
      <c r="R15" s="85">
        <v>18</v>
      </c>
      <c r="S15" s="85">
        <v>6.28</v>
      </c>
      <c r="T15" s="85">
        <v>24</v>
      </c>
      <c r="U15" s="87">
        <v>0.497</v>
      </c>
      <c r="V15" s="86">
        <v>19215536</v>
      </c>
      <c r="W15" s="87">
        <v>8.6999999999999994E-3</v>
      </c>
      <c r="X15" s="86">
        <v>4458003514</v>
      </c>
      <c r="Y15" s="85">
        <v>22</v>
      </c>
    </row>
    <row r="16" spans="1:25">
      <c r="A16" s="85">
        <v>71</v>
      </c>
      <c r="B16" s="90" t="s">
        <v>82</v>
      </c>
      <c r="C16" s="90">
        <v>59723761</v>
      </c>
      <c r="D16" s="92">
        <v>1.48</v>
      </c>
      <c r="E16" s="85">
        <f t="shared" si="0"/>
        <v>0.24474348191757772</v>
      </c>
      <c r="F16" s="85">
        <f t="shared" si="1"/>
        <v>1.6049318908746009E-2</v>
      </c>
      <c r="M16" s="85">
        <v>1975</v>
      </c>
      <c r="N16" s="86">
        <v>32729772</v>
      </c>
      <c r="O16" s="87">
        <v>2.8000000000000001E-2</v>
      </c>
      <c r="P16" s="86">
        <v>843181</v>
      </c>
      <c r="Q16" s="86">
        <v>15527</v>
      </c>
      <c r="R16" s="85">
        <v>18.100000000000001</v>
      </c>
      <c r="S16" s="85">
        <v>6.24</v>
      </c>
      <c r="T16" s="85">
        <v>20</v>
      </c>
      <c r="U16" s="87">
        <v>0.45700000000000002</v>
      </c>
      <c r="V16" s="86">
        <v>14973153</v>
      </c>
      <c r="W16" s="87">
        <v>8.0000000000000002E-3</v>
      </c>
      <c r="X16" s="86">
        <v>4079480606</v>
      </c>
      <c r="Y16" s="85">
        <v>25</v>
      </c>
    </row>
    <row r="17" spans="1:72">
      <c r="A17" s="85">
        <v>72</v>
      </c>
      <c r="B17" s="90" t="s">
        <v>83</v>
      </c>
      <c r="C17" s="90">
        <v>60590608</v>
      </c>
      <c r="D17" s="92">
        <v>1.8140000000000001</v>
      </c>
      <c r="E17" s="85">
        <f t="shared" si="0"/>
        <v>0.22567567567567573</v>
      </c>
      <c r="F17" s="85">
        <f t="shared" si="1"/>
        <v>1.4514273473165898E-2</v>
      </c>
      <c r="M17" s="85">
        <v>1970</v>
      </c>
      <c r="N17" s="86">
        <v>28513866</v>
      </c>
      <c r="O17" s="87">
        <v>2.7E-2</v>
      </c>
      <c r="P17" s="86">
        <v>711799</v>
      </c>
      <c r="Q17" s="86">
        <v>10351</v>
      </c>
      <c r="R17" s="85">
        <v>17.7</v>
      </c>
      <c r="S17" s="85">
        <v>6.68</v>
      </c>
      <c r="T17" s="85">
        <v>18</v>
      </c>
      <c r="U17" s="87">
        <v>0.41199999999999998</v>
      </c>
      <c r="V17" s="86">
        <v>11751335</v>
      </c>
      <c r="W17" s="87">
        <v>7.7000000000000002E-3</v>
      </c>
      <c r="X17" s="86">
        <v>3700437046</v>
      </c>
      <c r="Y17" s="85">
        <v>25</v>
      </c>
    </row>
    <row r="18" spans="1:72">
      <c r="A18" s="85">
        <v>73</v>
      </c>
      <c r="B18" s="90" t="s">
        <v>84</v>
      </c>
      <c r="C18" s="90">
        <v>61442658</v>
      </c>
      <c r="D18" s="92">
        <v>2.456</v>
      </c>
      <c r="E18" s="85">
        <f t="shared" si="0"/>
        <v>0.35391400220507158</v>
      </c>
      <c r="F18" s="85">
        <f t="shared" si="1"/>
        <v>1.4062410464671356E-2</v>
      </c>
      <c r="M18" s="85">
        <v>1965</v>
      </c>
      <c r="N18" s="86">
        <v>24954873</v>
      </c>
      <c r="O18" s="87">
        <v>2.64E-2</v>
      </c>
      <c r="P18" s="86">
        <v>609592</v>
      </c>
      <c r="Q18" s="86">
        <v>-1568</v>
      </c>
      <c r="R18" s="85">
        <v>18</v>
      </c>
      <c r="S18" s="85">
        <v>6.91</v>
      </c>
      <c r="T18" s="85">
        <v>15</v>
      </c>
      <c r="U18" s="87">
        <v>0.371</v>
      </c>
      <c r="V18" s="86">
        <v>9250486</v>
      </c>
      <c r="W18" s="87">
        <v>7.4999999999999997E-3</v>
      </c>
      <c r="X18" s="86">
        <v>3339583597</v>
      </c>
      <c r="Y18" s="85">
        <v>27</v>
      </c>
    </row>
    <row r="19" spans="1:72">
      <c r="A19" s="85">
        <v>74</v>
      </c>
      <c r="B19" s="90" t="s">
        <v>85</v>
      </c>
      <c r="C19" s="90">
        <v>62294919</v>
      </c>
      <c r="D19" s="92">
        <v>3.665</v>
      </c>
      <c r="E19" s="85">
        <f t="shared" si="0"/>
        <v>0.49226384364820852</v>
      </c>
      <c r="F19" s="85">
        <f t="shared" si="1"/>
        <v>1.3870835470692039E-2</v>
      </c>
      <c r="M19" s="85">
        <v>1960</v>
      </c>
      <c r="N19" s="86">
        <v>21906914</v>
      </c>
      <c r="O19" s="87">
        <v>2.5700000000000001E-2</v>
      </c>
      <c r="P19" s="86">
        <v>522557</v>
      </c>
      <c r="Q19" s="85">
        <v>-389</v>
      </c>
      <c r="R19" s="85">
        <v>19.600000000000001</v>
      </c>
      <c r="S19" s="85">
        <v>6.91</v>
      </c>
      <c r="T19" s="85">
        <v>13</v>
      </c>
      <c r="U19" s="87">
        <v>0.33700000000000002</v>
      </c>
      <c r="V19" s="86">
        <v>7390258</v>
      </c>
      <c r="W19" s="87">
        <v>7.1999999999999998E-3</v>
      </c>
      <c r="X19" s="86">
        <v>3034949748</v>
      </c>
      <c r="Y19" s="85">
        <v>26</v>
      </c>
    </row>
    <row r="20" spans="1:72">
      <c r="A20" s="85">
        <v>75</v>
      </c>
      <c r="B20" s="90" t="s">
        <v>86</v>
      </c>
      <c r="C20" s="90">
        <v>63136309</v>
      </c>
      <c r="D20" s="92">
        <v>4.5199999999999996</v>
      </c>
      <c r="E20" s="85">
        <f t="shared" si="0"/>
        <v>0.23328785811732594</v>
      </c>
      <c r="F20" s="85">
        <f t="shared" si="1"/>
        <v>1.3506559018079789E-2</v>
      </c>
      <c r="M20" s="85">
        <v>1955</v>
      </c>
      <c r="N20" s="86">
        <v>19294127</v>
      </c>
      <c r="O20" s="87">
        <v>2.4199999999999999E-2</v>
      </c>
      <c r="P20" s="86">
        <v>434972</v>
      </c>
      <c r="Q20" s="85">
        <v>-218</v>
      </c>
      <c r="R20" s="85">
        <v>20.9</v>
      </c>
      <c r="S20" s="85">
        <v>6.91</v>
      </c>
      <c r="T20" s="85">
        <v>12</v>
      </c>
      <c r="U20" s="87">
        <v>0.30599999999999999</v>
      </c>
      <c r="V20" s="86">
        <v>5895032</v>
      </c>
      <c r="W20" s="87">
        <v>7.0000000000000001E-3</v>
      </c>
      <c r="X20" s="86">
        <v>2773019936</v>
      </c>
      <c r="Y20" s="85">
        <v>27</v>
      </c>
    </row>
    <row r="21" spans="1:72">
      <c r="A21" s="85">
        <v>76</v>
      </c>
      <c r="B21" s="90" t="s">
        <v>87</v>
      </c>
      <c r="C21" s="90">
        <v>63971836</v>
      </c>
      <c r="D21" s="92">
        <v>5.298</v>
      </c>
      <c r="E21" s="85">
        <f t="shared" si="0"/>
        <v>0.17212389380530985</v>
      </c>
      <c r="F21" s="85">
        <f t="shared" si="1"/>
        <v>1.3233700436938752E-2</v>
      </c>
    </row>
    <row r="22" spans="1:72">
      <c r="A22" s="85">
        <v>77</v>
      </c>
      <c r="B22" s="90" t="s">
        <v>88</v>
      </c>
      <c r="C22" s="90">
        <v>64800875</v>
      </c>
      <c r="D22" s="92">
        <v>6.258</v>
      </c>
      <c r="E22" s="85">
        <f t="shared" si="0"/>
        <v>0.18120045300113249</v>
      </c>
      <c r="F22" s="85">
        <f t="shared" si="1"/>
        <v>1.2959437337393286E-2</v>
      </c>
    </row>
    <row r="23" spans="1:72">
      <c r="A23" s="85">
        <v>78</v>
      </c>
      <c r="B23" s="90" t="s">
        <v>89</v>
      </c>
      <c r="C23" s="90">
        <v>65623397</v>
      </c>
      <c r="D23" s="92">
        <v>7.516</v>
      </c>
      <c r="E23" s="85">
        <f t="shared" si="0"/>
        <v>0.20102269095557687</v>
      </c>
      <c r="F23" s="85">
        <f t="shared" si="1"/>
        <v>1.2693069345128441E-2</v>
      </c>
    </row>
    <row r="24" spans="1:72">
      <c r="A24" s="85">
        <v>79</v>
      </c>
      <c r="B24" s="90" t="s">
        <v>90</v>
      </c>
      <c r="C24" s="90">
        <v>66449111</v>
      </c>
      <c r="D24" s="92">
        <v>8.4629999999999992</v>
      </c>
      <c r="E24" s="85">
        <f t="shared" si="0"/>
        <v>0.12599787120808931</v>
      </c>
      <c r="F24" s="85">
        <f t="shared" si="1"/>
        <v>1.2582615922793512E-2</v>
      </c>
    </row>
    <row r="25" spans="1:72">
      <c r="A25" s="85">
        <v>80</v>
      </c>
      <c r="B25" s="90" t="s">
        <v>91</v>
      </c>
      <c r="C25" s="90">
        <v>67284801</v>
      </c>
      <c r="D25" s="92">
        <v>9.4269999999999996</v>
      </c>
      <c r="E25" s="85">
        <f t="shared" si="0"/>
        <v>0.11390759777856559</v>
      </c>
      <c r="F25" s="85">
        <f t="shared" si="1"/>
        <v>1.2576390976848434E-2</v>
      </c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83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3"/>
      <c r="BF25" s="83"/>
      <c r="BG25" s="83"/>
      <c r="BH25" s="83"/>
      <c r="BI25" s="83"/>
      <c r="BJ25" s="83"/>
      <c r="BK25" s="83"/>
      <c r="BL25" s="83"/>
      <c r="BM25" s="83"/>
      <c r="BN25" s="83"/>
      <c r="BO25" s="83"/>
      <c r="BP25" s="83"/>
      <c r="BQ25" s="83"/>
      <c r="BR25" s="83"/>
      <c r="BS25" s="83"/>
      <c r="BT25" s="83"/>
    </row>
    <row r="26" spans="1:72">
      <c r="A26" s="85">
        <v>81</v>
      </c>
      <c r="B26" s="90" t="s">
        <v>92</v>
      </c>
      <c r="C26" s="90">
        <v>68122947</v>
      </c>
      <c r="D26" s="92">
        <v>10.914999999999999</v>
      </c>
      <c r="E26" s="85">
        <f t="shared" si="0"/>
        <v>0.15784448923305394</v>
      </c>
      <c r="F26" s="85">
        <f t="shared" si="1"/>
        <v>1.2456691370759942E-2</v>
      </c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83"/>
      <c r="AP26" s="83"/>
      <c r="AQ26" s="83"/>
      <c r="AR26" s="83"/>
      <c r="AS26" s="83"/>
      <c r="AT26" s="83"/>
      <c r="AU26" s="83"/>
      <c r="AV26" s="83"/>
      <c r="AW26" s="83"/>
      <c r="AX26" s="83"/>
      <c r="AY26" s="83"/>
      <c r="AZ26" s="83"/>
      <c r="BA26" s="83"/>
      <c r="BB26" s="83"/>
      <c r="BC26" s="83"/>
      <c r="BD26" s="83"/>
      <c r="BE26" s="83"/>
      <c r="BF26" s="83"/>
      <c r="BG26" s="83"/>
      <c r="BH26" s="83"/>
      <c r="BI26" s="83"/>
      <c r="BJ26" s="83"/>
      <c r="BK26" s="83"/>
      <c r="BL26" s="83"/>
      <c r="BM26" s="83"/>
      <c r="BN26" s="83"/>
      <c r="BO26" s="83"/>
      <c r="BP26" s="83"/>
      <c r="BQ26" s="83"/>
      <c r="BR26" s="83"/>
      <c r="BS26" s="83"/>
      <c r="BT26" s="83"/>
    </row>
    <row r="27" spans="1:72">
      <c r="A27" s="85">
        <v>82</v>
      </c>
      <c r="B27" s="90" t="s">
        <v>93</v>
      </c>
      <c r="C27" s="90">
        <v>68951279</v>
      </c>
      <c r="D27" s="92">
        <v>12.624000000000001</v>
      </c>
      <c r="E27" s="85">
        <f t="shared" si="0"/>
        <v>0.15657352267521774</v>
      </c>
      <c r="F27" s="85">
        <f t="shared" si="1"/>
        <v>1.2159368266907184E-2</v>
      </c>
    </row>
    <row r="28" spans="1:72">
      <c r="A28" s="85">
        <v>83</v>
      </c>
      <c r="B28" s="90" t="s">
        <v>94</v>
      </c>
      <c r="C28" s="90">
        <v>69762345</v>
      </c>
      <c r="D28" s="92">
        <v>14.544</v>
      </c>
      <c r="E28" s="85">
        <f t="shared" si="0"/>
        <v>0.15209125475285171</v>
      </c>
      <c r="F28" s="85">
        <f t="shared" si="1"/>
        <v>1.1762885500644592E-2</v>
      </c>
    </row>
    <row r="29" spans="1:72">
      <c r="A29" s="85">
        <v>84</v>
      </c>
      <c r="B29" s="90" t="s">
        <v>95</v>
      </c>
      <c r="C29" s="90">
        <v>70554756</v>
      </c>
      <c r="D29" s="92">
        <v>16.047999999999998</v>
      </c>
      <c r="E29" s="85">
        <f t="shared" si="0"/>
        <v>0.10341034103410325</v>
      </c>
      <c r="F29" s="85">
        <f t="shared" si="1"/>
        <v>1.1358720811348873E-2</v>
      </c>
    </row>
    <row r="30" spans="1:72">
      <c r="A30" s="85">
        <v>85</v>
      </c>
      <c r="B30" s="90" t="s">
        <v>96</v>
      </c>
      <c r="C30" s="90">
        <v>71336476</v>
      </c>
      <c r="D30" s="92">
        <v>17.954999999999998</v>
      </c>
      <c r="E30" s="85">
        <f t="shared" si="0"/>
        <v>0.11883100697906282</v>
      </c>
      <c r="F30" s="85">
        <f t="shared" si="1"/>
        <v>1.1079621620405008E-2</v>
      </c>
    </row>
    <row r="31" spans="1:72">
      <c r="A31" s="85">
        <v>86</v>
      </c>
      <c r="B31" s="90" t="s">
        <v>97</v>
      </c>
      <c r="C31" s="90">
        <v>72120608</v>
      </c>
      <c r="D31" s="92">
        <v>21.265000000000001</v>
      </c>
      <c r="E31" s="85">
        <f t="shared" si="0"/>
        <v>0.18434976329713187</v>
      </c>
      <c r="F31" s="85">
        <f t="shared" si="1"/>
        <v>1.0992020407624285E-2</v>
      </c>
    </row>
    <row r="32" spans="1:72">
      <c r="A32" s="85">
        <v>87</v>
      </c>
      <c r="B32" s="90" t="s">
        <v>98</v>
      </c>
      <c r="C32" s="90">
        <v>72924833</v>
      </c>
      <c r="D32" s="92">
        <v>26.66</v>
      </c>
      <c r="E32" s="85">
        <f t="shared" si="0"/>
        <v>0.25370326828121326</v>
      </c>
      <c r="F32" s="85">
        <f t="shared" si="1"/>
        <v>1.1151112314527353E-2</v>
      </c>
    </row>
    <row r="33" spans="1:6">
      <c r="A33" s="85">
        <v>88</v>
      </c>
      <c r="B33" s="90" t="s">
        <v>99</v>
      </c>
      <c r="C33" s="90">
        <v>73762519</v>
      </c>
      <c r="D33" s="92">
        <v>29.527000000000001</v>
      </c>
      <c r="E33" s="85">
        <f t="shared" si="0"/>
        <v>0.10753938484621159</v>
      </c>
      <c r="F33" s="85">
        <f t="shared" si="1"/>
        <v>1.1486978653759824E-2</v>
      </c>
    </row>
    <row r="34" spans="1:6">
      <c r="A34" s="85">
        <v>89</v>
      </c>
      <c r="B34" s="90" t="s">
        <v>100</v>
      </c>
      <c r="C34" s="90">
        <v>74634959</v>
      </c>
      <c r="D34" s="92">
        <v>33.188000000000002</v>
      </c>
      <c r="E34" s="85">
        <f t="shared" si="0"/>
        <v>0.12398821417685513</v>
      </c>
      <c r="F34" s="85">
        <f t="shared" si="1"/>
        <v>1.1827687175379679E-2</v>
      </c>
    </row>
    <row r="35" spans="1:6">
      <c r="A35" s="85">
        <v>90</v>
      </c>
      <c r="B35" s="90" t="s">
        <v>101</v>
      </c>
      <c r="C35" s="90">
        <v>75539881</v>
      </c>
      <c r="D35" s="92">
        <v>40.320999999999998</v>
      </c>
      <c r="E35" s="85">
        <f t="shared" si="0"/>
        <v>0.21492708207785932</v>
      </c>
      <c r="F35" s="85">
        <f t="shared" si="1"/>
        <v>1.2124639875530715E-2</v>
      </c>
    </row>
    <row r="36" spans="1:6">
      <c r="A36" s="85">
        <v>91</v>
      </c>
      <c r="B36" s="90" t="s">
        <v>102</v>
      </c>
      <c r="C36" s="90">
        <v>76481963</v>
      </c>
      <c r="D36" s="92">
        <v>52.634999999999998</v>
      </c>
      <c r="E36" s="85">
        <f t="shared" si="0"/>
        <v>0.30539917164752861</v>
      </c>
      <c r="F36" s="85">
        <f t="shared" si="1"/>
        <v>1.2471319619897205E-2</v>
      </c>
    </row>
    <row r="37" spans="1:6">
      <c r="A37" s="85">
        <v>92</v>
      </c>
      <c r="B37" s="90" t="s">
        <v>103</v>
      </c>
      <c r="C37" s="90">
        <v>77465769</v>
      </c>
      <c r="D37" s="92">
        <v>70.915999999999997</v>
      </c>
      <c r="E37" s="85">
        <f t="shared" si="0"/>
        <v>0.3473164244324119</v>
      </c>
      <c r="F37" s="85">
        <f t="shared" si="1"/>
        <v>1.2863242016944571E-2</v>
      </c>
    </row>
    <row r="38" spans="1:6">
      <c r="A38" s="85">
        <v>93</v>
      </c>
      <c r="B38" s="90" t="s">
        <v>104</v>
      </c>
      <c r="C38" s="90">
        <v>78492208</v>
      </c>
      <c r="D38" s="92">
        <v>81.947999999999993</v>
      </c>
      <c r="E38" s="85">
        <f t="shared" si="0"/>
        <v>0.15556432962942068</v>
      </c>
      <c r="F38" s="85">
        <f t="shared" si="1"/>
        <v>1.3250226690449559E-2</v>
      </c>
    </row>
    <row r="39" spans="1:6">
      <c r="A39" s="85">
        <v>94</v>
      </c>
      <c r="B39" s="90" t="s">
        <v>105</v>
      </c>
      <c r="C39" s="90">
        <v>79563991</v>
      </c>
      <c r="D39" s="92">
        <v>91.713999999999999</v>
      </c>
      <c r="E39" s="85">
        <f t="shared" si="0"/>
        <v>0.11917313418265249</v>
      </c>
      <c r="F39" s="85">
        <f t="shared" si="1"/>
        <v>1.3654641999623707E-2</v>
      </c>
    </row>
    <row r="40" spans="1:6">
      <c r="A40" s="85">
        <v>95</v>
      </c>
      <c r="B40" s="90" t="s">
        <v>106</v>
      </c>
      <c r="C40" s="90">
        <v>80673888</v>
      </c>
      <c r="D40" s="92">
        <v>100</v>
      </c>
      <c r="E40" s="85">
        <f t="shared" si="0"/>
        <v>9.0346075844473059E-2</v>
      </c>
      <c r="F40" s="85">
        <f t="shared" si="1"/>
        <v>1.3949740153180602E-2</v>
      </c>
    </row>
    <row r="41" spans="1:6">
      <c r="A41" s="85">
        <v>96</v>
      </c>
      <c r="B41" s="90" t="s">
        <v>107</v>
      </c>
      <c r="C41" s="90">
        <v>81800204</v>
      </c>
      <c r="D41" s="92">
        <v>109.6</v>
      </c>
      <c r="E41" s="85">
        <f t="shared" si="0"/>
        <v>9.5999999999999946E-2</v>
      </c>
      <c r="F41" s="85">
        <f t="shared" si="1"/>
        <v>1.3961345212468253E-2</v>
      </c>
    </row>
    <row r="42" spans="1:6">
      <c r="A42" s="85">
        <v>97</v>
      </c>
      <c r="B42" s="90" t="s">
        <v>108</v>
      </c>
      <c r="C42" s="90">
        <v>82913893</v>
      </c>
      <c r="D42" s="92">
        <v>143.80000000000001</v>
      </c>
      <c r="E42" s="85">
        <f t="shared" si="0"/>
        <v>0.3120437956204381</v>
      </c>
      <c r="F42" s="85">
        <f t="shared" si="1"/>
        <v>1.361474599745497E-2</v>
      </c>
    </row>
    <row r="43" spans="1:6">
      <c r="A43" s="85">
        <v>98</v>
      </c>
      <c r="B43" s="90" t="s">
        <v>109</v>
      </c>
      <c r="C43" s="90">
        <v>83992953</v>
      </c>
      <c r="D43" s="92">
        <v>203.2</v>
      </c>
      <c r="E43" s="85">
        <f t="shared" si="0"/>
        <v>0.41307371349095945</v>
      </c>
      <c r="F43" s="85">
        <f t="shared" si="1"/>
        <v>1.3014224286875542E-2</v>
      </c>
    </row>
    <row r="44" spans="1:6">
      <c r="A44" s="85">
        <v>99</v>
      </c>
      <c r="B44" s="90" t="s">
        <v>110</v>
      </c>
      <c r="C44" s="90">
        <v>85028760</v>
      </c>
      <c r="D44" s="93">
        <v>308.39999999999998</v>
      </c>
      <c r="E44" s="85">
        <f t="shared" si="0"/>
        <v>0.51771653543307083</v>
      </c>
      <c r="F44" s="85">
        <f t="shared" si="1"/>
        <v>1.2332070286896568E-2</v>
      </c>
    </row>
    <row r="45" spans="1:6">
      <c r="D45" s="91"/>
      <c r="F45" s="85">
        <f>AVERAGE(F19:F44)</f>
        <v>1.2574380414175107E-2</v>
      </c>
    </row>
    <row r="46" spans="1:6">
      <c r="D46" s="91"/>
    </row>
    <row r="47" spans="1:6">
      <c r="D47" s="91"/>
    </row>
    <row r="48" spans="1:6">
      <c r="D48" s="91"/>
    </row>
    <row r="49" spans="4:4">
      <c r="D49" s="91"/>
    </row>
    <row r="50" spans="4:4">
      <c r="D50" s="91"/>
    </row>
    <row r="51" spans="4:4">
      <c r="D51" s="91"/>
    </row>
    <row r="52" spans="4:4">
      <c r="D52" s="91"/>
    </row>
    <row r="53" spans="4:4">
      <c r="D53" s="91"/>
    </row>
    <row r="54" spans="4:4">
      <c r="D54" s="91"/>
    </row>
    <row r="55" spans="4:4">
      <c r="D55" s="91"/>
    </row>
    <row r="56" spans="4:4">
      <c r="D56" s="91"/>
    </row>
    <row r="57" spans="4:4">
      <c r="D57" s="91"/>
    </row>
    <row r="58" spans="4:4">
      <c r="D58" s="91"/>
    </row>
    <row r="59" spans="4:4">
      <c r="D59" s="91"/>
    </row>
    <row r="60" spans="4:4">
      <c r="D60" s="91"/>
    </row>
    <row r="61" spans="4:4">
      <c r="D61" s="91"/>
    </row>
    <row r="62" spans="4:4">
      <c r="D62" s="91"/>
    </row>
    <row r="63" spans="4:4">
      <c r="D63" s="91"/>
    </row>
  </sheetData>
  <mergeCells count="8">
    <mergeCell ref="V1:V2"/>
    <mergeCell ref="X1:X2"/>
    <mergeCell ref="M1:M2"/>
    <mergeCell ref="N1:N2"/>
    <mergeCell ref="Q1:Q2"/>
    <mergeCell ref="R1:R2"/>
    <mergeCell ref="S1:S2"/>
    <mergeCell ref="T1:T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F24A9-E54A-4E18-8073-1F9F78B3C753}">
  <dimension ref="D2:O38"/>
  <sheetViews>
    <sheetView topLeftCell="A4" zoomScale="115" zoomScaleNormal="115" workbookViewId="0">
      <selection activeCell="J18" sqref="J18"/>
    </sheetView>
  </sheetViews>
  <sheetFormatPr defaultRowHeight="13.8"/>
  <cols>
    <col min="1" max="1" width="3.88671875" style="84" customWidth="1"/>
    <col min="2" max="4" width="8.88671875" style="84"/>
    <col min="5" max="5" width="12.5546875" style="84" bestFit="1" customWidth="1"/>
    <col min="6" max="7" width="8.88671875" style="84"/>
    <col min="8" max="8" width="12.21875" style="84" bestFit="1" customWidth="1"/>
    <col min="9" max="10" width="8.88671875" style="84"/>
    <col min="11" max="11" width="8.88671875" style="84" customWidth="1"/>
    <col min="12" max="16384" width="8.88671875" style="84"/>
  </cols>
  <sheetData>
    <row r="2" spans="4:8">
      <c r="E2" s="84" t="s">
        <v>139</v>
      </c>
      <c r="H2" s="84" t="s">
        <v>138</v>
      </c>
    </row>
    <row r="3" spans="4:8">
      <c r="D3" s="84" t="s">
        <v>8</v>
      </c>
      <c r="E3" s="84" t="s">
        <v>51</v>
      </c>
      <c r="F3" s="84" t="s">
        <v>9</v>
      </c>
      <c r="G3" s="84" t="s">
        <v>143</v>
      </c>
      <c r="H3" s="84" t="s">
        <v>137</v>
      </c>
    </row>
    <row r="4" spans="4:8">
      <c r="D4" s="84">
        <v>1357</v>
      </c>
      <c r="E4" s="84">
        <v>5538.7749368977911</v>
      </c>
      <c r="F4" s="84">
        <v>9266.5029759613954</v>
      </c>
      <c r="G4" s="84">
        <v>1200</v>
      </c>
      <c r="H4" s="84">
        <f>F4-G4</f>
        <v>8066.5029759613954</v>
      </c>
    </row>
    <row r="5" spans="4:8">
      <c r="D5" s="84">
        <v>1358</v>
      </c>
      <c r="E5" s="84">
        <v>8657.5186672208292</v>
      </c>
      <c r="F5" s="84">
        <v>9665.5099296543649</v>
      </c>
      <c r="G5" s="84">
        <v>2140</v>
      </c>
      <c r="H5" s="84">
        <f t="shared" ref="H5:H38" si="0">F5-G5</f>
        <v>7525.5099296543649</v>
      </c>
    </row>
    <row r="6" spans="4:8">
      <c r="D6" s="84">
        <v>1359</v>
      </c>
      <c r="E6" s="84">
        <v>11253.426144828147</v>
      </c>
      <c r="F6" s="84">
        <v>7243.1610765029482</v>
      </c>
      <c r="G6" s="84">
        <v>830</v>
      </c>
      <c r="H6" s="84">
        <f t="shared" si="0"/>
        <v>6413.1610765029482</v>
      </c>
    </row>
    <row r="7" spans="4:8">
      <c r="D7" s="84">
        <v>1360</v>
      </c>
      <c r="E7" s="84">
        <v>18270.689772209851</v>
      </c>
      <c r="F7" s="84">
        <v>8077.8863424951578</v>
      </c>
      <c r="G7" s="84">
        <v>920</v>
      </c>
      <c r="H7" s="84">
        <f t="shared" si="0"/>
        <v>7157.8863424951578</v>
      </c>
    </row>
    <row r="8" spans="4:8">
      <c r="D8" s="84">
        <v>1361</v>
      </c>
      <c r="E8" s="84">
        <v>19145.099431880575</v>
      </c>
      <c r="F8" s="84">
        <v>12733.644729288699</v>
      </c>
      <c r="G8" s="84">
        <v>1770</v>
      </c>
      <c r="H8" s="84">
        <f t="shared" si="0"/>
        <v>10963.644729288699</v>
      </c>
    </row>
    <row r="9" spans="4:8">
      <c r="D9" s="84">
        <v>1362</v>
      </c>
      <c r="E9" s="84">
        <v>22305.688148080339</v>
      </c>
      <c r="F9" s="84">
        <v>15021.793138734492</v>
      </c>
      <c r="G9" s="84">
        <v>1780</v>
      </c>
      <c r="H9" s="84">
        <f t="shared" si="0"/>
        <v>13241.793138734492</v>
      </c>
    </row>
    <row r="10" spans="4:8">
      <c r="D10" s="84">
        <v>1363</v>
      </c>
      <c r="E10" s="84">
        <v>28361.182455285722</v>
      </c>
      <c r="F10" s="84">
        <v>15075.261809290418</v>
      </c>
      <c r="G10" s="84">
        <v>1550</v>
      </c>
      <c r="H10" s="84">
        <f t="shared" si="0"/>
        <v>13525.261809290418</v>
      </c>
    </row>
    <row r="11" spans="4:8">
      <c r="D11" s="84">
        <v>1364</v>
      </c>
      <c r="E11" s="84">
        <v>36093.899669441598</v>
      </c>
      <c r="F11" s="84">
        <v>15017.633581688577</v>
      </c>
      <c r="G11" s="84">
        <v>1190</v>
      </c>
      <c r="H11" s="84">
        <f t="shared" si="0"/>
        <v>13827.633581688577</v>
      </c>
    </row>
    <row r="12" spans="4:8">
      <c r="D12" s="84">
        <v>1365</v>
      </c>
      <c r="E12" s="84">
        <v>40967.540613805788</v>
      </c>
      <c r="F12" s="84">
        <v>14819.13288585489</v>
      </c>
      <c r="G12" s="84">
        <v>430</v>
      </c>
      <c r="H12" s="84">
        <f t="shared" si="0"/>
        <v>14389.13288585489</v>
      </c>
    </row>
    <row r="13" spans="4:8">
      <c r="D13" s="84">
        <v>1366</v>
      </c>
      <c r="E13" s="84">
        <v>52292.565550014748</v>
      </c>
      <c r="F13" s="84">
        <v>17436.473459210716</v>
      </c>
      <c r="G13" s="84">
        <v>700</v>
      </c>
      <c r="H13" s="84">
        <f t="shared" si="0"/>
        <v>16736.473459210716</v>
      </c>
    </row>
    <row r="14" spans="4:8">
      <c r="D14" s="84">
        <v>1367</v>
      </c>
      <c r="E14" s="84">
        <v>69785.465457630227</v>
      </c>
      <c r="F14" s="84">
        <v>20132.885626342544</v>
      </c>
      <c r="G14" s="84">
        <v>510</v>
      </c>
      <c r="H14" s="84">
        <f t="shared" si="0"/>
        <v>19622.885626342544</v>
      </c>
    </row>
    <row r="15" spans="4:8">
      <c r="D15" s="84">
        <v>1368</v>
      </c>
      <c r="E15" s="84">
        <v>71968.144343662527</v>
      </c>
      <c r="F15" s="84">
        <v>26254.590933942138</v>
      </c>
      <c r="G15" s="84">
        <v>830</v>
      </c>
      <c r="H15" s="84">
        <f t="shared" si="0"/>
        <v>25424.590933942138</v>
      </c>
    </row>
    <row r="16" spans="4:8">
      <c r="D16" s="84">
        <v>1369</v>
      </c>
      <c r="E16" s="84">
        <v>68277.014829575317</v>
      </c>
      <c r="F16" s="84">
        <v>38672.920047223837</v>
      </c>
      <c r="G16" s="84">
        <v>1110</v>
      </c>
      <c r="H16" s="84">
        <f t="shared" si="0"/>
        <v>37562.920047223837</v>
      </c>
    </row>
    <row r="17" spans="4:15">
      <c r="D17" s="84">
        <v>1370</v>
      </c>
      <c r="E17" s="84">
        <v>75641.441046969339</v>
      </c>
      <c r="F17" s="84">
        <v>57070.038567284784</v>
      </c>
      <c r="G17" s="84">
        <v>1040</v>
      </c>
      <c r="H17" s="84">
        <f t="shared" si="0"/>
        <v>56030.038567284784</v>
      </c>
    </row>
    <row r="18" spans="4:15">
      <c r="D18" s="84">
        <v>1371</v>
      </c>
      <c r="E18" s="84">
        <v>109628.68408835404</v>
      </c>
      <c r="F18" s="84">
        <v>77133.253003230289</v>
      </c>
      <c r="G18" s="84">
        <v>24350</v>
      </c>
      <c r="H18" s="84">
        <f t="shared" si="0"/>
        <v>52783.253003230289</v>
      </c>
    </row>
    <row r="19" spans="4:15">
      <c r="D19" s="84">
        <v>1372</v>
      </c>
      <c r="E19" s="84">
        <v>131501.7518906623</v>
      </c>
      <c r="F19" s="84">
        <v>115029.29154238716</v>
      </c>
      <c r="G19" s="84">
        <v>22700</v>
      </c>
      <c r="H19" s="84">
        <f t="shared" si="0"/>
        <v>92329.29154238716</v>
      </c>
    </row>
    <row r="20" spans="4:15">
      <c r="D20" s="84">
        <v>1373</v>
      </c>
      <c r="E20" s="84">
        <v>191199.43854842347</v>
      </c>
      <c r="F20" s="84">
        <v>151192.86053213355</v>
      </c>
      <c r="G20" s="84">
        <v>23370</v>
      </c>
      <c r="H20" s="84">
        <f t="shared" si="0"/>
        <v>127822.86053213355</v>
      </c>
      <c r="L20" s="97"/>
      <c r="O20" s="98"/>
    </row>
    <row r="21" spans="4:15">
      <c r="D21" s="84">
        <v>1374</v>
      </c>
      <c r="E21" s="84">
        <v>246526.11565239367</v>
      </c>
      <c r="F21" s="84">
        <v>206049.22501110905</v>
      </c>
      <c r="G21" s="84">
        <v>26550</v>
      </c>
      <c r="H21" s="84">
        <f t="shared" si="0"/>
        <v>179499.22501110905</v>
      </c>
      <c r="L21" s="97"/>
      <c r="O21" s="98"/>
    </row>
    <row r="22" spans="4:15">
      <c r="D22" s="84">
        <v>1375</v>
      </c>
      <c r="E22" s="84">
        <v>325877.78493147355</v>
      </c>
      <c r="F22" s="84">
        <v>288693.52783032326</v>
      </c>
      <c r="G22" s="84">
        <v>34050</v>
      </c>
      <c r="H22" s="84">
        <f t="shared" si="0"/>
        <v>254643.52783032326</v>
      </c>
      <c r="L22" s="97"/>
      <c r="O22" s="98"/>
    </row>
    <row r="23" spans="4:15">
      <c r="D23" s="84">
        <v>1376</v>
      </c>
      <c r="E23" s="84">
        <v>454430.80138531362</v>
      </c>
      <c r="F23" s="84">
        <v>332843.28251879837</v>
      </c>
      <c r="G23" s="84">
        <v>30890</v>
      </c>
      <c r="H23" s="84">
        <f t="shared" si="0"/>
        <v>301953.28251879837</v>
      </c>
      <c r="L23" s="97"/>
      <c r="O23" s="98"/>
    </row>
    <row r="24" spans="4:15">
      <c r="D24" s="84">
        <v>1377</v>
      </c>
      <c r="E24" s="84">
        <v>632251.69044736098</v>
      </c>
      <c r="F24" s="84">
        <v>374560.74223012401</v>
      </c>
      <c r="G24" s="84">
        <v>18930</v>
      </c>
      <c r="H24" s="84">
        <f t="shared" si="0"/>
        <v>355630.74223012401</v>
      </c>
      <c r="L24" s="97"/>
      <c r="O24" s="98"/>
    </row>
    <row r="25" spans="4:15">
      <c r="D25" s="84">
        <v>1378</v>
      </c>
      <c r="E25" s="84">
        <v>911860.10311365174</v>
      </c>
      <c r="F25" s="84">
        <v>494804.20808131213</v>
      </c>
      <c r="G25" s="84">
        <v>25350</v>
      </c>
      <c r="H25" s="84">
        <f t="shared" si="0"/>
        <v>469454.20808131213</v>
      </c>
      <c r="L25" s="97"/>
      <c r="O25" s="98"/>
    </row>
    <row r="26" spans="4:15">
      <c r="D26" s="84">
        <v>1379</v>
      </c>
      <c r="E26" s="84">
        <v>1320971.9293854665</v>
      </c>
      <c r="F26" s="84">
        <v>713400.29041091248</v>
      </c>
      <c r="G26" s="84">
        <v>44530</v>
      </c>
      <c r="H26" s="84">
        <f t="shared" si="0"/>
        <v>668870.29041091248</v>
      </c>
      <c r="L26" s="97"/>
      <c r="O26" s="98"/>
    </row>
    <row r="27" spans="4:15">
      <c r="D27" s="84">
        <v>1380</v>
      </c>
      <c r="E27" s="84">
        <v>1471180.3417412546</v>
      </c>
      <c r="F27" s="84">
        <v>817561.41817149008</v>
      </c>
      <c r="G27" s="84">
        <v>35830</v>
      </c>
      <c r="H27" s="84">
        <f t="shared" si="0"/>
        <v>781731.41817149008</v>
      </c>
      <c r="L27" s="97"/>
      <c r="O27" s="98"/>
    </row>
    <row r="28" spans="4:15">
      <c r="D28" s="84">
        <v>1381</v>
      </c>
      <c r="E28" s="84">
        <v>1627721.4450548871</v>
      </c>
      <c r="F28" s="84">
        <v>1087423.8141466954</v>
      </c>
      <c r="G28" s="84">
        <v>161870</v>
      </c>
      <c r="H28" s="84">
        <f t="shared" si="0"/>
        <v>925553.81414669543</v>
      </c>
      <c r="L28" s="97"/>
      <c r="O28" s="98"/>
    </row>
    <row r="29" spans="4:15">
      <c r="D29" s="84">
        <v>1382</v>
      </c>
      <c r="E29" s="84">
        <v>2057007.5424517477</v>
      </c>
      <c r="F29" s="84">
        <v>1378347.8451444563</v>
      </c>
      <c r="G29" s="84">
        <v>227430</v>
      </c>
      <c r="H29" s="84">
        <f t="shared" si="0"/>
        <v>1150917.8451444563</v>
      </c>
      <c r="L29" s="97"/>
      <c r="O29" s="98"/>
    </row>
    <row r="30" spans="4:15">
      <c r="D30" s="84">
        <v>1383</v>
      </c>
      <c r="E30" s="84">
        <v>2539885.7308621001</v>
      </c>
      <c r="F30" s="84">
        <v>1822531.5792678273</v>
      </c>
      <c r="G30" s="84">
        <v>321930</v>
      </c>
      <c r="H30" s="84">
        <f t="shared" si="0"/>
        <v>1500601.5792678273</v>
      </c>
      <c r="L30" s="97"/>
      <c r="O30" s="98"/>
    </row>
    <row r="31" spans="4:15">
      <c r="D31" s="84">
        <v>1384</v>
      </c>
      <c r="E31" s="84">
        <v>2966520.5051392457</v>
      </c>
      <c r="F31" s="84">
        <v>2232353.3215934457</v>
      </c>
      <c r="G31" s="84">
        <v>474190</v>
      </c>
      <c r="H31" s="84">
        <f t="shared" si="0"/>
        <v>1758163.3215934457</v>
      </c>
      <c r="L31" s="97"/>
      <c r="O31" s="98"/>
    </row>
    <row r="32" spans="4:15">
      <c r="D32" s="84">
        <v>1385</v>
      </c>
      <c r="E32" s="84">
        <v>3841729.6568472013</v>
      </c>
      <c r="F32" s="84">
        <v>2727954.3182823267</v>
      </c>
      <c r="G32" s="84">
        <v>552260</v>
      </c>
      <c r="H32" s="84">
        <f t="shared" si="0"/>
        <v>2175694.3182823267</v>
      </c>
      <c r="L32" s="97"/>
      <c r="O32" s="98"/>
    </row>
    <row r="33" spans="4:15">
      <c r="D33" s="84">
        <v>1386</v>
      </c>
      <c r="E33" s="84">
        <v>4660142.0448126933</v>
      </c>
      <c r="F33" s="84">
        <v>3570728.011747858</v>
      </c>
      <c r="G33" s="84">
        <v>626770</v>
      </c>
      <c r="H33" s="84">
        <f t="shared" si="0"/>
        <v>2943958.011747858</v>
      </c>
      <c r="L33" s="97"/>
      <c r="O33" s="98"/>
    </row>
    <row r="34" spans="4:15">
      <c r="D34" s="84">
        <v>1387</v>
      </c>
      <c r="E34" s="84">
        <v>5583078.3854099289</v>
      </c>
      <c r="F34" s="84">
        <v>4176625.7410101057</v>
      </c>
      <c r="G34" s="84">
        <v>811320</v>
      </c>
      <c r="H34" s="84">
        <f t="shared" si="0"/>
        <v>3365305.7410101057</v>
      </c>
      <c r="L34" s="97"/>
      <c r="O34" s="98"/>
    </row>
    <row r="35" spans="4:15">
      <c r="D35" s="84">
        <v>1388</v>
      </c>
      <c r="E35" s="84">
        <v>6343890.3225002009</v>
      </c>
      <c r="F35" s="84">
        <v>4311644.8835249385</v>
      </c>
      <c r="G35" s="84">
        <v>472860</v>
      </c>
      <c r="H35" s="84">
        <f t="shared" si="0"/>
        <v>3838784.8835249385</v>
      </c>
      <c r="L35" s="97"/>
      <c r="O35" s="98"/>
    </row>
    <row r="36" spans="4:15">
      <c r="D36" s="84">
        <v>1389</v>
      </c>
      <c r="E36" s="84">
        <v>7886788.4232565202</v>
      </c>
      <c r="F36" s="84">
        <v>5469896.0411465466</v>
      </c>
      <c r="G36" s="84">
        <v>614940</v>
      </c>
      <c r="H36" s="84">
        <f t="shared" si="0"/>
        <v>4854956.0411465466</v>
      </c>
      <c r="L36" s="97"/>
      <c r="O36" s="98"/>
    </row>
    <row r="37" spans="4:15">
      <c r="D37" s="84">
        <v>1390</v>
      </c>
      <c r="E37" s="84">
        <v>10318211.689906571</v>
      </c>
      <c r="F37" s="84">
        <v>6866811.1467995327</v>
      </c>
      <c r="G37" s="84">
        <v>914980</v>
      </c>
      <c r="H37" s="84">
        <f t="shared" si="0"/>
        <v>5951831.1467995327</v>
      </c>
      <c r="L37" s="97"/>
      <c r="O37" s="98"/>
    </row>
    <row r="38" spans="4:15">
      <c r="D38" s="84">
        <v>1391</v>
      </c>
      <c r="E38" s="84">
        <v>13236121.749558769</v>
      </c>
      <c r="F38" s="84">
        <v>8533391.8295239564</v>
      </c>
      <c r="G38" s="84">
        <v>475690</v>
      </c>
      <c r="H38" s="84">
        <f t="shared" si="0"/>
        <v>8057701.8295239564</v>
      </c>
      <c r="L38" s="97"/>
      <c r="O38" s="98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4A0F9-BD75-4F27-86FD-68D9E91B181D}">
  <dimension ref="C2:F30"/>
  <sheetViews>
    <sheetView zoomScaleNormal="100" workbookViewId="0">
      <selection activeCell="L3" sqref="L3"/>
    </sheetView>
  </sheetViews>
  <sheetFormatPr defaultRowHeight="15.6"/>
  <cols>
    <col min="1" max="2" width="8.88671875" style="95"/>
    <col min="3" max="3" width="5.44140625" style="95" bestFit="1" customWidth="1"/>
    <col min="4" max="4" width="7.6640625" style="95" bestFit="1" customWidth="1"/>
    <col min="5" max="5" width="10.44140625" style="95" bestFit="1" customWidth="1"/>
    <col min="6" max="6" width="13.6640625" style="95" bestFit="1" customWidth="1"/>
    <col min="7" max="16384" width="8.88671875" style="95"/>
  </cols>
  <sheetData>
    <row r="2" spans="3:6">
      <c r="C2" s="95" t="s">
        <v>52</v>
      </c>
      <c r="D2" s="95" t="s">
        <v>6</v>
      </c>
      <c r="E2" s="95" t="s">
        <v>53</v>
      </c>
      <c r="F2" s="95" t="s">
        <v>9</v>
      </c>
    </row>
    <row r="3" spans="3:6">
      <c r="C3" s="95" t="s">
        <v>82</v>
      </c>
      <c r="D3" s="92">
        <v>1.8140000000000001</v>
      </c>
      <c r="E3" s="95">
        <v>60590608</v>
      </c>
      <c r="F3" s="95">
        <v>42490899733.093094</v>
      </c>
    </row>
    <row r="4" spans="3:6">
      <c r="C4" s="95" t="s">
        <v>83</v>
      </c>
      <c r="D4" s="92">
        <v>2.456</v>
      </c>
      <c r="E4" s="95">
        <v>61442658</v>
      </c>
      <c r="F4" s="95">
        <v>47219047950.437019</v>
      </c>
    </row>
    <row r="5" spans="3:6">
      <c r="C5" s="95" t="s">
        <v>84</v>
      </c>
      <c r="D5" s="92">
        <v>3.665</v>
      </c>
      <c r="E5" s="95">
        <v>62294919</v>
      </c>
      <c r="F5" s="95">
        <v>61982334618.5149</v>
      </c>
    </row>
    <row r="6" spans="3:6">
      <c r="C6" s="95" t="s">
        <v>85</v>
      </c>
      <c r="D6" s="92">
        <v>4.5199999999999996</v>
      </c>
      <c r="E6" s="95">
        <v>63136309</v>
      </c>
      <c r="F6" s="95">
        <v>71945123755.253784</v>
      </c>
    </row>
    <row r="7" spans="3:6">
      <c r="C7" s="95" t="s">
        <v>86</v>
      </c>
      <c r="D7" s="92">
        <v>5.298</v>
      </c>
      <c r="E7" s="95">
        <v>63971836</v>
      </c>
      <c r="F7" s="95">
        <v>72900231304.335312</v>
      </c>
    </row>
    <row r="8" spans="3:6">
      <c r="C8" s="95" t="s">
        <v>87</v>
      </c>
      <c r="D8" s="92">
        <v>6.258</v>
      </c>
      <c r="E8" s="95">
        <v>64800875</v>
      </c>
      <c r="F8" s="95">
        <v>78267473288.989395</v>
      </c>
    </row>
    <row r="9" spans="3:6">
      <c r="C9" s="95" t="s">
        <v>88</v>
      </c>
      <c r="D9" s="92">
        <v>7.516</v>
      </c>
      <c r="E9" s="95">
        <v>65623397</v>
      </c>
      <c r="F9" s="95">
        <v>72736499319.463089</v>
      </c>
    </row>
    <row r="10" spans="3:6">
      <c r="C10" s="95" t="s">
        <v>89</v>
      </c>
      <c r="D10" s="92">
        <v>8.4629999999999992</v>
      </c>
      <c r="E10" s="95">
        <v>66449111</v>
      </c>
      <c r="F10" s="95">
        <v>68669376116.24498</v>
      </c>
    </row>
    <row r="11" spans="3:6">
      <c r="C11" s="95" t="s">
        <v>90</v>
      </c>
      <c r="D11" s="92">
        <v>9.4269999999999996</v>
      </c>
      <c r="E11" s="95">
        <v>67284801</v>
      </c>
      <c r="F11" s="95">
        <v>80050782763.309845</v>
      </c>
    </row>
    <row r="12" spans="3:6">
      <c r="C12" s="95" t="s">
        <v>91</v>
      </c>
      <c r="D12" s="92">
        <v>10.914999999999999</v>
      </c>
      <c r="E12" s="95">
        <v>68122947</v>
      </c>
      <c r="F12" s="95">
        <v>75004507712.075897</v>
      </c>
    </row>
    <row r="13" spans="3:6">
      <c r="C13" s="95" t="s">
        <v>92</v>
      </c>
      <c r="D13" s="92">
        <v>12.624000000000001</v>
      </c>
      <c r="E13" s="95">
        <v>68951279</v>
      </c>
      <c r="F13" s="95">
        <v>85772891200.303696</v>
      </c>
    </row>
    <row r="14" spans="3:6">
      <c r="C14" s="95" t="s">
        <v>93</v>
      </c>
      <c r="D14" s="92">
        <v>14.544</v>
      </c>
      <c r="E14" s="95">
        <v>69762345</v>
      </c>
      <c r="F14" s="95">
        <v>102460834695.99854</v>
      </c>
    </row>
    <row r="15" spans="3:6">
      <c r="C15" s="95" t="s">
        <v>94</v>
      </c>
      <c r="D15" s="92">
        <v>16.047999999999998</v>
      </c>
      <c r="E15" s="95">
        <v>70554756</v>
      </c>
      <c r="F15" s="95">
        <v>120652808408.7601</v>
      </c>
    </row>
    <row r="16" spans="3:6">
      <c r="C16" s="95" t="s">
        <v>95</v>
      </c>
      <c r="D16" s="92">
        <v>17.954999999999998</v>
      </c>
      <c r="E16" s="95">
        <v>71336476</v>
      </c>
      <c r="F16" s="95">
        <v>143541825757.51291</v>
      </c>
    </row>
    <row r="17" spans="3:6">
      <c r="C17" s="95" t="s">
        <v>96</v>
      </c>
      <c r="D17" s="92">
        <v>21.265000000000001</v>
      </c>
      <c r="E17" s="95">
        <v>72120608</v>
      </c>
      <c r="F17" s="95">
        <v>178097914246.13916</v>
      </c>
    </row>
    <row r="18" spans="3:6">
      <c r="C18" s="95" t="s">
        <v>97</v>
      </c>
      <c r="D18" s="92">
        <v>26.66</v>
      </c>
      <c r="E18" s="95">
        <v>72924833</v>
      </c>
      <c r="F18" s="95">
        <v>213231857925.7168</v>
      </c>
    </row>
    <row r="19" spans="3:6">
      <c r="C19" s="95" t="s">
        <v>98</v>
      </c>
      <c r="D19" s="92">
        <v>29.527000000000001</v>
      </c>
      <c r="E19" s="95">
        <v>73762519</v>
      </c>
      <c r="F19" s="95">
        <v>231841134507.02673</v>
      </c>
    </row>
    <row r="20" spans="3:6">
      <c r="C20" s="95" t="s">
        <v>99</v>
      </c>
      <c r="D20" s="92">
        <v>33.188000000000002</v>
      </c>
      <c r="E20" s="95">
        <v>74634959</v>
      </c>
      <c r="F20" s="95">
        <v>261544930150.36353</v>
      </c>
    </row>
    <row r="21" spans="3:6">
      <c r="C21" s="95" t="s">
        <v>100</v>
      </c>
      <c r="D21" s="92">
        <v>40.320999999999998</v>
      </c>
      <c r="E21" s="95">
        <v>75539881</v>
      </c>
      <c r="F21" s="95">
        <v>347339703252.28772</v>
      </c>
    </row>
    <row r="22" spans="3:6">
      <c r="C22" s="95" t="s">
        <v>101</v>
      </c>
      <c r="D22" s="92">
        <v>52.634999999999998</v>
      </c>
      <c r="E22" s="95">
        <v>76481963</v>
      </c>
      <c r="F22" s="95">
        <v>393721445463.80396</v>
      </c>
    </row>
    <row r="23" spans="3:6">
      <c r="C23" s="95" t="s">
        <v>102</v>
      </c>
      <c r="D23" s="92">
        <v>70.915999999999997</v>
      </c>
      <c r="E23" s="95">
        <v>77465769</v>
      </c>
      <c r="F23" s="95">
        <v>294781252860.29749</v>
      </c>
    </row>
    <row r="24" spans="3:6">
      <c r="C24" s="95" t="s">
        <v>103</v>
      </c>
      <c r="D24" s="92">
        <v>81.947999999999993</v>
      </c>
      <c r="E24" s="95">
        <v>78492208</v>
      </c>
      <c r="F24" s="95">
        <v>277007976997.39325</v>
      </c>
    </row>
    <row r="25" spans="3:6">
      <c r="C25" s="95" t="s">
        <v>104</v>
      </c>
      <c r="D25" s="92">
        <v>91.713999999999999</v>
      </c>
      <c r="E25" s="95">
        <v>79563991</v>
      </c>
      <c r="F25" s="95">
        <v>281627782995.31018</v>
      </c>
    </row>
    <row r="26" spans="3:6">
      <c r="C26" s="95" t="s">
        <v>105</v>
      </c>
      <c r="D26" s="92">
        <v>100</v>
      </c>
      <c r="E26" s="95">
        <v>80673888</v>
      </c>
      <c r="F26" s="95">
        <v>306000770300.47394</v>
      </c>
    </row>
    <row r="27" spans="3:6">
      <c r="C27" s="95" t="s">
        <v>106</v>
      </c>
      <c r="D27" s="92">
        <v>109.6</v>
      </c>
      <c r="E27" s="95">
        <v>81800204</v>
      </c>
      <c r="F27" s="95">
        <v>316204703810.323</v>
      </c>
    </row>
    <row r="28" spans="3:6">
      <c r="C28" s="95" t="s">
        <v>107</v>
      </c>
      <c r="D28" s="92">
        <v>143.80000000000001</v>
      </c>
      <c r="E28" s="95">
        <v>82913893</v>
      </c>
      <c r="F28" s="95">
        <v>212266937918.54166</v>
      </c>
    </row>
    <row r="29" spans="3:6">
      <c r="C29" s="95" t="s">
        <v>108</v>
      </c>
      <c r="D29" s="92">
        <v>203.2</v>
      </c>
      <c r="E29" s="95">
        <v>83992953</v>
      </c>
      <c r="F29" s="95">
        <v>187183366197.52747</v>
      </c>
    </row>
    <row r="30" spans="3:6">
      <c r="C30" s="95" t="s">
        <v>109</v>
      </c>
      <c r="D30" s="92">
        <v>308.39999999999998</v>
      </c>
      <c r="E30" s="95">
        <v>85028760</v>
      </c>
      <c r="F30" s="95">
        <v>144444385337.3028</v>
      </c>
    </row>
  </sheetData>
  <pageMargins left="0.7" right="0.7" top="0.75" bottom="0.75" header="0.3" footer="0.3"/>
  <ignoredErrors>
    <ignoredError sqref="C3:C30" numberStoredAsText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919BE-003F-40B2-8B65-1CE7AAFB6712}">
  <dimension ref="B2:F65"/>
  <sheetViews>
    <sheetView topLeftCell="B1" workbookViewId="0">
      <selection activeCell="I21" sqref="I21"/>
    </sheetView>
  </sheetViews>
  <sheetFormatPr defaultRowHeight="15.6"/>
  <cols>
    <col min="1" max="1" width="4.44140625" style="95" customWidth="1"/>
    <col min="2" max="2" width="8.88671875" style="95"/>
    <col min="3" max="3" width="13.33203125" style="95" bestFit="1" customWidth="1"/>
    <col min="4" max="4" width="11.77734375" style="95" bestFit="1" customWidth="1"/>
    <col min="5" max="5" width="9.109375" style="95" bestFit="1" customWidth="1"/>
    <col min="6" max="16384" width="8.88671875" style="95"/>
  </cols>
  <sheetData>
    <row r="2" spans="2:6">
      <c r="B2" s="95" t="s">
        <v>52</v>
      </c>
      <c r="C2" s="95" t="s">
        <v>132</v>
      </c>
      <c r="D2" s="95" t="s">
        <v>133</v>
      </c>
      <c r="E2" s="95" t="s">
        <v>134</v>
      </c>
      <c r="F2" s="95" t="s">
        <v>135</v>
      </c>
    </row>
    <row r="3" spans="2:6">
      <c r="B3" s="95" t="s">
        <v>112</v>
      </c>
      <c r="C3" s="95">
        <v>13.849078460270862</v>
      </c>
      <c r="D3" s="95">
        <v>17.388463210411587</v>
      </c>
      <c r="E3" s="95">
        <f>C3-D3</f>
        <v>-3.5393847501407247</v>
      </c>
      <c r="F3" s="95">
        <v>9.8224108129788092</v>
      </c>
    </row>
    <row r="4" spans="2:6">
      <c r="B4" s="95" t="s">
        <v>113</v>
      </c>
      <c r="C4" s="95">
        <v>13.732147437506924</v>
      </c>
      <c r="D4" s="95">
        <v>15.863096081158046</v>
      </c>
      <c r="E4" s="95">
        <f t="shared" ref="E4:E63" si="0">C4-D4</f>
        <v>-2.1309486436511218</v>
      </c>
      <c r="F4" s="95">
        <v>3.1625643958573701</v>
      </c>
    </row>
    <row r="5" spans="2:6">
      <c r="B5" s="95" t="s">
        <v>114</v>
      </c>
      <c r="C5" s="95">
        <v>14.497355685296693</v>
      </c>
      <c r="D5" s="95">
        <v>13.67864427263099</v>
      </c>
      <c r="E5" s="95">
        <f t="shared" si="0"/>
        <v>0.81871141266570291</v>
      </c>
      <c r="F5" s="95">
        <v>0.72132057165631702</v>
      </c>
    </row>
    <row r="6" spans="2:6">
      <c r="B6" s="95" t="s">
        <v>115</v>
      </c>
      <c r="C6" s="95">
        <v>15.331005545119581</v>
      </c>
      <c r="D6" s="95">
        <v>12.459907734032608</v>
      </c>
      <c r="E6" s="95">
        <f t="shared" si="0"/>
        <v>2.8710978110869725</v>
      </c>
      <c r="F6" s="95">
        <v>0.37184960722168697</v>
      </c>
    </row>
    <row r="7" spans="2:6">
      <c r="B7" s="95" t="s">
        <v>116</v>
      </c>
      <c r="C7" s="95">
        <v>16.398282448553665</v>
      </c>
      <c r="D7" s="95">
        <v>16.330367363257821</v>
      </c>
      <c r="E7" s="95">
        <f t="shared" si="0"/>
        <v>6.7915085295844335E-2</v>
      </c>
      <c r="F7" s="95">
        <v>3.81448957223042</v>
      </c>
    </row>
    <row r="8" spans="2:6">
      <c r="B8" s="95" t="s">
        <v>117</v>
      </c>
      <c r="C8" s="95">
        <v>16.150274921456077</v>
      </c>
      <c r="D8" s="95">
        <v>16.475760649062654</v>
      </c>
      <c r="E8" s="95">
        <f t="shared" si="0"/>
        <v>-0.32548572760657635</v>
      </c>
      <c r="F8" s="95">
        <v>2.1543748352096501</v>
      </c>
    </row>
    <row r="9" spans="2:6">
      <c r="B9" s="95" t="s">
        <v>118</v>
      </c>
      <c r="C9" s="95">
        <v>16.294392354568686</v>
      </c>
      <c r="D9" s="95">
        <v>17.612586515141587</v>
      </c>
      <c r="E9" s="95">
        <f t="shared" si="0"/>
        <v>-1.3181941605729008</v>
      </c>
      <c r="F9" s="95">
        <v>-0.38814853215446699</v>
      </c>
    </row>
    <row r="10" spans="2:6">
      <c r="B10" s="95" t="s">
        <v>119</v>
      </c>
      <c r="C10" s="95">
        <v>17.296538207263755</v>
      </c>
      <c r="D10" s="95">
        <v>19.65890017865372</v>
      </c>
      <c r="E10" s="95">
        <f t="shared" si="0"/>
        <v>-2.3623619713899657</v>
      </c>
      <c r="F10" s="95">
        <v>1.5976100796435899</v>
      </c>
    </row>
    <row r="11" spans="2:6">
      <c r="B11" s="95" t="s">
        <v>120</v>
      </c>
      <c r="C11" s="95">
        <v>17.479185591517293</v>
      </c>
      <c r="D11" s="95">
        <v>20.512754201756774</v>
      </c>
      <c r="E11" s="95">
        <f t="shared" si="0"/>
        <v>-3.033568610239481</v>
      </c>
      <c r="F11" s="95">
        <v>0.690360521996216</v>
      </c>
    </row>
    <row r="12" spans="2:6">
      <c r="B12" s="95" t="s">
        <v>121</v>
      </c>
      <c r="C12" s="95">
        <v>18.028084641120035</v>
      </c>
      <c r="D12" s="95">
        <v>21.050058527904685</v>
      </c>
      <c r="E12" s="95">
        <f t="shared" si="0"/>
        <v>-3.0219738867846502</v>
      </c>
      <c r="F12" s="95">
        <v>3.5931945155128302</v>
      </c>
    </row>
    <row r="13" spans="2:6">
      <c r="B13" s="95" t="s">
        <v>122</v>
      </c>
      <c r="C13" s="95">
        <v>18.465544970992585</v>
      </c>
      <c r="D13" s="95">
        <v>21.201469577314068</v>
      </c>
      <c r="E13" s="95">
        <f t="shared" si="0"/>
        <v>-2.7359246063214826</v>
      </c>
      <c r="F13" s="95">
        <v>1.66687093970065</v>
      </c>
    </row>
    <row r="14" spans="2:6">
      <c r="B14" s="95" t="s">
        <v>123</v>
      </c>
      <c r="C14" s="95">
        <v>23.105223000267745</v>
      </c>
      <c r="D14" s="95">
        <v>21.322806510408849</v>
      </c>
      <c r="E14" s="95">
        <f t="shared" si="0"/>
        <v>1.7824164898588961</v>
      </c>
      <c r="F14" s="95">
        <v>4.1952983726542401</v>
      </c>
    </row>
    <row r="15" spans="2:6">
      <c r="B15" s="95" t="s">
        <v>124</v>
      </c>
      <c r="C15" s="95">
        <v>22.947457757486458</v>
      </c>
      <c r="D15" s="95">
        <v>21.50599211087119</v>
      </c>
      <c r="E15" s="95">
        <f t="shared" si="0"/>
        <v>1.4414656466152671</v>
      </c>
      <c r="F15" s="95">
        <v>6.3982413512887399</v>
      </c>
    </row>
    <row r="16" spans="2:6">
      <c r="B16" s="95" t="s">
        <v>125</v>
      </c>
      <c r="C16" s="95">
        <v>33.440076025626965</v>
      </c>
      <c r="D16" s="95">
        <v>20.657810895168705</v>
      </c>
      <c r="E16" s="95">
        <f t="shared" si="0"/>
        <v>12.78226513045826</v>
      </c>
      <c r="F16" s="95">
        <v>9.8194867331876008</v>
      </c>
    </row>
    <row r="17" spans="2:6">
      <c r="B17" s="95" t="s">
        <v>126</v>
      </c>
      <c r="C17" s="95">
        <v>47.370930903923316</v>
      </c>
      <c r="D17" s="95">
        <v>24.033757202029683</v>
      </c>
      <c r="E17" s="95">
        <f t="shared" si="0"/>
        <v>23.337173701893633</v>
      </c>
      <c r="F17" s="95">
        <v>14.2489355382568</v>
      </c>
    </row>
    <row r="18" spans="2:6">
      <c r="B18" s="95" t="s">
        <v>127</v>
      </c>
      <c r="C18" s="95">
        <v>40.735735929588785</v>
      </c>
      <c r="D18" s="95">
        <v>35.379887497101862</v>
      </c>
      <c r="E18" s="95">
        <f t="shared" si="0"/>
        <v>5.3558484324869227</v>
      </c>
      <c r="F18" s="95">
        <v>12.879181833834</v>
      </c>
    </row>
    <row r="19" spans="2:6">
      <c r="B19" s="95" t="s">
        <v>128</v>
      </c>
      <c r="C19" s="95">
        <v>37.2050049388261</v>
      </c>
      <c r="D19" s="95">
        <v>28.230076186608038</v>
      </c>
      <c r="E19" s="95">
        <f t="shared" si="0"/>
        <v>8.9749287522180623</v>
      </c>
      <c r="F19" s="95">
        <v>11.2561425062112</v>
      </c>
    </row>
    <row r="20" spans="2:6">
      <c r="B20" s="95" t="s">
        <v>129</v>
      </c>
      <c r="C20" s="95">
        <v>30.795303511314291</v>
      </c>
      <c r="D20" s="95">
        <v>29.092774853589248</v>
      </c>
      <c r="E20" s="95">
        <f t="shared" si="0"/>
        <v>1.7025286577250434</v>
      </c>
      <c r="F20" s="95">
        <v>27.287784679309301</v>
      </c>
    </row>
    <row r="21" spans="2:6">
      <c r="B21" s="95" t="s">
        <v>130</v>
      </c>
      <c r="C21" s="95">
        <v>23.47453726855689</v>
      </c>
      <c r="D21" s="95">
        <v>22.220028368639746</v>
      </c>
      <c r="E21" s="95">
        <f t="shared" si="0"/>
        <v>1.2545088999171448</v>
      </c>
      <c r="F21" s="95">
        <v>11.7219692041212</v>
      </c>
    </row>
    <row r="22" spans="2:6">
      <c r="B22" s="95" t="s">
        <v>131</v>
      </c>
      <c r="C22" s="95">
        <v>26.746335916887237</v>
      </c>
      <c r="D22" s="95">
        <v>16.059490859179647</v>
      </c>
      <c r="E22" s="95">
        <f t="shared" si="0"/>
        <v>10.68684505770759</v>
      </c>
      <c r="F22" s="95">
        <v>10.4872367273486</v>
      </c>
    </row>
    <row r="23" spans="2:6">
      <c r="B23" s="95" t="s">
        <v>69</v>
      </c>
      <c r="C23" s="95">
        <v>13.736025762753142</v>
      </c>
      <c r="D23" s="95">
        <v>28.746648104875465</v>
      </c>
      <c r="E23" s="95">
        <f t="shared" si="0"/>
        <v>-15.010622342122323</v>
      </c>
      <c r="F23" s="95">
        <v>20.643914437379699</v>
      </c>
    </row>
    <row r="24" spans="2:6">
      <c r="B24" s="95" t="s">
        <v>70</v>
      </c>
      <c r="C24" s="95">
        <v>12.369723402444679</v>
      </c>
      <c r="D24" s="95">
        <v>27.943382733116916</v>
      </c>
      <c r="E24" s="95">
        <f t="shared" si="0"/>
        <v>-15.573659330672237</v>
      </c>
      <c r="F24" s="95">
        <v>24.203589762448601</v>
      </c>
    </row>
    <row r="25" spans="2:6">
      <c r="B25" s="95" t="s">
        <v>71</v>
      </c>
      <c r="C25" s="95">
        <v>17.090270099560765</v>
      </c>
      <c r="D25" s="95">
        <v>20.973246778633655</v>
      </c>
      <c r="E25" s="95">
        <f t="shared" si="0"/>
        <v>-3.8829766790728897</v>
      </c>
      <c r="F25" s="95">
        <v>18.689725926956399</v>
      </c>
    </row>
    <row r="26" spans="2:6">
      <c r="B26" s="95" t="s">
        <v>72</v>
      </c>
      <c r="C26" s="95">
        <v>14.533824166055579</v>
      </c>
      <c r="D26" s="95">
        <v>24.196289350819647</v>
      </c>
      <c r="E26" s="95">
        <f t="shared" si="0"/>
        <v>-9.6624651847640681</v>
      </c>
      <c r="F26" s="95">
        <v>19.740189177861101</v>
      </c>
    </row>
    <row r="27" spans="2:6">
      <c r="B27" s="95" t="s">
        <v>73</v>
      </c>
      <c r="C27" s="95">
        <v>11.313438905387082</v>
      </c>
      <c r="D27" s="95">
        <v>16.62069870478771</v>
      </c>
      <c r="E27" s="95">
        <f t="shared" si="0"/>
        <v>-5.3072597994006276</v>
      </c>
      <c r="F27" s="95">
        <v>12.5402194538869</v>
      </c>
    </row>
    <row r="28" spans="2:6">
      <c r="B28" s="95" t="s">
        <v>74</v>
      </c>
      <c r="C28" s="95">
        <v>8.8835953814544943</v>
      </c>
      <c r="D28" s="95">
        <v>14.288795759093054</v>
      </c>
      <c r="E28" s="95">
        <f t="shared" si="0"/>
        <v>-5.4052003776385593</v>
      </c>
      <c r="F28" s="95">
        <v>4.3893409574153699</v>
      </c>
    </row>
    <row r="29" spans="2:6">
      <c r="B29" s="95" t="s">
        <v>75</v>
      </c>
      <c r="C29" s="95">
        <v>3.7316157200200561</v>
      </c>
      <c r="D29" s="95">
        <v>10.41323818411008</v>
      </c>
      <c r="E29" s="95">
        <f t="shared" si="0"/>
        <v>-6.6816224640900241</v>
      </c>
      <c r="F29" s="95">
        <v>18.429003021147398</v>
      </c>
    </row>
    <row r="30" spans="2:6">
      <c r="B30" s="95" t="s">
        <v>76</v>
      </c>
      <c r="C30" s="95">
        <v>9.1574032110324239</v>
      </c>
      <c r="D30" s="95">
        <v>8.7274499266501628</v>
      </c>
      <c r="E30" s="95">
        <f t="shared" si="0"/>
        <v>0.4299532843822611</v>
      </c>
      <c r="F30" s="95">
        <v>28.571428571429099</v>
      </c>
    </row>
    <row r="31" spans="2:6">
      <c r="B31" s="95" t="s">
        <v>77</v>
      </c>
      <c r="C31" s="95">
        <v>7.2851604072454581</v>
      </c>
      <c r="D31" s="95">
        <v>14.298818432489982</v>
      </c>
      <c r="E31" s="95">
        <f t="shared" si="0"/>
        <v>-7.0136580252445242</v>
      </c>
      <c r="F31" s="95">
        <v>28.670634920634502</v>
      </c>
    </row>
    <row r="32" spans="2:6">
      <c r="B32" s="95" t="s">
        <v>78</v>
      </c>
      <c r="C32" s="95">
        <v>9.8272696332009577</v>
      </c>
      <c r="D32" s="95">
        <v>18.107756074705257</v>
      </c>
      <c r="E32" s="95">
        <f t="shared" si="0"/>
        <v>-8.2804864415042996</v>
      </c>
      <c r="F32" s="95">
        <v>22.349653045489699</v>
      </c>
    </row>
    <row r="33" spans="2:6">
      <c r="B33" s="95" t="s">
        <v>79</v>
      </c>
      <c r="C33" s="95">
        <v>13.27874180049008</v>
      </c>
      <c r="D33" s="95">
        <v>23.801825898321002</v>
      </c>
      <c r="E33" s="95">
        <f t="shared" si="0"/>
        <v>-10.523084097830923</v>
      </c>
      <c r="F33" s="95">
        <v>7.6276749376393598</v>
      </c>
    </row>
    <row r="34" spans="2:6">
      <c r="B34" s="95" t="s">
        <v>80</v>
      </c>
      <c r="C34" s="95">
        <v>13.824320286036365</v>
      </c>
      <c r="D34" s="95">
        <v>30.36985136176779</v>
      </c>
      <c r="E34" s="95">
        <f t="shared" si="0"/>
        <v>-16.545531075731425</v>
      </c>
      <c r="F34" s="95">
        <v>17.128567943401102</v>
      </c>
    </row>
    <row r="35" spans="2:6">
      <c r="B35" s="95" t="s">
        <v>81</v>
      </c>
      <c r="C35" s="95">
        <v>13.164590669173066</v>
      </c>
      <c r="D35" s="95">
        <v>27.233336583065022</v>
      </c>
      <c r="E35" s="95">
        <f t="shared" si="0"/>
        <v>-14.068745913891956</v>
      </c>
      <c r="F35" s="95">
        <v>25.8077226162332</v>
      </c>
    </row>
    <row r="36" spans="2:6">
      <c r="B36" s="95" t="s">
        <v>82</v>
      </c>
      <c r="C36" s="95">
        <v>25.410111646644811</v>
      </c>
      <c r="D36" s="95">
        <v>20.630752677724313</v>
      </c>
      <c r="E36" s="95">
        <f t="shared" si="0"/>
        <v>4.7793589689204978</v>
      </c>
      <c r="F36" s="95">
        <v>21.202630754776099</v>
      </c>
    </row>
    <row r="37" spans="2:6">
      <c r="B37" s="95" t="s">
        <v>83</v>
      </c>
      <c r="C37" s="95">
        <v>28.286192414356115</v>
      </c>
      <c r="D37" s="95">
        <v>13.322943983776653</v>
      </c>
      <c r="E37" s="95">
        <f t="shared" si="0"/>
        <v>14.963248430579462</v>
      </c>
      <c r="F37" s="95">
        <v>31.447028423772799</v>
      </c>
    </row>
    <row r="38" spans="2:6">
      <c r="B38" s="95" t="s">
        <v>84</v>
      </c>
      <c r="C38" s="95">
        <v>21.676240704329903</v>
      </c>
      <c r="D38" s="95">
        <v>13.468004211627452</v>
      </c>
      <c r="E38" s="95">
        <f t="shared" si="0"/>
        <v>8.2082364927024507</v>
      </c>
      <c r="F38" s="95">
        <v>49.655985846274703</v>
      </c>
    </row>
    <row r="39" spans="2:6">
      <c r="B39" s="95" t="s">
        <v>85</v>
      </c>
      <c r="C39" s="95">
        <v>20.195130239872668</v>
      </c>
      <c r="D39" s="95">
        <v>15.026168914731503</v>
      </c>
      <c r="E39" s="95">
        <f t="shared" si="0"/>
        <v>5.168961325141165</v>
      </c>
      <c r="F39" s="95">
        <v>28.937344016813601</v>
      </c>
    </row>
    <row r="40" spans="2:6">
      <c r="B40" s="95" t="s">
        <v>86</v>
      </c>
      <c r="C40" s="95">
        <v>17.277930865064739</v>
      </c>
      <c r="D40" s="95">
        <v>15.37162724657682</v>
      </c>
      <c r="E40" s="95">
        <f t="shared" si="0"/>
        <v>1.9063036184879198</v>
      </c>
      <c r="F40" s="95">
        <v>17.349225753870801</v>
      </c>
    </row>
    <row r="41" spans="2:6">
      <c r="B41" s="95" t="s">
        <v>87</v>
      </c>
      <c r="C41" s="95">
        <v>12.68338091236191</v>
      </c>
      <c r="D41" s="95">
        <v>16.544838733951533</v>
      </c>
      <c r="E41" s="95">
        <f t="shared" si="0"/>
        <v>-3.8614578215896227</v>
      </c>
      <c r="F41" s="95">
        <v>17.8661342130397</v>
      </c>
    </row>
    <row r="42" spans="2:6">
      <c r="B42" s="95" t="s">
        <v>88</v>
      </c>
      <c r="C42" s="95">
        <v>19.292023195997995</v>
      </c>
      <c r="D42" s="95">
        <v>15.593390938595425</v>
      </c>
      <c r="E42" s="95">
        <f t="shared" si="0"/>
        <v>3.6986322574025703</v>
      </c>
      <c r="F42" s="95">
        <v>20.0707078146866</v>
      </c>
    </row>
    <row r="43" spans="2:6">
      <c r="B43" s="95" t="s">
        <v>89</v>
      </c>
      <c r="C43" s="95">
        <v>21.467057567848286</v>
      </c>
      <c r="D43" s="95">
        <v>19.790189895954821</v>
      </c>
      <c r="E43" s="95">
        <f t="shared" si="0"/>
        <v>1.676867671893465</v>
      </c>
      <c r="F43" s="95">
        <v>14.4767513188566</v>
      </c>
    </row>
    <row r="44" spans="2:6">
      <c r="B44" s="95" t="s">
        <v>90</v>
      </c>
      <c r="C44" s="95">
        <v>19.303320356235336</v>
      </c>
      <c r="D44" s="95">
        <v>21.232246123287624</v>
      </c>
      <c r="E44" s="95">
        <f t="shared" si="0"/>
        <v>-1.9289257670522879</v>
      </c>
      <c r="F44" s="95">
        <v>11.2742471332117</v>
      </c>
    </row>
    <row r="45" spans="2:6">
      <c r="B45" s="95" t="s">
        <v>91</v>
      </c>
      <c r="C45" s="95">
        <v>24.413902153645729</v>
      </c>
      <c r="D45" s="95">
        <v>23.758784398419955</v>
      </c>
      <c r="E45" s="95">
        <f t="shared" si="0"/>
        <v>0.65511775522577409</v>
      </c>
      <c r="F45" s="95">
        <v>14.335933737840399</v>
      </c>
    </row>
    <row r="46" spans="2:6">
      <c r="B46" s="95" t="s">
        <v>92</v>
      </c>
      <c r="C46" s="95">
        <v>24.627472830923217</v>
      </c>
      <c r="D46" s="95">
        <v>26.051632944402908</v>
      </c>
      <c r="E46" s="95">
        <f t="shared" si="0"/>
        <v>-1.4241601134796902</v>
      </c>
      <c r="F46" s="95">
        <v>16.4680116244792</v>
      </c>
    </row>
    <row r="47" spans="2:6">
      <c r="B47" s="95" t="s">
        <v>93</v>
      </c>
      <c r="C47" s="95">
        <v>25.266928255823046</v>
      </c>
      <c r="D47" s="95">
        <v>26.046929070765795</v>
      </c>
      <c r="E47" s="95">
        <f t="shared" si="0"/>
        <v>-0.78000081494274909</v>
      </c>
      <c r="F47" s="95">
        <v>14.7615086970672</v>
      </c>
    </row>
    <row r="48" spans="2:6">
      <c r="B48" s="95" t="s">
        <v>94</v>
      </c>
      <c r="C48" s="95">
        <v>30.330819186539742</v>
      </c>
      <c r="D48" s="95">
        <v>24.109676077013905</v>
      </c>
      <c r="E48" s="95">
        <f t="shared" si="0"/>
        <v>6.2211431095258369</v>
      </c>
      <c r="F48" s="95">
        <v>13.433118008508</v>
      </c>
    </row>
    <row r="49" spans="2:6">
      <c r="B49" s="95" t="s">
        <v>95</v>
      </c>
      <c r="C49" s="95">
        <v>29.869035250583131</v>
      </c>
      <c r="D49" s="95">
        <v>23.298323463801378</v>
      </c>
      <c r="E49" s="95">
        <f t="shared" si="0"/>
        <v>6.5707117867817537</v>
      </c>
      <c r="F49" s="95">
        <v>10.0158982511924</v>
      </c>
    </row>
    <row r="50" spans="2:6">
      <c r="B50" s="95" t="s">
        <v>96</v>
      </c>
      <c r="C50" s="95">
        <v>28.843612405416458</v>
      </c>
      <c r="D50" s="95">
        <v>21.043694517176938</v>
      </c>
      <c r="E50" s="95">
        <f t="shared" si="0"/>
        <v>7.7999178882395199</v>
      </c>
      <c r="F50" s="95">
        <v>17.341040462427699</v>
      </c>
    </row>
    <row r="51" spans="2:6">
      <c r="B51" s="95" t="s">
        <v>97</v>
      </c>
      <c r="C51" s="95">
        <v>26.5771274521598</v>
      </c>
      <c r="D51" s="95">
        <v>21.652275321984053</v>
      </c>
      <c r="E51" s="95">
        <f t="shared" si="0"/>
        <v>4.9248521301757471</v>
      </c>
      <c r="F51" s="95">
        <v>25.4105090311987</v>
      </c>
    </row>
    <row r="52" spans="2:6">
      <c r="B52" s="95" t="s">
        <v>98</v>
      </c>
      <c r="C52" s="95">
        <v>22.711489137821452</v>
      </c>
      <c r="D52" s="95">
        <v>20.988091086537008</v>
      </c>
      <c r="E52" s="95">
        <f t="shared" si="0"/>
        <v>1.7233980512844447</v>
      </c>
      <c r="F52" s="95">
        <v>13.5515548281506</v>
      </c>
    </row>
    <row r="53" spans="2:6">
      <c r="B53" s="95" t="s">
        <v>99</v>
      </c>
      <c r="C53" s="95">
        <v>24.399653282909021</v>
      </c>
      <c r="D53" s="95">
        <v>19.370990454230903</v>
      </c>
      <c r="E53" s="95">
        <f t="shared" si="0"/>
        <v>5.0286628286781188</v>
      </c>
      <c r="F53" s="95">
        <v>10.089362928798</v>
      </c>
    </row>
    <row r="54" spans="2:6">
      <c r="B54" s="95" t="s">
        <v>100</v>
      </c>
      <c r="C54" s="95">
        <v>24.933313126467379</v>
      </c>
      <c r="D54" s="95">
        <v>16.286101665390429</v>
      </c>
      <c r="E54" s="95">
        <f t="shared" si="0"/>
        <v>8.6472114610769495</v>
      </c>
      <c r="F54" s="95">
        <v>26.2933856738609</v>
      </c>
    </row>
    <row r="55" spans="2:6">
      <c r="B55" s="95" t="s">
        <v>101</v>
      </c>
      <c r="C55" s="95">
        <v>22.475300199258598</v>
      </c>
      <c r="D55" s="95">
        <v>21.614046481486586</v>
      </c>
      <c r="E55" s="95">
        <f t="shared" si="0"/>
        <v>0.8612537177720121</v>
      </c>
      <c r="F55" s="95">
        <v>27.2568127242908</v>
      </c>
    </row>
    <row r="56" spans="2:6">
      <c r="B56" s="95" t="s">
        <v>102</v>
      </c>
      <c r="C56" s="95">
        <v>25.182906741907154</v>
      </c>
      <c r="D56" s="95">
        <v>21.90381117756834</v>
      </c>
      <c r="E56" s="95">
        <f t="shared" si="0"/>
        <v>3.2790955643388138</v>
      </c>
      <c r="F56" s="95">
        <v>36.603035519102797</v>
      </c>
    </row>
    <row r="57" spans="2:6">
      <c r="B57" s="95" t="s">
        <v>103</v>
      </c>
      <c r="C57" s="95">
        <v>22.830672389164281</v>
      </c>
      <c r="D57" s="95">
        <v>22.520747752151838</v>
      </c>
      <c r="E57" s="95">
        <f t="shared" si="0"/>
        <v>0.30992463701244333</v>
      </c>
      <c r="F57" s="95">
        <v>16.606553235744901</v>
      </c>
    </row>
    <row r="58" spans="2:6">
      <c r="B58" s="95" t="s">
        <v>104</v>
      </c>
      <c r="C58" s="95">
        <v>18.720834506865604</v>
      </c>
      <c r="D58" s="95">
        <v>20.701754154314354</v>
      </c>
      <c r="E58" s="95">
        <f t="shared" si="0"/>
        <v>-1.9809196474487507</v>
      </c>
      <c r="F58" s="95">
        <v>12.4846815611533</v>
      </c>
    </row>
    <row r="59" spans="2:6">
      <c r="B59" s="95" t="s">
        <v>105</v>
      </c>
      <c r="C59" s="95">
        <v>21.161707999140319</v>
      </c>
      <c r="D59" s="95">
        <v>19.226138921702322</v>
      </c>
      <c r="E59" s="95">
        <f t="shared" si="0"/>
        <v>1.9355690774379966</v>
      </c>
      <c r="F59" s="95">
        <v>7.24542548952983</v>
      </c>
    </row>
    <row r="60" spans="2:6">
      <c r="B60" s="95" t="s">
        <v>106</v>
      </c>
      <c r="C60" s="95">
        <v>22.735688263009813</v>
      </c>
      <c r="D60" s="95">
        <v>22.009182502898913</v>
      </c>
      <c r="E60" s="95">
        <f t="shared" si="0"/>
        <v>0.72650576011089996</v>
      </c>
      <c r="F60" s="95">
        <v>8.0449243766028093</v>
      </c>
    </row>
    <row r="61" spans="2:6">
      <c r="B61" s="95" t="s">
        <v>107</v>
      </c>
      <c r="C61" s="95">
        <v>30.217751734456193</v>
      </c>
      <c r="D61" s="95">
        <v>28.167148640330502</v>
      </c>
      <c r="E61" s="95">
        <f t="shared" si="0"/>
        <v>2.050603094125691</v>
      </c>
      <c r="F61" s="95">
        <v>18.014118337187401</v>
      </c>
    </row>
    <row r="62" spans="2:6">
      <c r="B62" s="95" t="s">
        <v>108</v>
      </c>
      <c r="C62" s="95">
        <v>22.709737583718223</v>
      </c>
      <c r="D62" s="95">
        <v>27.341661730741173</v>
      </c>
      <c r="E62" s="95">
        <f t="shared" si="0"/>
        <v>-4.63192414702295</v>
      </c>
      <c r="F62" s="95">
        <v>39.9073455697783</v>
      </c>
    </row>
    <row r="63" spans="2:6">
      <c r="B63" s="95" t="s">
        <v>109</v>
      </c>
      <c r="C63" s="95">
        <v>20.750432469211816</v>
      </c>
      <c r="D63" s="95">
        <v>25.529502337933764</v>
      </c>
      <c r="E63" s="95">
        <f t="shared" si="0"/>
        <v>-4.7790698687219475</v>
      </c>
      <c r="F63" s="95">
        <v>30.594139038729502</v>
      </c>
    </row>
    <row r="65" spans="3:5">
      <c r="C65" s="95">
        <f>AVERAGE(C43:C63)</f>
        <v>24.263274423481175</v>
      </c>
      <c r="D65" s="95">
        <f>AVERAGE(D43:D63)</f>
        <v>22.506806129433027</v>
      </c>
      <c r="E65" s="95">
        <f>AVERAGE(E43:E63)</f>
        <v>1.7564682940481471</v>
      </c>
    </row>
  </sheetData>
  <pageMargins left="0.7" right="0.7" top="0.75" bottom="0.75" header="0.3" footer="0.3"/>
  <ignoredErrors>
    <ignoredError sqref="B3:B63" numberStoredAsText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AADC2-D197-4E94-9AB8-4234FC8743ED}">
  <dimension ref="B1:F17"/>
  <sheetViews>
    <sheetView workbookViewId="0">
      <selection activeCell="I21" sqref="I21"/>
    </sheetView>
  </sheetViews>
  <sheetFormatPr defaultRowHeight="15.6"/>
  <cols>
    <col min="1" max="1" width="3.88671875" style="85" customWidth="1"/>
    <col min="2" max="2" width="8.88671875" style="85"/>
    <col min="3" max="3" width="13.33203125" style="85" bestFit="1" customWidth="1"/>
    <col min="4" max="4" width="16.33203125" style="85" bestFit="1" customWidth="1"/>
    <col min="5" max="5" width="8.88671875" style="85"/>
    <col min="6" max="6" width="8.88671875" style="83"/>
    <col min="7" max="16384" width="8.88671875" style="85"/>
  </cols>
  <sheetData>
    <row r="1" spans="2:6">
      <c r="C1" s="85" t="s">
        <v>139</v>
      </c>
      <c r="D1" s="85" t="s">
        <v>138</v>
      </c>
    </row>
    <row r="2" spans="2:6">
      <c r="B2" s="85" t="s">
        <v>52</v>
      </c>
      <c r="C2" s="85" t="s">
        <v>137</v>
      </c>
      <c r="D2" s="85" t="s">
        <v>136</v>
      </c>
      <c r="E2" s="85" t="s">
        <v>6</v>
      </c>
    </row>
    <row r="3" spans="2:6">
      <c r="B3" s="85">
        <v>1379</v>
      </c>
      <c r="C3" s="84">
        <v>522384.91674353537</v>
      </c>
      <c r="D3" s="85">
        <v>84484</v>
      </c>
      <c r="E3" s="27">
        <v>8.4629999999999992</v>
      </c>
      <c r="F3" s="83">
        <v>5.8088988527967657E-2</v>
      </c>
    </row>
    <row r="4" spans="2:6">
      <c r="B4" s="85">
        <v>1380</v>
      </c>
      <c r="C4" s="84">
        <v>631449.14066069515</v>
      </c>
      <c r="D4" s="85">
        <v>135374</v>
      </c>
      <c r="E4" s="27">
        <v>9.4269999999999996</v>
      </c>
      <c r="F4" s="83">
        <v>8.5369845916059457E-3</v>
      </c>
    </row>
    <row r="5" spans="2:6">
      <c r="B5" s="85">
        <v>1381</v>
      </c>
      <c r="C5" s="84">
        <v>802255.21920016222</v>
      </c>
      <c r="D5" s="85">
        <v>184866.8</v>
      </c>
      <c r="E5" s="27">
        <v>10.914999999999999</v>
      </c>
      <c r="F5" s="83">
        <v>7.2871520615146818E-2</v>
      </c>
    </row>
    <row r="6" spans="2:6">
      <c r="B6" s="85">
        <v>1382</v>
      </c>
      <c r="C6" s="84">
        <v>984322.20127184701</v>
      </c>
      <c r="D6" s="85">
        <v>222047.3</v>
      </c>
      <c r="E6" s="27">
        <v>12.624000000000001</v>
      </c>
      <c r="F6" s="83">
        <v>8.7119786859753703E-2</v>
      </c>
    </row>
    <row r="7" spans="2:6">
      <c r="B7" s="85">
        <v>1383</v>
      </c>
      <c r="C7" s="84">
        <v>1221115.7967204151</v>
      </c>
      <c r="D7" s="85">
        <v>281864.1321000001</v>
      </c>
      <c r="E7" s="27">
        <v>14.544</v>
      </c>
      <c r="F7" s="83">
        <v>4.3839440681041661E-2</v>
      </c>
    </row>
    <row r="8" spans="2:6">
      <c r="B8" s="85">
        <v>1384</v>
      </c>
      <c r="C8" s="84">
        <v>1476679.690085846</v>
      </c>
      <c r="D8" s="85">
        <v>403778.61344840867</v>
      </c>
      <c r="E8" s="27">
        <v>16.047999999999998</v>
      </c>
      <c r="F8" s="83">
        <v>3.1898040872868134E-2</v>
      </c>
    </row>
    <row r="9" spans="2:6">
      <c r="B9" s="85">
        <v>1385</v>
      </c>
      <c r="C9" s="84">
        <v>1817029.1729086749</v>
      </c>
      <c r="D9" s="85">
        <v>516587.02807788027</v>
      </c>
      <c r="E9" s="27">
        <v>17.954999999999998</v>
      </c>
      <c r="F9" s="83">
        <v>4.9997952618126666E-2</v>
      </c>
    </row>
    <row r="10" spans="2:6">
      <c r="B10" s="85">
        <v>1386</v>
      </c>
      <c r="C10" s="84">
        <v>2376207.3641277007</v>
      </c>
      <c r="D10" s="85">
        <v>561985.83905472117</v>
      </c>
      <c r="E10" s="27">
        <v>21.265000000000001</v>
      </c>
      <c r="F10" s="83">
        <v>8.1557735235865E-2</v>
      </c>
    </row>
    <row r="11" spans="2:6">
      <c r="B11" s="85">
        <v>1387</v>
      </c>
      <c r="C11" s="84">
        <v>2905288.4152920754</v>
      </c>
      <c r="D11" s="85">
        <v>727146.67038009875</v>
      </c>
      <c r="E11" s="27">
        <v>26.66</v>
      </c>
      <c r="F11" s="83">
        <v>2.5085655349309974E-3</v>
      </c>
    </row>
    <row r="12" spans="2:6">
      <c r="B12" s="85">
        <v>1388</v>
      </c>
      <c r="C12" s="84">
        <v>3206894.7681959411</v>
      </c>
      <c r="D12" s="85">
        <v>837152.34132772114</v>
      </c>
      <c r="E12" s="27">
        <v>29.527000000000001</v>
      </c>
      <c r="F12" s="83">
        <v>1.007385457905355E-2</v>
      </c>
    </row>
    <row r="13" spans="2:6">
      <c r="B13" s="85">
        <v>1389</v>
      </c>
      <c r="C13" s="84">
        <v>3788660.443441947</v>
      </c>
      <c r="D13" s="85">
        <v>957706.3133957911</v>
      </c>
      <c r="E13" s="27">
        <v>33.188000000000002</v>
      </c>
      <c r="F13" s="83">
        <v>5.7979383016958826E-2</v>
      </c>
    </row>
    <row r="14" spans="2:6">
      <c r="B14" s="85">
        <v>1390</v>
      </c>
      <c r="C14" s="84">
        <v>4681405.8305884199</v>
      </c>
      <c r="D14" s="85">
        <v>1164976.277655629</v>
      </c>
      <c r="E14" s="27">
        <v>40.320999999999998</v>
      </c>
      <c r="F14" s="83">
        <v>2.6457179180615218E-2</v>
      </c>
    </row>
    <row r="15" spans="2:6">
      <c r="B15" s="85">
        <v>1391</v>
      </c>
      <c r="C15" s="84">
        <v>5926676.0753842425</v>
      </c>
      <c r="D15" s="85">
        <v>1372223.5756514901</v>
      </c>
      <c r="E15" s="27">
        <v>52.634999999999998</v>
      </c>
      <c r="F15" s="83">
        <v>-7.4445570297587457E-2</v>
      </c>
    </row>
    <row r="16" spans="2:6">
      <c r="B16" s="85">
        <v>1392</v>
      </c>
      <c r="C16" s="84">
        <v>7753437.0460079331</v>
      </c>
      <c r="D16" s="85">
        <v>1820109.5131997594</v>
      </c>
      <c r="E16" s="27">
        <v>70.915999999999997</v>
      </c>
      <c r="F16" s="83">
        <v>-1.9407347101581735E-3</v>
      </c>
    </row>
    <row r="17" spans="2:6">
      <c r="B17" s="85">
        <v>1393</v>
      </c>
      <c r="C17" s="84">
        <v>9157998.401098391</v>
      </c>
      <c r="D17" s="85">
        <v>2115598.595571463</v>
      </c>
      <c r="E17" s="27">
        <v>81.947999999999993</v>
      </c>
      <c r="F17" s="83">
        <v>4.6034188798865554E-2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66100-9413-4D21-82E8-9C04AC3515D5}">
  <dimension ref="B2:G45"/>
  <sheetViews>
    <sheetView topLeftCell="B1" workbookViewId="0">
      <selection activeCell="J44" sqref="J44"/>
    </sheetView>
  </sheetViews>
  <sheetFormatPr defaultRowHeight="15.6"/>
  <cols>
    <col min="1" max="1" width="4.6640625" style="95" customWidth="1"/>
    <col min="2" max="2" width="5.44140625" style="95" bestFit="1" customWidth="1"/>
    <col min="3" max="3" width="5.44140625" style="95" customWidth="1"/>
    <col min="4" max="4" width="20.109375" style="95" bestFit="1" customWidth="1"/>
    <col min="5" max="5" width="9.44140625" style="95" bestFit="1" customWidth="1"/>
    <col min="6" max="6" width="20.5546875" style="95" bestFit="1" customWidth="1"/>
    <col min="7" max="16384" width="8.88671875" style="95"/>
  </cols>
  <sheetData>
    <row r="2" spans="2:7">
      <c r="C2" s="95" t="s">
        <v>52</v>
      </c>
      <c r="D2" s="95" t="s">
        <v>140</v>
      </c>
      <c r="E2" s="95" t="s">
        <v>142</v>
      </c>
      <c r="F2" s="95" t="s">
        <v>141</v>
      </c>
    </row>
    <row r="3" spans="2:7">
      <c r="B3" s="95">
        <v>1358</v>
      </c>
      <c r="C3" s="95">
        <v>1979</v>
      </c>
      <c r="D3" s="95">
        <v>31.61</v>
      </c>
      <c r="F3" s="95">
        <v>10</v>
      </c>
      <c r="G3" s="95">
        <f>F3*10</f>
        <v>100</v>
      </c>
    </row>
    <row r="4" spans="2:7">
      <c r="B4" s="95">
        <v>1359</v>
      </c>
      <c r="C4" s="95">
        <v>1980</v>
      </c>
      <c r="D4" s="95">
        <v>36.83</v>
      </c>
      <c r="F4" s="95">
        <v>14</v>
      </c>
      <c r="G4" s="95">
        <f t="shared" ref="G4:G45" si="0">F4*10</f>
        <v>140</v>
      </c>
    </row>
    <row r="5" spans="2:7">
      <c r="B5" s="95">
        <v>1360</v>
      </c>
      <c r="C5" s="95">
        <v>1981</v>
      </c>
      <c r="D5" s="95">
        <v>35.93</v>
      </c>
      <c r="F5" s="95">
        <v>20</v>
      </c>
      <c r="G5" s="95">
        <f t="shared" si="0"/>
        <v>200</v>
      </c>
    </row>
    <row r="6" spans="2:7">
      <c r="B6" s="95">
        <v>1361</v>
      </c>
      <c r="C6" s="95">
        <v>1982</v>
      </c>
      <c r="D6" s="95">
        <v>32.97</v>
      </c>
      <c r="F6" s="95">
        <v>27</v>
      </c>
      <c r="G6" s="95">
        <f t="shared" si="0"/>
        <v>270</v>
      </c>
    </row>
    <row r="7" spans="2:7">
      <c r="B7" s="95">
        <v>1362</v>
      </c>
      <c r="C7" s="95">
        <v>1983</v>
      </c>
      <c r="D7" s="95">
        <v>29.55</v>
      </c>
      <c r="F7" s="95">
        <v>35</v>
      </c>
      <c r="G7" s="95">
        <f t="shared" si="0"/>
        <v>350</v>
      </c>
    </row>
    <row r="8" spans="2:7">
      <c r="B8" s="95">
        <v>1363</v>
      </c>
      <c r="C8" s="95">
        <v>1984</v>
      </c>
      <c r="D8" s="95">
        <v>28.78</v>
      </c>
      <c r="F8" s="95">
        <v>45</v>
      </c>
      <c r="G8" s="95">
        <f t="shared" si="0"/>
        <v>450</v>
      </c>
    </row>
    <row r="9" spans="2:7">
      <c r="B9" s="95">
        <v>1364</v>
      </c>
      <c r="C9" s="95">
        <v>1985</v>
      </c>
      <c r="D9" s="95">
        <v>27.56</v>
      </c>
      <c r="F9" s="95">
        <v>58</v>
      </c>
      <c r="G9" s="95">
        <f t="shared" si="0"/>
        <v>580</v>
      </c>
    </row>
    <row r="10" spans="2:7">
      <c r="B10" s="95">
        <v>1365</v>
      </c>
      <c r="C10" s="95">
        <v>1986</v>
      </c>
      <c r="D10" s="95">
        <v>14.43</v>
      </c>
      <c r="F10" s="95">
        <v>61</v>
      </c>
      <c r="G10" s="95">
        <f t="shared" si="0"/>
        <v>610</v>
      </c>
    </row>
    <row r="11" spans="2:7">
      <c r="B11" s="95">
        <v>1366</v>
      </c>
      <c r="C11" s="95">
        <v>1987</v>
      </c>
      <c r="D11" s="95">
        <v>18.435039370078702</v>
      </c>
      <c r="F11" s="95">
        <v>74</v>
      </c>
      <c r="G11" s="95">
        <f t="shared" si="0"/>
        <v>740</v>
      </c>
    </row>
    <row r="12" spans="2:7">
      <c r="B12" s="95">
        <v>1367</v>
      </c>
      <c r="C12" s="95">
        <v>1988</v>
      </c>
      <c r="D12" s="95">
        <v>14.9238416988417</v>
      </c>
      <c r="F12" s="95">
        <v>99</v>
      </c>
      <c r="G12" s="95">
        <f t="shared" si="0"/>
        <v>990</v>
      </c>
    </row>
    <row r="13" spans="2:7">
      <c r="B13" s="95">
        <v>1368</v>
      </c>
      <c r="C13" s="95">
        <v>1989</v>
      </c>
      <c r="D13" s="95">
        <v>18.226113281250001</v>
      </c>
      <c r="F13" s="95">
        <v>96</v>
      </c>
      <c r="G13" s="95">
        <f t="shared" si="0"/>
        <v>960</v>
      </c>
    </row>
    <row r="14" spans="2:7">
      <c r="B14" s="95">
        <v>1369</v>
      </c>
      <c r="C14" s="95">
        <v>1990</v>
      </c>
      <c r="D14" s="95">
        <v>23.725820312500002</v>
      </c>
      <c r="F14" s="95">
        <v>120</v>
      </c>
      <c r="G14" s="95">
        <f t="shared" si="0"/>
        <v>1200</v>
      </c>
    </row>
    <row r="15" spans="2:7">
      <c r="B15" s="95">
        <v>1370</v>
      </c>
      <c r="C15" s="95">
        <v>1991</v>
      </c>
      <c r="D15" s="95">
        <v>20.0009143968872</v>
      </c>
      <c r="F15" s="95">
        <v>142</v>
      </c>
      <c r="G15" s="95">
        <f t="shared" si="0"/>
        <v>1420</v>
      </c>
    </row>
    <row r="16" spans="2:7">
      <c r="B16" s="95">
        <v>1371</v>
      </c>
      <c r="C16" s="95">
        <v>1992</v>
      </c>
      <c r="D16" s="95">
        <v>19.3208365758755</v>
      </c>
      <c r="F16" s="95">
        <v>149</v>
      </c>
      <c r="G16" s="95">
        <f t="shared" si="0"/>
        <v>1490</v>
      </c>
    </row>
    <row r="17" spans="2:7">
      <c r="B17" s="95">
        <v>1372</v>
      </c>
      <c r="C17" s="95">
        <v>1993</v>
      </c>
      <c r="D17" s="95">
        <v>16.971634241245098</v>
      </c>
      <c r="F17" s="95">
        <v>180</v>
      </c>
      <c r="G17" s="95">
        <f t="shared" si="0"/>
        <v>1800</v>
      </c>
    </row>
    <row r="18" spans="2:7">
      <c r="B18" s="95">
        <v>1373</v>
      </c>
      <c r="C18" s="95">
        <v>1994</v>
      </c>
      <c r="D18" s="95">
        <v>15.817626459144</v>
      </c>
      <c r="F18" s="95">
        <v>263</v>
      </c>
      <c r="G18" s="95">
        <f t="shared" si="0"/>
        <v>2630</v>
      </c>
    </row>
    <row r="19" spans="2:7">
      <c r="B19" s="95">
        <v>1374</v>
      </c>
      <c r="C19" s="95">
        <v>1995</v>
      </c>
      <c r="D19" s="95">
        <v>17.016679687500002</v>
      </c>
      <c r="F19" s="95">
        <v>403</v>
      </c>
      <c r="G19" s="95">
        <f t="shared" si="0"/>
        <v>4030</v>
      </c>
    </row>
    <row r="20" spans="2:7">
      <c r="B20" s="95">
        <v>1375</v>
      </c>
      <c r="C20" s="95">
        <v>1996</v>
      </c>
      <c r="D20" s="95">
        <v>20.668488372093002</v>
      </c>
      <c r="F20" s="95">
        <v>444</v>
      </c>
      <c r="G20" s="95">
        <f t="shared" si="0"/>
        <v>4440</v>
      </c>
    </row>
    <row r="21" spans="2:7">
      <c r="B21" s="95">
        <v>1376</v>
      </c>
      <c r="C21" s="95">
        <v>1997</v>
      </c>
      <c r="D21" s="95">
        <v>19.0925875486381</v>
      </c>
      <c r="F21" s="95">
        <v>478</v>
      </c>
      <c r="G21" s="95">
        <f t="shared" si="0"/>
        <v>4780</v>
      </c>
    </row>
    <row r="22" spans="2:7">
      <c r="B22" s="95">
        <v>1377</v>
      </c>
      <c r="C22" s="95">
        <v>1998</v>
      </c>
      <c r="D22" s="95">
        <v>12.7156614785992</v>
      </c>
      <c r="F22" s="95">
        <v>646</v>
      </c>
      <c r="G22" s="95">
        <f t="shared" si="0"/>
        <v>6460</v>
      </c>
    </row>
    <row r="23" spans="2:7">
      <c r="B23" s="95">
        <v>1378</v>
      </c>
      <c r="C23" s="95">
        <v>1999</v>
      </c>
      <c r="D23" s="95">
        <v>17.970077821011699</v>
      </c>
      <c r="F23" s="95">
        <v>863</v>
      </c>
      <c r="G23" s="95">
        <f t="shared" si="0"/>
        <v>8630</v>
      </c>
    </row>
    <row r="24" spans="2:7">
      <c r="B24" s="95">
        <v>1379</v>
      </c>
      <c r="C24" s="95">
        <v>2000</v>
      </c>
      <c r="D24" s="95">
        <v>28.49544921875</v>
      </c>
      <c r="E24" s="95">
        <v>0.93186089999999999</v>
      </c>
      <c r="F24" s="95">
        <v>813</v>
      </c>
      <c r="G24" s="95">
        <f t="shared" si="0"/>
        <v>8130</v>
      </c>
    </row>
    <row r="25" spans="2:7">
      <c r="B25" s="95">
        <v>1380</v>
      </c>
      <c r="C25" s="95">
        <v>2001</v>
      </c>
      <c r="D25" s="95">
        <v>24.443891050583701</v>
      </c>
      <c r="E25" s="95">
        <v>0.85556980000000005</v>
      </c>
      <c r="F25" s="95">
        <v>792</v>
      </c>
      <c r="G25" s="95">
        <f t="shared" si="0"/>
        <v>7920</v>
      </c>
    </row>
    <row r="26" spans="2:7">
      <c r="B26" s="95">
        <v>1381</v>
      </c>
      <c r="C26" s="95">
        <v>2002</v>
      </c>
      <c r="D26" s="95">
        <v>25.023255813953501</v>
      </c>
      <c r="E26" s="95">
        <v>0.88123629999999997</v>
      </c>
      <c r="F26" s="95">
        <v>799</v>
      </c>
      <c r="G26" s="95">
        <f t="shared" si="0"/>
        <v>7990</v>
      </c>
    </row>
    <row r="27" spans="2:7">
      <c r="B27" s="95">
        <v>1382</v>
      </c>
      <c r="C27" s="95">
        <v>2003</v>
      </c>
      <c r="D27" s="95">
        <v>28.830703124999999</v>
      </c>
      <c r="E27" s="95">
        <v>1.0057319</v>
      </c>
      <c r="F27" s="95">
        <v>833</v>
      </c>
      <c r="G27" s="95">
        <f t="shared" si="0"/>
        <v>8330</v>
      </c>
    </row>
    <row r="28" spans="2:7">
      <c r="B28" s="95">
        <v>1383</v>
      </c>
      <c r="C28" s="95">
        <v>2004</v>
      </c>
      <c r="D28" s="95">
        <v>38.265000000000001</v>
      </c>
      <c r="E28" s="95">
        <v>1.0132763999999999</v>
      </c>
      <c r="F28" s="95">
        <v>874</v>
      </c>
      <c r="G28" s="95">
        <f t="shared" si="0"/>
        <v>8740</v>
      </c>
    </row>
    <row r="29" spans="2:7">
      <c r="B29" s="95">
        <v>1384</v>
      </c>
      <c r="C29" s="95">
        <v>2005</v>
      </c>
      <c r="D29" s="95">
        <v>54.521089494163398</v>
      </c>
      <c r="E29" s="95">
        <v>0.97133849999999999</v>
      </c>
      <c r="F29" s="95">
        <v>904</v>
      </c>
      <c r="G29" s="95">
        <f t="shared" si="0"/>
        <v>9040</v>
      </c>
    </row>
    <row r="30" spans="2:7">
      <c r="B30" s="95">
        <v>1385</v>
      </c>
      <c r="C30" s="95">
        <v>2006</v>
      </c>
      <c r="D30" s="95">
        <v>65.144062500000004</v>
      </c>
      <c r="E30" s="95">
        <v>1.0029612000000001</v>
      </c>
      <c r="F30" s="95">
        <v>922</v>
      </c>
      <c r="G30" s="95">
        <f t="shared" si="0"/>
        <v>9220</v>
      </c>
    </row>
    <row r="31" spans="2:7">
      <c r="B31" s="95">
        <v>1386</v>
      </c>
      <c r="C31" s="95">
        <v>2007</v>
      </c>
      <c r="D31" s="95">
        <v>72.389078431372496</v>
      </c>
      <c r="E31" s="95">
        <v>0.9889207000000001</v>
      </c>
      <c r="F31" s="95">
        <v>935</v>
      </c>
      <c r="G31" s="95">
        <f t="shared" si="0"/>
        <v>9350</v>
      </c>
    </row>
    <row r="32" spans="2:7">
      <c r="B32" s="95">
        <v>1387</v>
      </c>
      <c r="C32" s="95">
        <v>2008</v>
      </c>
      <c r="D32" s="95">
        <v>97.255972762645996</v>
      </c>
      <c r="E32" s="95">
        <v>0.9471442000000001</v>
      </c>
      <c r="F32" s="95">
        <v>966</v>
      </c>
      <c r="G32" s="95">
        <f t="shared" si="0"/>
        <v>9660</v>
      </c>
    </row>
    <row r="33" spans="2:7">
      <c r="B33" s="95">
        <v>1388</v>
      </c>
      <c r="C33" s="95">
        <v>2009</v>
      </c>
      <c r="D33" s="95">
        <v>61.671264822134397</v>
      </c>
      <c r="E33" s="95">
        <v>0.8975303</v>
      </c>
      <c r="F33" s="95">
        <v>1000</v>
      </c>
      <c r="G33" s="95">
        <f t="shared" si="0"/>
        <v>10000</v>
      </c>
    </row>
    <row r="34" spans="2:7">
      <c r="B34" s="95">
        <v>1389</v>
      </c>
      <c r="C34" s="95">
        <v>2010</v>
      </c>
      <c r="D34" s="95">
        <v>79.495533596838001</v>
      </c>
      <c r="E34" s="95">
        <v>0.9135276</v>
      </c>
      <c r="F34" s="95">
        <v>1100</v>
      </c>
      <c r="G34" s="95">
        <f t="shared" si="0"/>
        <v>11000</v>
      </c>
    </row>
    <row r="35" spans="2:7">
      <c r="B35" s="95">
        <v>1390</v>
      </c>
      <c r="C35" s="95">
        <v>2011</v>
      </c>
      <c r="D35" s="95">
        <v>111.255597609562</v>
      </c>
      <c r="E35" s="95">
        <v>0.84397599999999995</v>
      </c>
      <c r="F35" s="95">
        <v>1980</v>
      </c>
      <c r="G35" s="95">
        <f t="shared" si="0"/>
        <v>19800</v>
      </c>
    </row>
    <row r="36" spans="2:7">
      <c r="B36" s="95">
        <v>1391</v>
      </c>
      <c r="C36" s="95">
        <v>2012</v>
      </c>
      <c r="D36" s="95">
        <v>111.669702380952</v>
      </c>
      <c r="E36" s="95">
        <v>0.54522760000000003</v>
      </c>
      <c r="F36" s="95">
        <v>2100</v>
      </c>
      <c r="G36" s="95">
        <f t="shared" si="0"/>
        <v>21000</v>
      </c>
    </row>
    <row r="37" spans="2:7">
      <c r="B37" s="95">
        <v>1392</v>
      </c>
      <c r="C37" s="95">
        <v>2013</v>
      </c>
      <c r="D37" s="95">
        <v>108.65851778656101</v>
      </c>
      <c r="E37" s="95">
        <v>0.43435000000000001</v>
      </c>
      <c r="F37" s="95">
        <v>3179</v>
      </c>
      <c r="G37" s="95">
        <f t="shared" si="0"/>
        <v>31790</v>
      </c>
    </row>
    <row r="38" spans="2:7">
      <c r="B38" s="95">
        <v>1393</v>
      </c>
      <c r="C38" s="95">
        <v>2014</v>
      </c>
      <c r="D38" s="95">
        <v>98.946007905138302</v>
      </c>
      <c r="E38" s="95">
        <v>0.43656509999999998</v>
      </c>
      <c r="F38" s="95">
        <v>3223.5</v>
      </c>
      <c r="G38" s="95">
        <f t="shared" si="0"/>
        <v>32235</v>
      </c>
    </row>
    <row r="39" spans="2:7">
      <c r="B39" s="95">
        <v>1394</v>
      </c>
      <c r="C39" s="95">
        <v>2015</v>
      </c>
      <c r="D39" s="95">
        <v>52.3867588932806</v>
      </c>
      <c r="E39" s="95">
        <v>0.56512530000000005</v>
      </c>
      <c r="F39" s="95">
        <v>3381</v>
      </c>
      <c r="G39" s="95">
        <f t="shared" si="0"/>
        <v>33810</v>
      </c>
    </row>
    <row r="40" spans="2:7">
      <c r="B40" s="95">
        <v>1395</v>
      </c>
      <c r="C40" s="95">
        <v>2016</v>
      </c>
      <c r="D40" s="95">
        <v>43.734169960474297</v>
      </c>
      <c r="E40" s="95">
        <v>0.90639999999999998</v>
      </c>
      <c r="F40" s="95">
        <v>3450</v>
      </c>
      <c r="G40" s="95">
        <f t="shared" si="0"/>
        <v>34500</v>
      </c>
    </row>
    <row r="41" spans="2:7">
      <c r="B41" s="95">
        <v>1396</v>
      </c>
      <c r="C41" s="95">
        <v>2017</v>
      </c>
      <c r="D41" s="95">
        <v>54.192440476190498</v>
      </c>
      <c r="E41" s="95">
        <v>0.82246124035555557</v>
      </c>
      <c r="F41" s="95">
        <v>3917</v>
      </c>
      <c r="G41" s="95">
        <f t="shared" si="0"/>
        <v>39170</v>
      </c>
    </row>
    <row r="42" spans="2:7">
      <c r="B42" s="95">
        <v>1397</v>
      </c>
      <c r="C42" s="95">
        <v>2018</v>
      </c>
      <c r="D42" s="95">
        <v>71.310059760956193</v>
      </c>
      <c r="E42" s="95">
        <v>0.61999679604444446</v>
      </c>
      <c r="F42" s="95">
        <v>11457</v>
      </c>
      <c r="G42" s="95">
        <f t="shared" si="0"/>
        <v>114570</v>
      </c>
    </row>
    <row r="43" spans="2:7">
      <c r="B43" s="95">
        <v>1398</v>
      </c>
      <c r="C43" s="95">
        <v>2019</v>
      </c>
      <c r="D43" s="95">
        <v>64.210573122529595</v>
      </c>
      <c r="E43" s="95">
        <v>0.23578816666666666</v>
      </c>
      <c r="F43" s="95">
        <v>12918</v>
      </c>
      <c r="G43" s="95">
        <f t="shared" si="0"/>
        <v>129180</v>
      </c>
    </row>
    <row r="44" spans="2:7">
      <c r="B44" s="95">
        <v>1399</v>
      </c>
      <c r="C44" s="95">
        <v>2020</v>
      </c>
      <c r="D44" s="95">
        <v>41.838346456692904</v>
      </c>
      <c r="E44" s="95">
        <v>0.17612920000000001</v>
      </c>
      <c r="F44" s="95">
        <v>22758</v>
      </c>
      <c r="G44" s="95">
        <f t="shared" si="0"/>
        <v>227580</v>
      </c>
    </row>
    <row r="45" spans="2:7">
      <c r="B45" s="95">
        <v>1400</v>
      </c>
      <c r="C45" s="95">
        <v>2021</v>
      </c>
      <c r="D45" s="95">
        <v>70.9118972332016</v>
      </c>
      <c r="E45" s="95">
        <v>0.31703256000000002</v>
      </c>
      <c r="F45" s="95">
        <v>26180</v>
      </c>
      <c r="G45" s="95">
        <f t="shared" si="0"/>
        <v>261800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26505-DC29-421B-9882-39C460CDDDFC}">
  <dimension ref="D2:F25"/>
  <sheetViews>
    <sheetView workbookViewId="0">
      <selection activeCell="G1" sqref="G1"/>
    </sheetView>
  </sheetViews>
  <sheetFormatPr defaultRowHeight="14.4"/>
  <cols>
    <col min="1" max="1" width="3.33203125" style="1" customWidth="1"/>
    <col min="2" max="16384" width="8.88671875" style="1"/>
  </cols>
  <sheetData>
    <row r="2" spans="4:6">
      <c r="F2" s="1">
        <v>249110.7</v>
      </c>
    </row>
    <row r="3" spans="4:6">
      <c r="F3" s="1">
        <v>320957.2</v>
      </c>
    </row>
    <row r="4" spans="4:6">
      <c r="D4" s="1">
        <v>1379</v>
      </c>
      <c r="E4" s="1">
        <v>249111</v>
      </c>
      <c r="F4" s="1">
        <v>417524</v>
      </c>
    </row>
    <row r="5" spans="4:6">
      <c r="D5" s="1">
        <v>1380</v>
      </c>
      <c r="E5" s="1">
        <v>250360</v>
      </c>
      <c r="F5" s="1">
        <v>526596.4</v>
      </c>
    </row>
    <row r="6" spans="4:6">
      <c r="D6" s="1">
        <v>1381</v>
      </c>
      <c r="E6" s="99">
        <v>1270290</v>
      </c>
      <c r="F6" s="1">
        <v>685867.2</v>
      </c>
    </row>
    <row r="7" spans="4:6">
      <c r="D7" s="1">
        <v>1382</v>
      </c>
      <c r="E7" s="99">
        <v>1856850</v>
      </c>
      <c r="F7" s="1">
        <v>921019.4</v>
      </c>
    </row>
    <row r="8" spans="4:6">
      <c r="D8" s="1">
        <v>1383</v>
      </c>
      <c r="E8" s="99">
        <v>3236880</v>
      </c>
      <c r="F8" s="1">
        <v>1284199.3999999999</v>
      </c>
    </row>
    <row r="9" spans="4:6">
      <c r="D9" s="1">
        <v>1384</v>
      </c>
      <c r="E9" s="99">
        <v>4428090</v>
      </c>
      <c r="F9" s="1">
        <v>1640293</v>
      </c>
    </row>
    <row r="10" spans="4:6">
      <c r="D10" s="1">
        <v>1385</v>
      </c>
      <c r="E10" s="99">
        <v>6297280</v>
      </c>
      <c r="F10" s="1">
        <v>1901366</v>
      </c>
    </row>
    <row r="11" spans="4:6">
      <c r="D11" s="1">
        <v>1386</v>
      </c>
      <c r="E11" s="99">
        <v>8163380</v>
      </c>
      <c r="F11" s="1">
        <v>2355890</v>
      </c>
    </row>
    <row r="12" spans="4:6">
      <c r="D12" s="1">
        <v>1387</v>
      </c>
      <c r="E12" s="99">
        <v>10812000</v>
      </c>
      <c r="F12" s="1">
        <v>2948870</v>
      </c>
    </row>
    <row r="13" spans="4:6">
      <c r="D13" s="1">
        <v>1388</v>
      </c>
      <c r="E13" s="99">
        <v>13494200</v>
      </c>
      <c r="F13" s="1">
        <v>3522200</v>
      </c>
    </row>
    <row r="14" spans="4:6">
      <c r="D14" s="1">
        <v>1389</v>
      </c>
      <c r="E14" s="99">
        <v>17007800</v>
      </c>
      <c r="F14" s="1">
        <v>4607000</v>
      </c>
    </row>
    <row r="15" spans="4:6">
      <c r="D15" s="1">
        <v>1390</v>
      </c>
      <c r="E15" s="99">
        <v>20626200</v>
      </c>
      <c r="F15" s="1">
        <v>5947550</v>
      </c>
    </row>
    <row r="16" spans="4:6">
      <c r="D16" s="1">
        <v>1391</v>
      </c>
      <c r="E16" s="99">
        <v>24746800</v>
      </c>
      <c r="F16" s="1">
        <v>7823800</v>
      </c>
    </row>
    <row r="17" spans="4:6">
      <c r="D17" s="1">
        <v>1392</v>
      </c>
      <c r="E17" s="99">
        <v>30974500</v>
      </c>
      <c r="F17" s="1">
        <v>10172800</v>
      </c>
    </row>
    <row r="18" spans="4:6">
      <c r="D18" s="1">
        <v>1393</v>
      </c>
      <c r="E18" s="99">
        <v>36443900</v>
      </c>
      <c r="F18" s="1">
        <v>12533900</v>
      </c>
    </row>
    <row r="19" spans="4:6">
      <c r="D19" s="1">
        <v>1394</v>
      </c>
      <c r="E19" s="99">
        <v>47399800</v>
      </c>
      <c r="F19" s="1">
        <v>15299800</v>
      </c>
    </row>
    <row r="20" spans="4:6">
      <c r="D20" s="1">
        <v>1395</v>
      </c>
      <c r="E20" s="99">
        <v>54652500</v>
      </c>
      <c r="F20" s="1">
        <v>18828000</v>
      </c>
    </row>
    <row r="21" spans="4:6">
      <c r="D21" s="1">
        <v>1396</v>
      </c>
      <c r="E21" s="99">
        <v>66825200</v>
      </c>
      <c r="F21" s="1">
        <v>24700000</v>
      </c>
    </row>
    <row r="22" spans="4:6">
      <c r="D22" s="1">
        <v>1397</v>
      </c>
      <c r="E22" s="99">
        <v>73371600</v>
      </c>
      <c r="F22" s="1">
        <v>34767000</v>
      </c>
    </row>
    <row r="23" spans="4:6">
      <c r="D23" s="1">
        <v>1398</v>
      </c>
      <c r="E23" s="99">
        <v>85117500</v>
      </c>
    </row>
    <row r="24" spans="4:6">
      <c r="D24" s="1">
        <v>1399</v>
      </c>
      <c r="E24" s="99">
        <v>94474100</v>
      </c>
    </row>
    <row r="25" spans="4:6">
      <c r="D25" s="1">
        <v>1400</v>
      </c>
      <c r="E25" s="99">
        <v>106919000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Banking Sector</vt:lpstr>
      <vt:lpstr>Data</vt:lpstr>
      <vt:lpstr>POP &amp; CPI</vt:lpstr>
      <vt:lpstr>Net Capital Stock &amp; GDP</vt:lpstr>
      <vt:lpstr>GDP, POP, CPI</vt:lpstr>
      <vt:lpstr>Export &amp; Import to GDP</vt:lpstr>
      <vt:lpstr>Govenrment Exp.</vt:lpstr>
      <vt:lpstr>Oil Income</vt:lpstr>
      <vt:lpstr>Real Interest Rate</vt:lpstr>
      <vt:lpstr>Sanctions Intensity &amp; Inflation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Lenovo</cp:lastModifiedBy>
  <dcterms:created xsi:type="dcterms:W3CDTF">2021-07-04T04:11:51Z</dcterms:created>
  <dcterms:modified xsi:type="dcterms:W3CDTF">2022-07-27T20:35:47Z</dcterms:modified>
</cp:coreProperties>
</file>