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AC7FE890-3526-44DB-9857-B48439DC8D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اطلاعات و آماره های کلی" sheetId="1" r:id="rId1"/>
    <sheet name="نقدینگی" sheetId="2" r:id="rId2"/>
    <sheet name="پایه پولی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" i="3" l="1"/>
  <c r="G28" i="3"/>
  <c r="F28" i="3"/>
  <c r="C26" i="3"/>
  <c r="G25" i="3"/>
  <c r="E24" i="3"/>
  <c r="D24" i="3"/>
  <c r="C24" i="3"/>
  <c r="B24" i="3"/>
  <c r="F22" i="3"/>
  <c r="G22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F3" i="3"/>
  <c r="G3" i="3" s="1"/>
  <c r="J2" i="3"/>
  <c r="F2" i="3"/>
  <c r="G2" i="3" s="1"/>
  <c r="C26" i="2"/>
  <c r="J2" i="2"/>
  <c r="G25" i="2"/>
  <c r="B32" i="2"/>
  <c r="G28" i="2"/>
  <c r="I28" i="2" s="1"/>
  <c r="F28" i="2"/>
  <c r="E24" i="2"/>
  <c r="C24" i="2"/>
  <c r="C28" i="2" s="1"/>
  <c r="D24" i="2"/>
  <c r="B28" i="2" s="1"/>
  <c r="B24" i="2"/>
  <c r="F3" i="2"/>
  <c r="G3" i="2" s="1"/>
  <c r="F4" i="2"/>
  <c r="G4" i="2" s="1"/>
  <c r="F5" i="2"/>
  <c r="G5" i="2"/>
  <c r="F6" i="2"/>
  <c r="G6" i="2"/>
  <c r="F7" i="2"/>
  <c r="G7" i="2" s="1"/>
  <c r="F8" i="2"/>
  <c r="G8" i="2"/>
  <c r="F9" i="2"/>
  <c r="G9" i="2"/>
  <c r="F10" i="2"/>
  <c r="G10" i="2"/>
  <c r="F11" i="2"/>
  <c r="G11" i="2" s="1"/>
  <c r="F12" i="2"/>
  <c r="G12" i="2"/>
  <c r="F13" i="2"/>
  <c r="G13" i="2"/>
  <c r="F14" i="2"/>
  <c r="G14" i="2"/>
  <c r="F15" i="2"/>
  <c r="G15" i="2" s="1"/>
  <c r="F16" i="2"/>
  <c r="G16" i="2"/>
  <c r="F17" i="2"/>
  <c r="G17" i="2"/>
  <c r="F18" i="2"/>
  <c r="G18" i="2"/>
  <c r="F19" i="2"/>
  <c r="G19" i="2" s="1"/>
  <c r="F20" i="2"/>
  <c r="G20" i="2"/>
  <c r="F21" i="2"/>
  <c r="G21" i="2"/>
  <c r="F22" i="2"/>
  <c r="G22" i="2"/>
  <c r="G2" i="2"/>
  <c r="F2" i="2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K2" i="1"/>
  <c r="J2" i="1"/>
  <c r="B24" i="1"/>
  <c r="C24" i="1"/>
  <c r="D24" i="1"/>
  <c r="E24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I2" i="1"/>
  <c r="H2" i="1"/>
  <c r="J34" i="1"/>
  <c r="J35" i="1" s="1"/>
  <c r="I34" i="1"/>
  <c r="I35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G2" i="1"/>
  <c r="F2" i="1"/>
  <c r="D28" i="2" l="1"/>
  <c r="I30" i="2" s="1"/>
  <c r="K24" i="1"/>
  <c r="J37" i="1" s="1"/>
  <c r="G24" i="1"/>
  <c r="I24" i="1"/>
  <c r="B28" i="3"/>
  <c r="I28" i="3"/>
  <c r="C28" i="3"/>
  <c r="D28" i="3"/>
  <c r="C30" i="3" s="1"/>
  <c r="L30" i="2"/>
  <c r="J24" i="1"/>
  <c r="I37" i="1" s="1"/>
  <c r="I33" i="1"/>
  <c r="J33" i="1"/>
  <c r="H24" i="1"/>
  <c r="C30" i="2"/>
  <c r="L32" i="2"/>
  <c r="I36" i="1"/>
  <c r="J36" i="1"/>
  <c r="F24" i="1"/>
  <c r="L30" i="3" l="1"/>
  <c r="I30" i="3"/>
  <c r="L32" i="3" l="1"/>
</calcChain>
</file>

<file path=xl/sharedStrings.xml><?xml version="1.0" encoding="utf-8"?>
<sst xmlns="http://schemas.openxmlformats.org/spreadsheetml/2006/main" count="37" uniqueCount="22">
  <si>
    <t>سال</t>
  </si>
  <si>
    <t>پایه پولی (مدل)</t>
  </si>
  <si>
    <t>پایه پولی (واقعی)</t>
  </si>
  <si>
    <t>نقدینگی (واقعی)</t>
  </si>
  <si>
    <t>نقدینگی (مدل)</t>
  </si>
  <si>
    <t>absolute percent error(montery base)</t>
  </si>
  <si>
    <t>absolute percent error(liqudity)</t>
  </si>
  <si>
    <t>MAPE</t>
  </si>
  <si>
    <t>r</t>
  </si>
  <si>
    <t>R squared</t>
  </si>
  <si>
    <t>RMSE</t>
  </si>
  <si>
    <t>difference square(montery base)</t>
  </si>
  <si>
    <t>difference square(liqudity)</t>
  </si>
  <si>
    <t>Um</t>
  </si>
  <si>
    <t>Uc</t>
  </si>
  <si>
    <t>Us</t>
  </si>
  <si>
    <t>m</t>
  </si>
  <si>
    <t>d</t>
  </si>
  <si>
    <t>پایه پولی</t>
  </si>
  <si>
    <t>نقدینگی</t>
  </si>
  <si>
    <t>MSE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</si>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</sst>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_(* #,##0.00000_);_(* \(#,##0.00000\);_(* &quot;-&quot;??_);_(@_)"/>
    <numFmt numFmtId="167" formatCode="_(* #,##0.000000000_);_(* \(#,##0.000000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11" fontId="0" fillId="0" borderId="0" xfId="0" applyNumberFormat="1"/>
    <xf numFmtId="44" fontId="0" fillId="0" borderId="0" xfId="2" applyFont="1"/>
    <xf numFmtId="164" fontId="0" fillId="0" borderId="0" xfId="2" applyNumberFormat="1" applyFont="1"/>
    <xf numFmtId="165" fontId="0" fillId="0" borderId="0" xfId="0" applyNumberFormat="1"/>
    <xf numFmtId="167" fontId="0" fillId="0" borderId="0" xfId="0" applyNumberFormat="1"/>
    <xf numFmtId="0" fontId="0" fillId="2" borderId="0" xfId="0" applyFill="1"/>
    <xf numFmtId="44" fontId="0" fillId="2" borderId="0" xfId="0" applyNumberFormat="1" applyFill="1"/>
    <xf numFmtId="43" fontId="0" fillId="2" borderId="0" xfId="1" applyFont="1" applyFill="1"/>
    <xf numFmtId="0" fontId="0" fillId="2" borderId="0" xfId="0" applyFill="1" applyAlignment="1">
      <alignment wrapText="1"/>
    </xf>
    <xf numFmtId="166" fontId="0" fillId="2" borderId="0" xfId="1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'اطلاعات و آماره های کلی'!$C$1</c:f>
              <c:strCache>
                <c:ptCount val="1"/>
                <c:pt idx="0">
                  <c:v>نقدینگی (واقعی)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'اطلاعات و آماره های کلی'!$A$2:$A$22</c:f>
              <c:numCache>
                <c:formatCode>General</c:formatCode>
                <c:ptCount val="21"/>
                <c:pt idx="0">
                  <c:v>1379</c:v>
                </c:pt>
                <c:pt idx="1">
                  <c:v>1380</c:v>
                </c:pt>
                <c:pt idx="2">
                  <c:v>1381</c:v>
                </c:pt>
                <c:pt idx="3">
                  <c:v>1382</c:v>
                </c:pt>
                <c:pt idx="4">
                  <c:v>1383</c:v>
                </c:pt>
                <c:pt idx="5">
                  <c:v>1384</c:v>
                </c:pt>
                <c:pt idx="6">
                  <c:v>1385</c:v>
                </c:pt>
                <c:pt idx="7">
                  <c:v>1386</c:v>
                </c:pt>
                <c:pt idx="8">
                  <c:v>1387</c:v>
                </c:pt>
                <c:pt idx="9">
                  <c:v>1388</c:v>
                </c:pt>
                <c:pt idx="10">
                  <c:v>1389</c:v>
                </c:pt>
                <c:pt idx="11">
                  <c:v>1390</c:v>
                </c:pt>
                <c:pt idx="12">
                  <c:v>1391</c:v>
                </c:pt>
                <c:pt idx="13">
                  <c:v>1392</c:v>
                </c:pt>
                <c:pt idx="14">
                  <c:v>1393</c:v>
                </c:pt>
                <c:pt idx="15">
                  <c:v>1394</c:v>
                </c:pt>
                <c:pt idx="16">
                  <c:v>1395</c:v>
                </c:pt>
                <c:pt idx="17">
                  <c:v>1396</c:v>
                </c:pt>
                <c:pt idx="18">
                  <c:v>1397</c:v>
                </c:pt>
                <c:pt idx="19">
                  <c:v>1398</c:v>
                </c:pt>
                <c:pt idx="20">
                  <c:v>1399</c:v>
                </c:pt>
              </c:numCache>
            </c:numRef>
          </c:xVal>
          <c:yVal>
            <c:numRef>
              <c:f>'اطلاعات و آماره های کلی'!$C$2:$C$22</c:f>
              <c:numCache>
                <c:formatCode>General</c:formatCode>
                <c:ptCount val="21"/>
                <c:pt idx="0">
                  <c:v>249110.7</c:v>
                </c:pt>
                <c:pt idx="1">
                  <c:v>320957.2</c:v>
                </c:pt>
                <c:pt idx="2">
                  <c:v>417524</c:v>
                </c:pt>
                <c:pt idx="3">
                  <c:v>526596.4</c:v>
                </c:pt>
                <c:pt idx="4">
                  <c:v>685867.2</c:v>
                </c:pt>
                <c:pt idx="5">
                  <c:v>921019.4</c:v>
                </c:pt>
                <c:pt idx="6">
                  <c:v>1284199.3999999999</c:v>
                </c:pt>
                <c:pt idx="7">
                  <c:v>1640293</c:v>
                </c:pt>
                <c:pt idx="8">
                  <c:v>1901366</c:v>
                </c:pt>
                <c:pt idx="9">
                  <c:v>2355890</c:v>
                </c:pt>
                <c:pt idx="10">
                  <c:v>2948870</c:v>
                </c:pt>
                <c:pt idx="11">
                  <c:v>3522200</c:v>
                </c:pt>
                <c:pt idx="12">
                  <c:v>4607000</c:v>
                </c:pt>
                <c:pt idx="13">
                  <c:v>5947550</c:v>
                </c:pt>
                <c:pt idx="14">
                  <c:v>7823800</c:v>
                </c:pt>
                <c:pt idx="15">
                  <c:v>10172800</c:v>
                </c:pt>
                <c:pt idx="16">
                  <c:v>12533900</c:v>
                </c:pt>
                <c:pt idx="17">
                  <c:v>15299800</c:v>
                </c:pt>
                <c:pt idx="18">
                  <c:v>18828000</c:v>
                </c:pt>
                <c:pt idx="19">
                  <c:v>24700000</c:v>
                </c:pt>
                <c:pt idx="20">
                  <c:v>34767000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F7-462C-9196-8E581D505F14}"/>
            </c:ext>
          </c:extLst>
        </c:ser>
        <c:ser>
          <c:idx val="1"/>
          <c:order val="1"/>
          <c:tx>
            <c:strRef>
              <c:f>'اطلاعات و آماره های کلی'!$E$1</c:f>
              <c:strCache>
                <c:ptCount val="1"/>
                <c:pt idx="0">
                  <c:v>نقدینگی (مدل)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'اطلاعات و آماره های کلی'!$A$2:$A$22</c:f>
              <c:numCache>
                <c:formatCode>General</c:formatCode>
                <c:ptCount val="21"/>
                <c:pt idx="0">
                  <c:v>1379</c:v>
                </c:pt>
                <c:pt idx="1">
                  <c:v>1380</c:v>
                </c:pt>
                <c:pt idx="2">
                  <c:v>1381</c:v>
                </c:pt>
                <c:pt idx="3">
                  <c:v>1382</c:v>
                </c:pt>
                <c:pt idx="4">
                  <c:v>1383</c:v>
                </c:pt>
                <c:pt idx="5">
                  <c:v>1384</c:v>
                </c:pt>
                <c:pt idx="6">
                  <c:v>1385</c:v>
                </c:pt>
                <c:pt idx="7">
                  <c:v>1386</c:v>
                </c:pt>
                <c:pt idx="8">
                  <c:v>1387</c:v>
                </c:pt>
                <c:pt idx="9">
                  <c:v>1388</c:v>
                </c:pt>
                <c:pt idx="10">
                  <c:v>1389</c:v>
                </c:pt>
                <c:pt idx="11">
                  <c:v>1390</c:v>
                </c:pt>
                <c:pt idx="12">
                  <c:v>1391</c:v>
                </c:pt>
                <c:pt idx="13">
                  <c:v>1392</c:v>
                </c:pt>
                <c:pt idx="14">
                  <c:v>1393</c:v>
                </c:pt>
                <c:pt idx="15">
                  <c:v>1394</c:v>
                </c:pt>
                <c:pt idx="16">
                  <c:v>1395</c:v>
                </c:pt>
                <c:pt idx="17">
                  <c:v>1396</c:v>
                </c:pt>
                <c:pt idx="18">
                  <c:v>1397</c:v>
                </c:pt>
                <c:pt idx="19">
                  <c:v>1398</c:v>
                </c:pt>
                <c:pt idx="20">
                  <c:v>1399</c:v>
                </c:pt>
              </c:numCache>
            </c:numRef>
          </c:xVal>
          <c:yVal>
            <c:numRef>
              <c:f>'اطلاعات و آماره های کلی'!$E$2:$E$22</c:f>
              <c:numCache>
                <c:formatCode>General</c:formatCode>
                <c:ptCount val="21"/>
                <c:pt idx="0">
                  <c:v>249111</c:v>
                </c:pt>
                <c:pt idx="1">
                  <c:v>250069</c:v>
                </c:pt>
                <c:pt idx="2">
                  <c:v>369887</c:v>
                </c:pt>
                <c:pt idx="3">
                  <c:v>623199</c:v>
                </c:pt>
                <c:pt idx="4" formatCode="0.00E+00">
                  <c:v>1070520</c:v>
                </c:pt>
                <c:pt idx="5" formatCode="0.00E+00">
                  <c:v>1736730</c:v>
                </c:pt>
                <c:pt idx="6" formatCode="0.00E+00">
                  <c:v>2509310</c:v>
                </c:pt>
                <c:pt idx="7" formatCode="0.00E+00">
                  <c:v>3532360</c:v>
                </c:pt>
                <c:pt idx="8" formatCode="0.00E+00">
                  <c:v>4710160</c:v>
                </c:pt>
                <c:pt idx="9" formatCode="0.00E+00">
                  <c:v>5778140</c:v>
                </c:pt>
                <c:pt idx="10" formatCode="0.00E+00">
                  <c:v>7113950</c:v>
                </c:pt>
                <c:pt idx="11" formatCode="0.00E+00">
                  <c:v>8756500</c:v>
                </c:pt>
                <c:pt idx="12" formatCode="0.00E+00">
                  <c:v>10705600</c:v>
                </c:pt>
                <c:pt idx="13" formatCode="0.00E+00">
                  <c:v>12901300</c:v>
                </c:pt>
                <c:pt idx="14" formatCode="0.00E+00">
                  <c:v>15436600</c:v>
                </c:pt>
                <c:pt idx="15" formatCode="0.00E+00">
                  <c:v>18701700</c:v>
                </c:pt>
                <c:pt idx="16" formatCode="0.00E+00">
                  <c:v>22620800</c:v>
                </c:pt>
                <c:pt idx="17" formatCode="0.00E+00">
                  <c:v>27048900</c:v>
                </c:pt>
                <c:pt idx="18" formatCode="0.00E+00">
                  <c:v>31920900</c:v>
                </c:pt>
                <c:pt idx="19" formatCode="0.00E+00">
                  <c:v>37069600</c:v>
                </c:pt>
                <c:pt idx="20" formatCode="0.00E+00">
                  <c:v>42518500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F7-462C-9196-8E581D505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509984"/>
        <c:axId val="1939514144"/>
      </c:scatterChart>
      <c:valAx>
        <c:axId val="1939509984"/>
        <c:scaling>
          <c:orientation val="minMax"/>
          <c:max val="1399"/>
          <c:min val="137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514144"/>
        <c:crosses val="autoZero"/>
        <c:crossBetween val="midCat"/>
      </c:valAx>
      <c:valAx>
        <c:axId val="193951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50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'اطلاعات و آماره های کلی'!$B$1</c:f>
              <c:strCache>
                <c:ptCount val="1"/>
                <c:pt idx="0">
                  <c:v>پایه پولی (واقعی)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'اطلاعات و آماره های کلی'!$A$2:$A$22</c:f>
              <c:numCache>
                <c:formatCode>General</c:formatCode>
                <c:ptCount val="21"/>
                <c:pt idx="0">
                  <c:v>1379</c:v>
                </c:pt>
                <c:pt idx="1">
                  <c:v>1380</c:v>
                </c:pt>
                <c:pt idx="2">
                  <c:v>1381</c:v>
                </c:pt>
                <c:pt idx="3">
                  <c:v>1382</c:v>
                </c:pt>
                <c:pt idx="4">
                  <c:v>1383</c:v>
                </c:pt>
                <c:pt idx="5">
                  <c:v>1384</c:v>
                </c:pt>
                <c:pt idx="6">
                  <c:v>1385</c:v>
                </c:pt>
                <c:pt idx="7">
                  <c:v>1386</c:v>
                </c:pt>
                <c:pt idx="8">
                  <c:v>1387</c:v>
                </c:pt>
                <c:pt idx="9">
                  <c:v>1388</c:v>
                </c:pt>
                <c:pt idx="10">
                  <c:v>1389</c:v>
                </c:pt>
                <c:pt idx="11">
                  <c:v>1390</c:v>
                </c:pt>
                <c:pt idx="12">
                  <c:v>1391</c:v>
                </c:pt>
                <c:pt idx="13">
                  <c:v>1392</c:v>
                </c:pt>
                <c:pt idx="14">
                  <c:v>1393</c:v>
                </c:pt>
                <c:pt idx="15">
                  <c:v>1394</c:v>
                </c:pt>
                <c:pt idx="16">
                  <c:v>1395</c:v>
                </c:pt>
                <c:pt idx="17">
                  <c:v>1396</c:v>
                </c:pt>
                <c:pt idx="18">
                  <c:v>1397</c:v>
                </c:pt>
                <c:pt idx="19">
                  <c:v>1398</c:v>
                </c:pt>
                <c:pt idx="20">
                  <c:v>1399</c:v>
                </c:pt>
              </c:numCache>
            </c:numRef>
          </c:xVal>
          <c:yVal>
            <c:numRef>
              <c:f>'اطلاعات و آماره های کلی'!$B$2:$B$22</c:f>
              <c:numCache>
                <c:formatCode>General</c:formatCode>
                <c:ptCount val="21"/>
                <c:pt idx="0">
                  <c:v>84390</c:v>
                </c:pt>
                <c:pt idx="1">
                  <c:v>97180</c:v>
                </c:pt>
                <c:pt idx="2">
                  <c:v>119610</c:v>
                </c:pt>
                <c:pt idx="3">
                  <c:v>128710</c:v>
                </c:pt>
                <c:pt idx="4">
                  <c:v>151200</c:v>
                </c:pt>
                <c:pt idx="5">
                  <c:v>220540</c:v>
                </c:pt>
                <c:pt idx="6">
                  <c:v>279970</c:v>
                </c:pt>
                <c:pt idx="7">
                  <c:v>365460</c:v>
                </c:pt>
                <c:pt idx="8">
                  <c:v>539400</c:v>
                </c:pt>
                <c:pt idx="9">
                  <c:v>603780</c:v>
                </c:pt>
                <c:pt idx="10">
                  <c:v>686390</c:v>
                </c:pt>
                <c:pt idx="11">
                  <c:v>764560</c:v>
                </c:pt>
                <c:pt idx="12">
                  <c:v>975790</c:v>
                </c:pt>
                <c:pt idx="13">
                  <c:v>1184900</c:v>
                </c:pt>
                <c:pt idx="14">
                  <c:v>1311470</c:v>
                </c:pt>
                <c:pt idx="15">
                  <c:v>1533600</c:v>
                </c:pt>
                <c:pt idx="16">
                  <c:v>1798300</c:v>
                </c:pt>
                <c:pt idx="17">
                  <c:v>2139800</c:v>
                </c:pt>
                <c:pt idx="18">
                  <c:v>2656900</c:v>
                </c:pt>
                <c:pt idx="19">
                  <c:v>3488509.6999999997</c:v>
                </c:pt>
                <c:pt idx="20">
                  <c:v>4360637.125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E6-4C4F-A92A-391007EAFF7D}"/>
            </c:ext>
          </c:extLst>
        </c:ser>
        <c:ser>
          <c:idx val="1"/>
          <c:order val="1"/>
          <c:tx>
            <c:strRef>
              <c:f>'اطلاعات و آماره های کلی'!$D$1</c:f>
              <c:strCache>
                <c:ptCount val="1"/>
                <c:pt idx="0">
                  <c:v>پایه پولی (مدل)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'اطلاعات و آماره های کلی'!$A$2:$A$22</c:f>
              <c:numCache>
                <c:formatCode>General</c:formatCode>
                <c:ptCount val="21"/>
                <c:pt idx="0">
                  <c:v>1379</c:v>
                </c:pt>
                <c:pt idx="1">
                  <c:v>1380</c:v>
                </c:pt>
                <c:pt idx="2">
                  <c:v>1381</c:v>
                </c:pt>
                <c:pt idx="3">
                  <c:v>1382</c:v>
                </c:pt>
                <c:pt idx="4">
                  <c:v>1383</c:v>
                </c:pt>
                <c:pt idx="5">
                  <c:v>1384</c:v>
                </c:pt>
                <c:pt idx="6">
                  <c:v>1385</c:v>
                </c:pt>
                <c:pt idx="7">
                  <c:v>1386</c:v>
                </c:pt>
                <c:pt idx="8">
                  <c:v>1387</c:v>
                </c:pt>
                <c:pt idx="9">
                  <c:v>1388</c:v>
                </c:pt>
                <c:pt idx="10">
                  <c:v>1389</c:v>
                </c:pt>
                <c:pt idx="11">
                  <c:v>1390</c:v>
                </c:pt>
                <c:pt idx="12">
                  <c:v>1391</c:v>
                </c:pt>
                <c:pt idx="13">
                  <c:v>1392</c:v>
                </c:pt>
                <c:pt idx="14">
                  <c:v>1393</c:v>
                </c:pt>
                <c:pt idx="15">
                  <c:v>1394</c:v>
                </c:pt>
                <c:pt idx="16">
                  <c:v>1395</c:v>
                </c:pt>
                <c:pt idx="17">
                  <c:v>1396</c:v>
                </c:pt>
                <c:pt idx="18">
                  <c:v>1397</c:v>
                </c:pt>
                <c:pt idx="19">
                  <c:v>1398</c:v>
                </c:pt>
                <c:pt idx="20">
                  <c:v>1399</c:v>
                </c:pt>
              </c:numCache>
            </c:numRef>
          </c:xVal>
          <c:yVal>
            <c:numRef>
              <c:f>'اطلاعات و آماره های کلی'!$D$2:$D$22</c:f>
              <c:numCache>
                <c:formatCode>General</c:formatCode>
                <c:ptCount val="21"/>
                <c:pt idx="0">
                  <c:v>83822.399999999994</c:v>
                </c:pt>
                <c:pt idx="1">
                  <c:v>74487.3</c:v>
                </c:pt>
                <c:pt idx="2">
                  <c:v>104567</c:v>
                </c:pt>
                <c:pt idx="3">
                  <c:v>150544</c:v>
                </c:pt>
                <c:pt idx="4">
                  <c:v>233007</c:v>
                </c:pt>
                <c:pt idx="5">
                  <c:v>410147</c:v>
                </c:pt>
                <c:pt idx="6">
                  <c:v>540535</c:v>
                </c:pt>
                <c:pt idx="7">
                  <c:v>776210</c:v>
                </c:pt>
                <c:pt idx="8" formatCode="0.00E+00">
                  <c:v>1313430</c:v>
                </c:pt>
                <c:pt idx="9" formatCode="0.00E+00">
                  <c:v>1458940</c:v>
                </c:pt>
                <c:pt idx="10" formatCode="0.00E+00">
                  <c:v>1635570</c:v>
                </c:pt>
                <c:pt idx="11" formatCode="0.00E+00">
                  <c:v>1880100</c:v>
                </c:pt>
                <c:pt idx="12" formatCode="0.00E+00">
                  <c:v>2239250</c:v>
                </c:pt>
                <c:pt idx="13" formatCode="0.00E+00">
                  <c:v>2550420</c:v>
                </c:pt>
                <c:pt idx="14" formatCode="0.00E+00">
                  <c:v>2570270</c:v>
                </c:pt>
                <c:pt idx="15" formatCode="0.00E+00">
                  <c:v>2800910</c:v>
                </c:pt>
                <c:pt idx="16" formatCode="0.00E+00">
                  <c:v>3224950</c:v>
                </c:pt>
                <c:pt idx="17" formatCode="0.00E+00">
                  <c:v>3753900</c:v>
                </c:pt>
                <c:pt idx="18" formatCode="0.00E+00">
                  <c:v>4473470</c:v>
                </c:pt>
                <c:pt idx="19" formatCode="0.00E+00">
                  <c:v>5207580</c:v>
                </c:pt>
                <c:pt idx="20" formatCode="0.00E+00">
                  <c:v>5315200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E6-4C4F-A92A-391007EAF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612800"/>
        <c:axId val="1836616544"/>
      </c:scatterChart>
      <c:valAx>
        <c:axId val="1836612800"/>
        <c:scaling>
          <c:orientation val="minMax"/>
          <c:max val="1399"/>
          <c:min val="137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616544"/>
        <c:crosses val="autoZero"/>
        <c:crossBetween val="midCat"/>
      </c:valAx>
      <c:valAx>
        <c:axId val="183661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61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251460</xdr:colOff>
      <xdr:row>0</xdr:row>
      <xdr:rowOff>102870</xdr:rowOff>
    </xdr:from>
    <xdr:to>
      <xdr:col>21</xdr:col>
      <xdr:colOff>556260</xdr:colOff>
      <xdr:row>15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A9EB68-15B7-8790-41CF-6E39F9333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426720</xdr:colOff>
      <xdr:row>16</xdr:row>
      <xdr:rowOff>156210</xdr:rowOff>
    </xdr:from>
    <xdr:to>
      <xdr:col>22</xdr:col>
      <xdr:colOff>121920</xdr:colOff>
      <xdr:row>31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91C3B5-64D2-77D0-8F08-2A6EB1194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7"/>
  <sheetViews>
    <sheetView tabSelected="1" topLeftCell="D1" zoomScaleNormal="100" workbookViewId="0">
      <selection activeCell="F38" sqref="F38"/>
    </sheetView>
  </sheetViews>
  <sheetFormatPr defaultRowHeight="14.4" x14ac:dyDescent="0.3"/>
  <cols>
    <col min="2" max="2" width="23" bestFit="1" customWidth="1"/>
    <col min="3" max="3" width="13" bestFit="1" customWidth="1"/>
    <col min="4" max="4" width="11.77734375" bestFit="1" customWidth="1"/>
    <col min="5" max="5" width="13.6640625" bestFit="1" customWidth="1"/>
    <col min="6" max="6" width="32" bestFit="1" customWidth="1"/>
    <col min="7" max="7" width="26.6640625" bestFit="1" customWidth="1"/>
    <col min="8" max="8" width="32" bestFit="1" customWidth="1"/>
    <col min="9" max="9" width="22.5546875" bestFit="1" customWidth="1"/>
    <col min="10" max="10" width="24.109375" bestFit="1" customWidth="1"/>
    <col min="11" max="11" width="11.88671875" bestFit="1" customWidth="1"/>
  </cols>
  <sheetData>
    <row r="1" spans="1:32" x14ac:dyDescent="0.3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5</v>
      </c>
      <c r="G1" t="s">
        <v>6</v>
      </c>
      <c r="H1" t="s">
        <v>11</v>
      </c>
      <c r="I1" t="s">
        <v>12</v>
      </c>
      <c r="J1" t="s">
        <v>18</v>
      </c>
      <c r="K1" t="s">
        <v>19</v>
      </c>
    </row>
    <row r="2" spans="1:32" x14ac:dyDescent="0.3">
      <c r="A2">
        <v>1379</v>
      </c>
      <c r="B2">
        <v>84390</v>
      </c>
      <c r="C2">
        <v>249110.7</v>
      </c>
      <c r="D2">
        <v>83822.399999999994</v>
      </c>
      <c r="E2">
        <v>249111</v>
      </c>
      <c r="F2" s="2">
        <f>(B2-D2)/B2</f>
        <v>6.7259153928191234E-3</v>
      </c>
      <c r="G2" s="2">
        <f>(C2-E2)/C2</f>
        <v>-1.2042838785662697E-6</v>
      </c>
      <c r="H2">
        <f>(B2-D2)^2</f>
        <v>322169.76000000659</v>
      </c>
      <c r="I2">
        <f>(C2-E2)^2</f>
        <v>8.9999999993015084E-2</v>
      </c>
      <c r="J2">
        <f>(AVERAGE($D$2:$D$22)-B2)^2</f>
        <v>3453423962810.2681</v>
      </c>
      <c r="K2">
        <f>(AVERAGE($E$2:$E$22)-C2)^2</f>
        <v>142168729512745.22</v>
      </c>
    </row>
    <row r="3" spans="1:32" x14ac:dyDescent="0.3">
      <c r="A3">
        <v>1380</v>
      </c>
      <c r="B3">
        <v>97180</v>
      </c>
      <c r="C3">
        <v>320957.2</v>
      </c>
      <c r="D3">
        <v>74487.3</v>
      </c>
      <c r="E3">
        <v>250069</v>
      </c>
      <c r="F3" s="2">
        <f t="shared" ref="F3:F22" si="0">(B3-D3)/B3</f>
        <v>0.23351203951430333</v>
      </c>
      <c r="G3" s="2">
        <f t="shared" ref="G3:G22" si="1">(C3-E3)/C3</f>
        <v>0.22086496268038233</v>
      </c>
      <c r="H3">
        <f t="shared" ref="H3:H22" si="2">(B3-D3)^2</f>
        <v>514958633.28999984</v>
      </c>
      <c r="I3">
        <f t="shared" ref="I3:I22" si="3">(C3-E3)^2</f>
        <v>5025136899.2400017</v>
      </c>
      <c r="J3">
        <f t="shared" ref="J3:J22" si="4">(AVERAGE($D$2:$D$22)-B3)^2</f>
        <v>3406051234437.6016</v>
      </c>
      <c r="K3">
        <f t="shared" ref="K3:K22" si="5">(AVERAGE($E$2:$E$22)-C3)^2</f>
        <v>140460574712010.75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2" x14ac:dyDescent="0.3">
      <c r="A4">
        <v>1381</v>
      </c>
      <c r="B4">
        <v>119610</v>
      </c>
      <c r="C4">
        <v>417524</v>
      </c>
      <c r="D4">
        <v>104567</v>
      </c>
      <c r="E4">
        <v>369887</v>
      </c>
      <c r="F4" s="2">
        <f t="shared" si="0"/>
        <v>0.1257670763314104</v>
      </c>
      <c r="G4" s="2">
        <f t="shared" si="1"/>
        <v>0.1140940401030839</v>
      </c>
      <c r="H4">
        <f t="shared" si="2"/>
        <v>226291849</v>
      </c>
      <c r="I4">
        <f t="shared" si="3"/>
        <v>2269283769</v>
      </c>
      <c r="J4">
        <f t="shared" si="4"/>
        <v>3323763009702.2681</v>
      </c>
      <c r="K4">
        <f t="shared" si="5"/>
        <v>138180956445379.2</v>
      </c>
    </row>
    <row r="5" spans="1:32" x14ac:dyDescent="0.3">
      <c r="A5">
        <v>1382</v>
      </c>
      <c r="B5">
        <v>128710</v>
      </c>
      <c r="C5">
        <v>526596.4</v>
      </c>
      <c r="D5">
        <v>150544</v>
      </c>
      <c r="E5">
        <v>623199</v>
      </c>
      <c r="F5" s="2">
        <f t="shared" si="0"/>
        <v>-0.16963716882915081</v>
      </c>
      <c r="G5" s="2">
        <f t="shared" si="1"/>
        <v>-0.18344713332639564</v>
      </c>
      <c r="H5">
        <f t="shared" si="2"/>
        <v>476723556</v>
      </c>
      <c r="I5">
        <f t="shared" si="3"/>
        <v>9332062326.7599964</v>
      </c>
      <c r="J5">
        <f t="shared" si="4"/>
        <v>3290665053295.6016</v>
      </c>
      <c r="K5">
        <f t="shared" si="5"/>
        <v>135628552467131.73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x14ac:dyDescent="0.3">
      <c r="A6">
        <v>1383</v>
      </c>
      <c r="B6">
        <v>151200</v>
      </c>
      <c r="C6">
        <v>685867.2</v>
      </c>
      <c r="D6">
        <v>233007</v>
      </c>
      <c r="E6" s="1">
        <v>1070520</v>
      </c>
      <c r="F6" s="2">
        <f t="shared" si="0"/>
        <v>-0.54105158730158731</v>
      </c>
      <c r="G6" s="2">
        <f t="shared" si="1"/>
        <v>-0.56082693559336283</v>
      </c>
      <c r="H6">
        <f t="shared" si="2"/>
        <v>6692385249</v>
      </c>
      <c r="I6">
        <f t="shared" si="3"/>
        <v>147957776547.84003</v>
      </c>
      <c r="J6">
        <f t="shared" si="4"/>
        <v>3209576277276.2681</v>
      </c>
      <c r="K6">
        <f t="shared" si="5"/>
        <v>131944194623361.42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x14ac:dyDescent="0.3">
      <c r="A7">
        <v>1384</v>
      </c>
      <c r="B7">
        <v>220540</v>
      </c>
      <c r="C7">
        <v>921019.4</v>
      </c>
      <c r="D7">
        <v>410147</v>
      </c>
      <c r="E7" s="1">
        <v>1736730</v>
      </c>
      <c r="F7" s="2">
        <f t="shared" si="0"/>
        <v>-0.85973972975423962</v>
      </c>
      <c r="G7" s="2">
        <f t="shared" si="1"/>
        <v>-0.88566060606323815</v>
      </c>
      <c r="H7">
        <f t="shared" si="2"/>
        <v>35950814449</v>
      </c>
      <c r="I7">
        <f t="shared" si="3"/>
        <v>665383782952.35999</v>
      </c>
      <c r="J7">
        <f t="shared" si="4"/>
        <v>2965935066533.6016</v>
      </c>
      <c r="K7">
        <f t="shared" si="5"/>
        <v>126597247313183.89</v>
      </c>
    </row>
    <row r="8" spans="1:32" x14ac:dyDescent="0.3">
      <c r="A8">
        <v>1385</v>
      </c>
      <c r="B8">
        <v>279970</v>
      </c>
      <c r="C8">
        <v>1284199.3999999999</v>
      </c>
      <c r="D8">
        <v>540535</v>
      </c>
      <c r="E8" s="1">
        <v>2509310</v>
      </c>
      <c r="F8" s="2">
        <f t="shared" si="0"/>
        <v>-0.93068900239311358</v>
      </c>
      <c r="G8" s="2">
        <f t="shared" si="1"/>
        <v>-0.95398783086178063</v>
      </c>
      <c r="H8">
        <f t="shared" si="2"/>
        <v>67894119225</v>
      </c>
      <c r="I8">
        <f t="shared" si="3"/>
        <v>1500895982232.3601</v>
      </c>
      <c r="J8">
        <f t="shared" si="4"/>
        <v>2764767602931.6016</v>
      </c>
      <c r="K8">
        <f t="shared" si="5"/>
        <v>118556475366636.47</v>
      </c>
    </row>
    <row r="9" spans="1:32" x14ac:dyDescent="0.3">
      <c r="A9">
        <v>1386</v>
      </c>
      <c r="B9">
        <v>365460</v>
      </c>
      <c r="C9">
        <v>1640293</v>
      </c>
      <c r="D9">
        <v>776210</v>
      </c>
      <c r="E9" s="1">
        <v>3532360</v>
      </c>
      <c r="F9" s="2">
        <f t="shared" si="0"/>
        <v>-1.1239260110545615</v>
      </c>
      <c r="G9" s="2">
        <f t="shared" si="1"/>
        <v>-1.1534933088173882</v>
      </c>
      <c r="H9">
        <f t="shared" si="2"/>
        <v>168715562500</v>
      </c>
      <c r="I9">
        <f t="shared" si="3"/>
        <v>3579917532489</v>
      </c>
      <c r="J9">
        <f t="shared" si="4"/>
        <v>2487777603512.2681</v>
      </c>
      <c r="K9">
        <f t="shared" si="5"/>
        <v>110928724392853.72</v>
      </c>
    </row>
    <row r="10" spans="1:32" x14ac:dyDescent="0.3">
      <c r="A10">
        <v>1387</v>
      </c>
      <c r="B10">
        <v>539400</v>
      </c>
      <c r="C10">
        <v>1901366</v>
      </c>
      <c r="D10" s="1">
        <v>1313430</v>
      </c>
      <c r="E10" s="1">
        <v>4710160</v>
      </c>
      <c r="F10" s="2">
        <f t="shared" si="0"/>
        <v>-1.4349833147942157</v>
      </c>
      <c r="G10" s="2">
        <f t="shared" si="1"/>
        <v>-1.4772505661718995</v>
      </c>
      <c r="H10">
        <f t="shared" si="2"/>
        <v>599122440900</v>
      </c>
      <c r="I10">
        <f t="shared" si="3"/>
        <v>7889323734436</v>
      </c>
      <c r="J10">
        <f t="shared" si="4"/>
        <v>1969332375796.2681</v>
      </c>
      <c r="K10">
        <f t="shared" si="5"/>
        <v>105497500529529.48</v>
      </c>
    </row>
    <row r="11" spans="1:32" x14ac:dyDescent="0.3">
      <c r="A11">
        <v>1388</v>
      </c>
      <c r="B11">
        <v>603780</v>
      </c>
      <c r="C11">
        <v>2355890</v>
      </c>
      <c r="D11" s="1">
        <v>1458940</v>
      </c>
      <c r="E11" s="1">
        <v>5778140</v>
      </c>
      <c r="F11" s="2">
        <f t="shared" si="0"/>
        <v>-1.4163437013481732</v>
      </c>
      <c r="G11" s="2">
        <f t="shared" si="1"/>
        <v>-1.452635734266031</v>
      </c>
      <c r="H11">
        <f t="shared" si="2"/>
        <v>731298625600</v>
      </c>
      <c r="I11">
        <f t="shared" si="3"/>
        <v>11711795062500</v>
      </c>
      <c r="J11">
        <f t="shared" si="4"/>
        <v>1792784513864.2681</v>
      </c>
      <c r="K11">
        <f t="shared" si="5"/>
        <v>96367080942905.484</v>
      </c>
    </row>
    <row r="12" spans="1:32" x14ac:dyDescent="0.3">
      <c r="A12">
        <v>1389</v>
      </c>
      <c r="B12">
        <v>686390</v>
      </c>
      <c r="C12">
        <v>2948870</v>
      </c>
      <c r="D12" s="1">
        <v>1635570</v>
      </c>
      <c r="E12" s="1">
        <v>7113950</v>
      </c>
      <c r="F12" s="2">
        <f t="shared" si="0"/>
        <v>-1.3828581418726962</v>
      </c>
      <c r="G12" s="2">
        <f t="shared" si="1"/>
        <v>-1.4124325589123969</v>
      </c>
      <c r="H12">
        <f t="shared" si="2"/>
        <v>900942672400</v>
      </c>
      <c r="I12">
        <f t="shared" si="3"/>
        <v>17347891406400</v>
      </c>
      <c r="J12">
        <f t="shared" si="4"/>
        <v>1578387766676.9348</v>
      </c>
      <c r="K12">
        <f t="shared" si="5"/>
        <v>85076523978059.766</v>
      </c>
    </row>
    <row r="13" spans="1:32" x14ac:dyDescent="0.3">
      <c r="A13">
        <v>1390</v>
      </c>
      <c r="B13">
        <v>764560</v>
      </c>
      <c r="C13">
        <v>3522200</v>
      </c>
      <c r="D13" s="1">
        <v>1880100</v>
      </c>
      <c r="E13" s="1">
        <v>8756500</v>
      </c>
      <c r="F13" s="2">
        <f t="shared" si="0"/>
        <v>-1.4590614209479962</v>
      </c>
      <c r="G13" s="2">
        <f t="shared" si="1"/>
        <v>-1.4860882403043552</v>
      </c>
      <c r="H13">
        <f t="shared" si="2"/>
        <v>1244429491600</v>
      </c>
      <c r="I13">
        <f t="shared" si="3"/>
        <v>27397896490000</v>
      </c>
      <c r="J13">
        <f t="shared" si="4"/>
        <v>1388082271105.6013</v>
      </c>
      <c r="K13">
        <f t="shared" si="5"/>
        <v>74828790741742.625</v>
      </c>
    </row>
    <row r="14" spans="1:32" x14ac:dyDescent="0.3">
      <c r="A14">
        <v>1391</v>
      </c>
      <c r="B14">
        <v>975790</v>
      </c>
      <c r="C14">
        <v>4607000</v>
      </c>
      <c r="D14" s="1">
        <v>2239250</v>
      </c>
      <c r="E14" s="1">
        <v>10705600</v>
      </c>
      <c r="F14" s="2">
        <f t="shared" si="0"/>
        <v>-1.2948072843542155</v>
      </c>
      <c r="G14" s="2">
        <f t="shared" si="1"/>
        <v>-1.3237681788582591</v>
      </c>
      <c r="H14">
        <f t="shared" si="2"/>
        <v>1596331171600</v>
      </c>
      <c r="I14">
        <f t="shared" si="3"/>
        <v>37192921960000</v>
      </c>
      <c r="J14">
        <f t="shared" si="4"/>
        <v>934971094183.60132</v>
      </c>
      <c r="K14">
        <f t="shared" si="5"/>
        <v>57237752873856.914</v>
      </c>
    </row>
    <row r="15" spans="1:32" x14ac:dyDescent="0.3">
      <c r="A15">
        <v>1392</v>
      </c>
      <c r="B15">
        <v>1184900</v>
      </c>
      <c r="C15">
        <v>5947550</v>
      </c>
      <c r="D15" s="1">
        <v>2550420</v>
      </c>
      <c r="E15" s="1">
        <v>12901300</v>
      </c>
      <c r="F15" s="2">
        <f t="shared" si="0"/>
        <v>-1.1524348046248629</v>
      </c>
      <c r="G15" s="2">
        <f t="shared" si="1"/>
        <v>-1.1691789055997848</v>
      </c>
      <c r="H15">
        <f t="shared" si="2"/>
        <v>1864644870400</v>
      </c>
      <c r="I15">
        <f t="shared" si="3"/>
        <v>48354639062500</v>
      </c>
      <c r="J15">
        <f t="shared" si="4"/>
        <v>574304843762.93457</v>
      </c>
      <c r="K15">
        <f t="shared" si="5"/>
        <v>38750794557328.344</v>
      </c>
    </row>
    <row r="16" spans="1:32" x14ac:dyDescent="0.3">
      <c r="A16">
        <v>1393</v>
      </c>
      <c r="B16">
        <v>1311470</v>
      </c>
      <c r="C16">
        <v>7823800</v>
      </c>
      <c r="D16" s="1">
        <v>2570270</v>
      </c>
      <c r="E16" s="1">
        <v>15436600</v>
      </c>
      <c r="F16" s="2">
        <f t="shared" si="0"/>
        <v>-0.95983895933570729</v>
      </c>
      <c r="G16" s="2">
        <f t="shared" si="1"/>
        <v>-0.973031007950101</v>
      </c>
      <c r="H16">
        <f t="shared" si="2"/>
        <v>1584577440000</v>
      </c>
      <c r="I16">
        <f t="shared" si="3"/>
        <v>57954723840000</v>
      </c>
      <c r="J16">
        <f t="shared" si="4"/>
        <v>398487967164.93457</v>
      </c>
      <c r="K16">
        <f t="shared" si="5"/>
        <v>18911745014352.148</v>
      </c>
    </row>
    <row r="17" spans="1:11" x14ac:dyDescent="0.3">
      <c r="A17">
        <v>1394</v>
      </c>
      <c r="B17">
        <v>1533600</v>
      </c>
      <c r="C17">
        <v>10172800</v>
      </c>
      <c r="D17" s="1">
        <v>2800910</v>
      </c>
      <c r="E17" s="1">
        <v>18701700</v>
      </c>
      <c r="F17" s="2">
        <f t="shared" si="0"/>
        <v>-0.82636280646844029</v>
      </c>
      <c r="G17" s="2">
        <f t="shared" si="1"/>
        <v>-0.83840240641711228</v>
      </c>
      <c r="H17">
        <f t="shared" si="2"/>
        <v>1606074636100</v>
      </c>
      <c r="I17">
        <f t="shared" si="3"/>
        <v>72742135210000</v>
      </c>
      <c r="J17">
        <f t="shared" si="4"/>
        <v>167386565916.26785</v>
      </c>
      <c r="K17">
        <f t="shared" si="5"/>
        <v>3999054532066.4321</v>
      </c>
    </row>
    <row r="18" spans="1:11" x14ac:dyDescent="0.3">
      <c r="A18">
        <v>1395</v>
      </c>
      <c r="B18">
        <v>1798300</v>
      </c>
      <c r="C18">
        <v>12533900</v>
      </c>
      <c r="D18" s="1">
        <v>3224950</v>
      </c>
      <c r="E18" s="1">
        <v>22620800</v>
      </c>
      <c r="F18" s="2">
        <f t="shared" si="0"/>
        <v>-0.79333259189234273</v>
      </c>
      <c r="G18" s="2">
        <f t="shared" si="1"/>
        <v>-0.80476946521034953</v>
      </c>
      <c r="H18">
        <f t="shared" si="2"/>
        <v>2035330222500</v>
      </c>
      <c r="I18">
        <f t="shared" si="3"/>
        <v>101745551610000</v>
      </c>
      <c r="J18">
        <f t="shared" si="4"/>
        <v>20859745669.601143</v>
      </c>
      <c r="K18">
        <f t="shared" si="5"/>
        <v>130563980199.76392</v>
      </c>
    </row>
    <row r="19" spans="1:11" x14ac:dyDescent="0.3">
      <c r="A19">
        <v>1396</v>
      </c>
      <c r="B19">
        <v>2139800</v>
      </c>
      <c r="C19">
        <v>15299800</v>
      </c>
      <c r="D19" s="1">
        <v>3753900</v>
      </c>
      <c r="E19" s="1">
        <v>27048900</v>
      </c>
      <c r="F19" s="2">
        <f t="shared" si="0"/>
        <v>-0.75432283390971122</v>
      </c>
      <c r="G19" s="2">
        <f t="shared" si="1"/>
        <v>-0.76792507091595974</v>
      </c>
      <c r="H19">
        <f t="shared" si="2"/>
        <v>2605318810000</v>
      </c>
      <c r="I19">
        <f t="shared" si="3"/>
        <v>138041350810000</v>
      </c>
      <c r="J19">
        <f t="shared" si="4"/>
        <v>38836965902.934402</v>
      </c>
      <c r="K19">
        <f t="shared" si="5"/>
        <v>9779607382352.1426</v>
      </c>
    </row>
    <row r="20" spans="1:11" x14ac:dyDescent="0.3">
      <c r="A20">
        <v>1397</v>
      </c>
      <c r="B20">
        <v>2656900</v>
      </c>
      <c r="C20">
        <v>18828000</v>
      </c>
      <c r="D20" s="1">
        <v>4473470</v>
      </c>
      <c r="E20" s="1">
        <v>31920900</v>
      </c>
      <c r="F20" s="2">
        <f t="shared" si="0"/>
        <v>-0.68371786668674017</v>
      </c>
      <c r="G20" s="2">
        <f t="shared" si="1"/>
        <v>-0.69539515615041425</v>
      </c>
      <c r="H20">
        <f t="shared" si="2"/>
        <v>3299926564900</v>
      </c>
      <c r="I20">
        <f t="shared" si="3"/>
        <v>171424030410000</v>
      </c>
      <c r="J20">
        <f t="shared" si="4"/>
        <v>510040169629.60095</v>
      </c>
      <c r="K20">
        <f t="shared" si="5"/>
        <v>44294833420904.523</v>
      </c>
    </row>
    <row r="21" spans="1:11" x14ac:dyDescent="0.3">
      <c r="A21">
        <v>1398</v>
      </c>
      <c r="B21">
        <v>3488509.6999999997</v>
      </c>
      <c r="C21">
        <v>24700000</v>
      </c>
      <c r="D21" s="1">
        <v>5207580</v>
      </c>
      <c r="E21" s="1">
        <v>37069600</v>
      </c>
      <c r="F21" s="2">
        <f t="shared" si="0"/>
        <v>-0.49278071378159</v>
      </c>
      <c r="G21" s="2">
        <f t="shared" si="1"/>
        <v>-0.50079352226720653</v>
      </c>
      <c r="H21">
        <f t="shared" si="2"/>
        <v>2955202696342.0908</v>
      </c>
      <c r="I21">
        <f t="shared" si="3"/>
        <v>153007004160000</v>
      </c>
      <c r="J21">
        <f t="shared" si="4"/>
        <v>2389437869440.4434</v>
      </c>
      <c r="K21">
        <f t="shared" si="5"/>
        <v>156936662278809.28</v>
      </c>
    </row>
    <row r="22" spans="1:11" x14ac:dyDescent="0.3">
      <c r="A22">
        <v>1399</v>
      </c>
      <c r="B22">
        <v>4360637.125</v>
      </c>
      <c r="C22">
        <v>34767000</v>
      </c>
      <c r="D22" s="1">
        <v>5315200</v>
      </c>
      <c r="E22" s="1">
        <v>42518500</v>
      </c>
      <c r="F22" s="2">
        <f t="shared" si="0"/>
        <v>-0.21890445080316101</v>
      </c>
      <c r="G22" s="2">
        <f t="shared" si="1"/>
        <v>-0.22295567635976646</v>
      </c>
      <c r="H22">
        <f t="shared" si="2"/>
        <v>911190282328.26563</v>
      </c>
      <c r="I22">
        <f t="shared" si="3"/>
        <v>60085752250000</v>
      </c>
      <c r="J22">
        <f t="shared" si="4"/>
        <v>5846279539747.1426</v>
      </c>
      <c r="K22">
        <f t="shared" si="5"/>
        <v>510508555372904.5</v>
      </c>
    </row>
    <row r="23" spans="1:11" x14ac:dyDescent="0.3">
      <c r="C23" t="s">
        <v>17</v>
      </c>
      <c r="D23" s="1"/>
      <c r="E23" s="1" t="s">
        <v>16</v>
      </c>
      <c r="F23" s="3"/>
      <c r="G23" s="2"/>
    </row>
    <row r="24" spans="1:11" x14ac:dyDescent="0.3">
      <c r="A24" t="s">
        <v>21</v>
      </c>
      <c r="B24">
        <f t="shared" ref="B24:D24" si="6">AVERAGE(B2:B22)</f>
        <v>1118623.6583333332</v>
      </c>
      <c r="C24">
        <f t="shared" si="6"/>
        <v>7212083.0142857153</v>
      </c>
      <c r="D24">
        <f t="shared" si="6"/>
        <v>1942729.0333333334</v>
      </c>
      <c r="E24">
        <f>AVERAGE(E2:E22)</f>
        <v>12172563.619047619</v>
      </c>
      <c r="F24">
        <f t="shared" ref="F24:J24" si="7">AVERAGE(F2:F22)</f>
        <v>-0.76803749328161763</v>
      </c>
      <c r="G24">
        <f t="shared" si="7"/>
        <v>-0.78700402407362924</v>
      </c>
      <c r="H24">
        <f t="shared" si="7"/>
        <v>1057850528681.0193</v>
      </c>
      <c r="I24">
        <f t="shared" si="7"/>
        <v>43371704645859.648</v>
      </c>
      <c r="J24">
        <f t="shared" si="7"/>
        <v>2024340547588.5723</v>
      </c>
      <c r="K24">
        <f>AVERAGE(K2:K22)</f>
        <v>106989758116110.2</v>
      </c>
    </row>
    <row r="28" spans="1:11" x14ac:dyDescent="0.3">
      <c r="B28" s="4"/>
    </row>
    <row r="30" spans="1:11" x14ac:dyDescent="0.3">
      <c r="B30" s="5"/>
    </row>
    <row r="32" spans="1:11" x14ac:dyDescent="0.3">
      <c r="I32" t="s">
        <v>18</v>
      </c>
      <c r="J32" t="s">
        <v>19</v>
      </c>
    </row>
    <row r="33" spans="8:10" x14ac:dyDescent="0.3">
      <c r="H33" s="6" t="s">
        <v>7</v>
      </c>
      <c r="I33" s="7">
        <f>AVERAGE(F2:F22)</f>
        <v>-0.76803749328161763</v>
      </c>
      <c r="J33" s="7">
        <f>AVERAGE(G2:G22)</f>
        <v>-0.78700402407362924</v>
      </c>
    </row>
    <row r="34" spans="8:10" x14ac:dyDescent="0.3">
      <c r="H34" s="6" t="s">
        <v>8</v>
      </c>
      <c r="I34" s="8">
        <f>CORREL(B2:B22,D2:D22)</f>
        <v>0.96640406350437713</v>
      </c>
      <c r="J34" s="8">
        <f>CORREL(C2:C22,E2:E22)</f>
        <v>0.9768756067701897</v>
      </c>
    </row>
    <row r="35" spans="8:10" x14ac:dyDescent="0.3">
      <c r="H35" s="6" t="s">
        <v>9</v>
      </c>
      <c r="I35" s="8">
        <f>I34^2</f>
        <v>0.93393681395777217</v>
      </c>
      <c r="J35" s="10">
        <f>J34^2</f>
        <v>0.95428595110262626</v>
      </c>
    </row>
    <row r="36" spans="8:10" x14ac:dyDescent="0.3">
      <c r="H36" s="9" t="s">
        <v>20</v>
      </c>
      <c r="I36" s="8">
        <f>J24</f>
        <v>2024340547588.5723</v>
      </c>
      <c r="J36" s="8">
        <f>K24</f>
        <v>106989758116110.2</v>
      </c>
    </row>
    <row r="37" spans="8:10" x14ac:dyDescent="0.3">
      <c r="H37" s="6" t="s">
        <v>10</v>
      </c>
      <c r="I37" s="8">
        <f>J24^0.5</f>
        <v>1422793.2202497213</v>
      </c>
      <c r="J37" s="8">
        <f>K24^0.5</f>
        <v>10343585.360797783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C815E-1764-4AF5-821F-90394E01B6A5}">
  <dimension ref="A1:L32"/>
  <sheetViews>
    <sheetView zoomScale="85" zoomScaleNormal="85" workbookViewId="0">
      <selection activeCell="K8" sqref="K8"/>
    </sheetView>
  </sheetViews>
  <sheetFormatPr defaultRowHeight="14.4" x14ac:dyDescent="0.3"/>
  <cols>
    <col min="1" max="1" width="5" bestFit="1" customWidth="1"/>
    <col min="2" max="2" width="12" bestFit="1" customWidth="1"/>
    <col min="3" max="3" width="12.6640625" bestFit="1" customWidth="1"/>
    <col min="4" max="4" width="12.33203125" bestFit="1" customWidth="1"/>
    <col min="5" max="5" width="12" bestFit="1" customWidth="1"/>
    <col min="6" max="6" width="10.44140625" bestFit="1" customWidth="1"/>
    <col min="7" max="7" width="12" bestFit="1" customWidth="1"/>
    <col min="9" max="9" width="12.6640625" bestFit="1" customWidth="1"/>
    <col min="10" max="10" width="12" bestFit="1" customWidth="1"/>
    <col min="12" max="12" width="12.44140625" bestFit="1" customWidth="1"/>
  </cols>
  <sheetData>
    <row r="1" spans="1:10" x14ac:dyDescent="0.3">
      <c r="A1" t="s">
        <v>0</v>
      </c>
      <c r="B1" t="s">
        <v>2</v>
      </c>
      <c r="C1" t="s">
        <v>3</v>
      </c>
      <c r="D1" t="s">
        <v>1</v>
      </c>
      <c r="E1" t="s">
        <v>4</v>
      </c>
    </row>
    <row r="2" spans="1:10" x14ac:dyDescent="0.3">
      <c r="A2">
        <v>1379</v>
      </c>
      <c r="B2">
        <v>84390</v>
      </c>
      <c r="C2">
        <v>249110.7</v>
      </c>
      <c r="D2">
        <v>83822.399999999994</v>
      </c>
      <c r="E2">
        <v>249111</v>
      </c>
      <c r="F2">
        <f>E2-C2</f>
        <v>0.29999999998835847</v>
      </c>
      <c r="G2">
        <f>F2^2</f>
        <v>8.9999999993015084E-2</v>
      </c>
      <c r="J2">
        <f>CORREL(E2:E22,C2:C22)</f>
        <v>0.9768756067701897</v>
      </c>
    </row>
    <row r="3" spans="1:10" x14ac:dyDescent="0.3">
      <c r="A3">
        <v>1380</v>
      </c>
      <c r="B3">
        <v>97180</v>
      </c>
      <c r="C3">
        <v>320957.2</v>
      </c>
      <c r="D3">
        <v>74487.3</v>
      </c>
      <c r="E3">
        <v>250069</v>
      </c>
      <c r="F3">
        <f t="shared" ref="F3:F22" si="0">E3-C3</f>
        <v>-70888.200000000012</v>
      </c>
      <c r="G3">
        <f t="shared" ref="G3:G22" si="1">F3^2</f>
        <v>5025136899.2400017</v>
      </c>
    </row>
    <row r="4" spans="1:10" x14ac:dyDescent="0.3">
      <c r="A4">
        <v>1381</v>
      </c>
      <c r="B4">
        <v>119610</v>
      </c>
      <c r="C4">
        <v>417524</v>
      </c>
      <c r="D4">
        <v>104567</v>
      </c>
      <c r="E4">
        <v>369887</v>
      </c>
      <c r="F4">
        <f t="shared" si="0"/>
        <v>-47637</v>
      </c>
      <c r="G4">
        <f t="shared" si="1"/>
        <v>2269283769</v>
      </c>
    </row>
    <row r="5" spans="1:10" x14ac:dyDescent="0.3">
      <c r="A5">
        <v>1382</v>
      </c>
      <c r="B5">
        <v>128710</v>
      </c>
      <c r="C5">
        <v>526596.4</v>
      </c>
      <c r="D5">
        <v>150544</v>
      </c>
      <c r="E5">
        <v>623199</v>
      </c>
      <c r="F5">
        <f t="shared" si="0"/>
        <v>96602.599999999977</v>
      </c>
      <c r="G5">
        <f t="shared" si="1"/>
        <v>9332062326.7599964</v>
      </c>
    </row>
    <row r="6" spans="1:10" x14ac:dyDescent="0.3">
      <c r="A6">
        <v>1383</v>
      </c>
      <c r="B6">
        <v>151200</v>
      </c>
      <c r="C6">
        <v>685867.2</v>
      </c>
      <c r="D6">
        <v>233007</v>
      </c>
      <c r="E6" s="1">
        <v>1070520</v>
      </c>
      <c r="F6">
        <f t="shared" si="0"/>
        <v>384652.80000000005</v>
      </c>
      <c r="G6">
        <f t="shared" si="1"/>
        <v>147957776547.84003</v>
      </c>
    </row>
    <row r="7" spans="1:10" x14ac:dyDescent="0.3">
      <c r="A7">
        <v>1384</v>
      </c>
      <c r="B7">
        <v>220540</v>
      </c>
      <c r="C7">
        <v>921019.4</v>
      </c>
      <c r="D7">
        <v>410147</v>
      </c>
      <c r="E7" s="1">
        <v>1736730</v>
      </c>
      <c r="F7">
        <f t="shared" si="0"/>
        <v>815710.6</v>
      </c>
      <c r="G7">
        <f t="shared" si="1"/>
        <v>665383782952.35999</v>
      </c>
    </row>
    <row r="8" spans="1:10" x14ac:dyDescent="0.3">
      <c r="A8">
        <v>1385</v>
      </c>
      <c r="B8">
        <v>279970</v>
      </c>
      <c r="C8">
        <v>1284199.3999999999</v>
      </c>
      <c r="D8">
        <v>540535</v>
      </c>
      <c r="E8" s="1">
        <v>2509310</v>
      </c>
      <c r="F8">
        <f t="shared" si="0"/>
        <v>1225110.6000000001</v>
      </c>
      <c r="G8">
        <f t="shared" si="1"/>
        <v>1500895982232.3601</v>
      </c>
    </row>
    <row r="9" spans="1:10" x14ac:dyDescent="0.3">
      <c r="A9">
        <v>1386</v>
      </c>
      <c r="B9">
        <v>365460</v>
      </c>
      <c r="C9">
        <v>1640293</v>
      </c>
      <c r="D9">
        <v>776210</v>
      </c>
      <c r="E9" s="1">
        <v>3532360</v>
      </c>
      <c r="F9">
        <f t="shared" si="0"/>
        <v>1892067</v>
      </c>
      <c r="G9">
        <f t="shared" si="1"/>
        <v>3579917532489</v>
      </c>
    </row>
    <row r="10" spans="1:10" x14ac:dyDescent="0.3">
      <c r="A10">
        <v>1387</v>
      </c>
      <c r="B10">
        <v>539400</v>
      </c>
      <c r="C10">
        <v>1901366</v>
      </c>
      <c r="D10" s="1">
        <v>1313430</v>
      </c>
      <c r="E10" s="1">
        <v>4710160</v>
      </c>
      <c r="F10">
        <f t="shared" si="0"/>
        <v>2808794</v>
      </c>
      <c r="G10">
        <f t="shared" si="1"/>
        <v>7889323734436</v>
      </c>
    </row>
    <row r="11" spans="1:10" x14ac:dyDescent="0.3">
      <c r="A11">
        <v>1388</v>
      </c>
      <c r="B11">
        <v>603780</v>
      </c>
      <c r="C11">
        <v>2355890</v>
      </c>
      <c r="D11" s="1">
        <v>1458940</v>
      </c>
      <c r="E11" s="1">
        <v>5778140</v>
      </c>
      <c r="F11">
        <f t="shared" si="0"/>
        <v>3422250</v>
      </c>
      <c r="G11">
        <f t="shared" si="1"/>
        <v>11711795062500</v>
      </c>
    </row>
    <row r="12" spans="1:10" x14ac:dyDescent="0.3">
      <c r="A12">
        <v>1389</v>
      </c>
      <c r="B12">
        <v>686390</v>
      </c>
      <c r="C12">
        <v>2948870</v>
      </c>
      <c r="D12" s="1">
        <v>1635570</v>
      </c>
      <c r="E12" s="1">
        <v>7113950</v>
      </c>
      <c r="F12">
        <f t="shared" si="0"/>
        <v>4165080</v>
      </c>
      <c r="G12">
        <f t="shared" si="1"/>
        <v>17347891406400</v>
      </c>
    </row>
    <row r="13" spans="1:10" x14ac:dyDescent="0.3">
      <c r="A13">
        <v>1390</v>
      </c>
      <c r="B13">
        <v>764560</v>
      </c>
      <c r="C13">
        <v>3522200</v>
      </c>
      <c r="D13" s="1">
        <v>1880100</v>
      </c>
      <c r="E13" s="1">
        <v>8756500</v>
      </c>
      <c r="F13">
        <f t="shared" si="0"/>
        <v>5234300</v>
      </c>
      <c r="G13">
        <f t="shared" si="1"/>
        <v>27397896490000</v>
      </c>
    </row>
    <row r="14" spans="1:10" x14ac:dyDescent="0.3">
      <c r="A14">
        <v>1391</v>
      </c>
      <c r="B14">
        <v>975790</v>
      </c>
      <c r="C14">
        <v>4607000</v>
      </c>
      <c r="D14" s="1">
        <v>2239250</v>
      </c>
      <c r="E14" s="1">
        <v>10705600</v>
      </c>
      <c r="F14">
        <f t="shared" si="0"/>
        <v>6098600</v>
      </c>
      <c r="G14">
        <f t="shared" si="1"/>
        <v>37192921960000</v>
      </c>
    </row>
    <row r="15" spans="1:10" x14ac:dyDescent="0.3">
      <c r="A15">
        <v>1392</v>
      </c>
      <c r="B15">
        <v>1184900</v>
      </c>
      <c r="C15">
        <v>5947550</v>
      </c>
      <c r="D15" s="1">
        <v>2550420</v>
      </c>
      <c r="E15" s="1">
        <v>12901300</v>
      </c>
      <c r="F15">
        <f t="shared" si="0"/>
        <v>6953750</v>
      </c>
      <c r="G15">
        <f t="shared" si="1"/>
        <v>48354639062500</v>
      </c>
    </row>
    <row r="16" spans="1:10" x14ac:dyDescent="0.3">
      <c r="A16">
        <v>1393</v>
      </c>
      <c r="B16">
        <v>1311470</v>
      </c>
      <c r="C16">
        <v>7823800</v>
      </c>
      <c r="D16" s="1">
        <v>2570270</v>
      </c>
      <c r="E16" s="1">
        <v>15436600</v>
      </c>
      <c r="F16">
        <f t="shared" si="0"/>
        <v>7612800</v>
      </c>
      <c r="G16">
        <f t="shared" si="1"/>
        <v>57954723840000</v>
      </c>
    </row>
    <row r="17" spans="1:12" x14ac:dyDescent="0.3">
      <c r="A17">
        <v>1394</v>
      </c>
      <c r="B17">
        <v>1533600</v>
      </c>
      <c r="C17">
        <v>10172800</v>
      </c>
      <c r="D17" s="1">
        <v>2800910</v>
      </c>
      <c r="E17" s="1">
        <v>18701700</v>
      </c>
      <c r="F17">
        <f t="shared" si="0"/>
        <v>8528900</v>
      </c>
      <c r="G17">
        <f t="shared" si="1"/>
        <v>72742135210000</v>
      </c>
    </row>
    <row r="18" spans="1:12" x14ac:dyDescent="0.3">
      <c r="A18">
        <v>1395</v>
      </c>
      <c r="B18">
        <v>1798300</v>
      </c>
      <c r="C18">
        <v>12533900</v>
      </c>
      <c r="D18" s="1">
        <v>3224950</v>
      </c>
      <c r="E18" s="1">
        <v>22620800</v>
      </c>
      <c r="F18">
        <f t="shared" si="0"/>
        <v>10086900</v>
      </c>
      <c r="G18">
        <f t="shared" si="1"/>
        <v>101745551610000</v>
      </c>
    </row>
    <row r="19" spans="1:12" x14ac:dyDescent="0.3">
      <c r="A19">
        <v>1396</v>
      </c>
      <c r="B19">
        <v>2139800</v>
      </c>
      <c r="C19">
        <v>15299800</v>
      </c>
      <c r="D19" s="1">
        <v>3753900</v>
      </c>
      <c r="E19" s="1">
        <v>27048900</v>
      </c>
      <c r="F19">
        <f t="shared" si="0"/>
        <v>11749100</v>
      </c>
      <c r="G19">
        <f t="shared" si="1"/>
        <v>138041350810000</v>
      </c>
    </row>
    <row r="20" spans="1:12" x14ac:dyDescent="0.3">
      <c r="A20">
        <v>1397</v>
      </c>
      <c r="B20">
        <v>2656900</v>
      </c>
      <c r="C20">
        <v>18828000</v>
      </c>
      <c r="D20" s="1">
        <v>4473470</v>
      </c>
      <c r="E20" s="1">
        <v>31920900</v>
      </c>
      <c r="F20">
        <f t="shared" si="0"/>
        <v>13092900</v>
      </c>
      <c r="G20">
        <f t="shared" si="1"/>
        <v>171424030410000</v>
      </c>
    </row>
    <row r="21" spans="1:12" x14ac:dyDescent="0.3">
      <c r="A21">
        <v>1398</v>
      </c>
      <c r="B21">
        <v>3488509.6999999997</v>
      </c>
      <c r="C21">
        <v>24700000</v>
      </c>
      <c r="D21" s="1">
        <v>5207580</v>
      </c>
      <c r="E21" s="1">
        <v>37069600</v>
      </c>
      <c r="F21">
        <f t="shared" si="0"/>
        <v>12369600</v>
      </c>
      <c r="G21">
        <f t="shared" si="1"/>
        <v>153007004160000</v>
      </c>
    </row>
    <row r="22" spans="1:12" x14ac:dyDescent="0.3">
      <c r="A22">
        <v>1399</v>
      </c>
      <c r="B22">
        <v>4360637.125</v>
      </c>
      <c r="C22">
        <v>34767000</v>
      </c>
      <c r="D22" s="1">
        <v>5315200</v>
      </c>
      <c r="E22" s="1">
        <v>42518500</v>
      </c>
      <c r="F22">
        <f t="shared" si="0"/>
        <v>7751500</v>
      </c>
      <c r="G22">
        <f t="shared" si="1"/>
        <v>60085752250000</v>
      </c>
    </row>
    <row r="24" spans="1:12" x14ac:dyDescent="0.3">
      <c r="B24">
        <f>AVERAGE(B2:B22)</f>
        <v>1118623.6583333332</v>
      </c>
      <c r="C24">
        <f>AVERAGE(C2:C22)</f>
        <v>7212083.0142857153</v>
      </c>
      <c r="D24">
        <f>AVERAGE(D2:D22)</f>
        <v>1942729.0333333334</v>
      </c>
      <c r="E24">
        <f>AVERAGE(E2:E22)</f>
        <v>12172563.619047619</v>
      </c>
    </row>
    <row r="25" spans="1:12" x14ac:dyDescent="0.3">
      <c r="G25">
        <f>_xlfn.STDEV.S(C2:C22)</f>
        <v>9300675.2335615773</v>
      </c>
    </row>
    <row r="26" spans="1:12" x14ac:dyDescent="0.3">
      <c r="C26">
        <f>_xlfn.VAR.S(C2:C22)</f>
        <v>86502559800185.703</v>
      </c>
    </row>
    <row r="28" spans="1:12" x14ac:dyDescent="0.3">
      <c r="B28">
        <f>(B24-D24)^2</f>
        <v>679149669103.89099</v>
      </c>
      <c r="C28">
        <f>(C24-E24)^2</f>
        <v>24606367830219.027</v>
      </c>
      <c r="D28">
        <f>AVERAGE(G2:G22)</f>
        <v>43371704645859.648</v>
      </c>
      <c r="F28">
        <f>_xlfn.STDEV.S(C2:C22)</f>
        <v>9300675.2335615773</v>
      </c>
      <c r="G28">
        <f>_xlfn.STDEV.S(E2:E22)</f>
        <v>13054131.634166934</v>
      </c>
      <c r="I28">
        <f>(G28-F28)^2</f>
        <v>14088434951245.316</v>
      </c>
    </row>
    <row r="30" spans="1:12" x14ac:dyDescent="0.3">
      <c r="B30" s="6" t="s">
        <v>13</v>
      </c>
      <c r="C30" s="6">
        <f>C28/D28</f>
        <v>0.56733688544492111</v>
      </c>
      <c r="H30" s="6" t="s">
        <v>15</v>
      </c>
      <c r="I30" s="6">
        <f>I28/D28</f>
        <v>0.3248300952494434</v>
      </c>
      <c r="K30" s="6" t="s">
        <v>14</v>
      </c>
      <c r="L30" s="6">
        <f>(((1-(J2^2))*C26)/(D28))</f>
        <v>9.117424091910066E-2</v>
      </c>
    </row>
    <row r="32" spans="1:12" x14ac:dyDescent="0.3">
      <c r="B32">
        <f>AVERAGE(C2:C22)</f>
        <v>7212083.0142857153</v>
      </c>
      <c r="L32">
        <f>L30+I30+C30</f>
        <v>0.98334122161346516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DF6C6-37E7-421E-BA7C-1A4400C4F121}">
  <dimension ref="A1:L32"/>
  <sheetViews>
    <sheetView zoomScale="85" zoomScaleNormal="85" workbookViewId="0">
      <selection activeCell="K30" sqref="K30:L30"/>
    </sheetView>
  </sheetViews>
  <sheetFormatPr defaultRowHeight="14.4" x14ac:dyDescent="0.3"/>
  <cols>
    <col min="1" max="1" width="5" bestFit="1" customWidth="1"/>
    <col min="2" max="2" width="12" bestFit="1" customWidth="1"/>
    <col min="3" max="3" width="12.6640625" bestFit="1" customWidth="1"/>
    <col min="4" max="4" width="12.33203125" bestFit="1" customWidth="1"/>
    <col min="5" max="5" width="12" bestFit="1" customWidth="1"/>
    <col min="6" max="6" width="10.44140625" bestFit="1" customWidth="1"/>
    <col min="7" max="7" width="12" bestFit="1" customWidth="1"/>
    <col min="9" max="9" width="12.6640625" bestFit="1" customWidth="1"/>
    <col min="10" max="10" width="12" bestFit="1" customWidth="1"/>
    <col min="12" max="12" width="12.44140625" bestFit="1" customWidth="1"/>
  </cols>
  <sheetData>
    <row r="1" spans="1:10" x14ac:dyDescent="0.3">
      <c r="A1" t="s">
        <v>0</v>
      </c>
      <c r="B1" t="s">
        <v>3</v>
      </c>
      <c r="C1" t="s">
        <v>2</v>
      </c>
      <c r="D1" t="s">
        <v>4</v>
      </c>
      <c r="E1" t="s">
        <v>1</v>
      </c>
    </row>
    <row r="2" spans="1:10" x14ac:dyDescent="0.3">
      <c r="A2">
        <v>1379</v>
      </c>
      <c r="B2">
        <v>249110.7</v>
      </c>
      <c r="C2">
        <v>84390</v>
      </c>
      <c r="D2">
        <v>249111</v>
      </c>
      <c r="E2">
        <v>83822.399999999994</v>
      </c>
      <c r="F2">
        <f>E2-C2</f>
        <v>-567.60000000000582</v>
      </c>
      <c r="G2">
        <f>F2^2</f>
        <v>322169.76000000659</v>
      </c>
      <c r="J2">
        <f>CORREL(E2:E22,C2:C22)</f>
        <v>0.96640406350437713</v>
      </c>
    </row>
    <row r="3" spans="1:10" x14ac:dyDescent="0.3">
      <c r="A3">
        <v>1380</v>
      </c>
      <c r="B3">
        <v>320957.2</v>
      </c>
      <c r="C3">
        <v>97180</v>
      </c>
      <c r="D3">
        <v>250069</v>
      </c>
      <c r="E3">
        <v>74487.3</v>
      </c>
      <c r="F3">
        <f t="shared" ref="F3:F22" si="0">E3-C3</f>
        <v>-22692.699999999997</v>
      </c>
      <c r="G3">
        <f t="shared" ref="G3:G22" si="1">F3^2</f>
        <v>514958633.28999984</v>
      </c>
    </row>
    <row r="4" spans="1:10" x14ac:dyDescent="0.3">
      <c r="A4">
        <v>1381</v>
      </c>
      <c r="B4">
        <v>417524</v>
      </c>
      <c r="C4">
        <v>119610</v>
      </c>
      <c r="D4">
        <v>369887</v>
      </c>
      <c r="E4">
        <v>104567</v>
      </c>
      <c r="F4">
        <f t="shared" si="0"/>
        <v>-15043</v>
      </c>
      <c r="G4">
        <f t="shared" si="1"/>
        <v>226291849</v>
      </c>
    </row>
    <row r="5" spans="1:10" x14ac:dyDescent="0.3">
      <c r="A5">
        <v>1382</v>
      </c>
      <c r="B5">
        <v>526596.4</v>
      </c>
      <c r="C5">
        <v>128710</v>
      </c>
      <c r="D5">
        <v>623199</v>
      </c>
      <c r="E5">
        <v>150544</v>
      </c>
      <c r="F5">
        <f t="shared" si="0"/>
        <v>21834</v>
      </c>
      <c r="G5">
        <f t="shared" si="1"/>
        <v>476723556</v>
      </c>
    </row>
    <row r="6" spans="1:10" x14ac:dyDescent="0.3">
      <c r="A6">
        <v>1383</v>
      </c>
      <c r="B6">
        <v>685867.2</v>
      </c>
      <c r="C6">
        <v>151200</v>
      </c>
      <c r="D6" s="1">
        <v>1070520</v>
      </c>
      <c r="E6">
        <v>233007</v>
      </c>
      <c r="F6">
        <f t="shared" si="0"/>
        <v>81807</v>
      </c>
      <c r="G6">
        <f t="shared" si="1"/>
        <v>6692385249</v>
      </c>
    </row>
    <row r="7" spans="1:10" x14ac:dyDescent="0.3">
      <c r="A7">
        <v>1384</v>
      </c>
      <c r="B7">
        <v>921019.4</v>
      </c>
      <c r="C7">
        <v>220540</v>
      </c>
      <c r="D7" s="1">
        <v>1736730</v>
      </c>
      <c r="E7">
        <v>410147</v>
      </c>
      <c r="F7">
        <f t="shared" si="0"/>
        <v>189607</v>
      </c>
      <c r="G7">
        <f t="shared" si="1"/>
        <v>35950814449</v>
      </c>
    </row>
    <row r="8" spans="1:10" x14ac:dyDescent="0.3">
      <c r="A8">
        <v>1385</v>
      </c>
      <c r="B8">
        <v>1284199.3999999999</v>
      </c>
      <c r="C8">
        <v>279970</v>
      </c>
      <c r="D8" s="1">
        <v>2509310</v>
      </c>
      <c r="E8">
        <v>540535</v>
      </c>
      <c r="F8">
        <f t="shared" si="0"/>
        <v>260565</v>
      </c>
      <c r="G8">
        <f t="shared" si="1"/>
        <v>67894119225</v>
      </c>
    </row>
    <row r="9" spans="1:10" x14ac:dyDescent="0.3">
      <c r="A9">
        <v>1386</v>
      </c>
      <c r="B9">
        <v>1640293</v>
      </c>
      <c r="C9">
        <v>365460</v>
      </c>
      <c r="D9" s="1">
        <v>3532360</v>
      </c>
      <c r="E9">
        <v>776210</v>
      </c>
      <c r="F9">
        <f t="shared" si="0"/>
        <v>410750</v>
      </c>
      <c r="G9">
        <f t="shared" si="1"/>
        <v>168715562500</v>
      </c>
    </row>
    <row r="10" spans="1:10" x14ac:dyDescent="0.3">
      <c r="A10">
        <v>1387</v>
      </c>
      <c r="B10">
        <v>1901366</v>
      </c>
      <c r="C10">
        <v>539400</v>
      </c>
      <c r="D10" s="1">
        <v>4710160</v>
      </c>
      <c r="E10" s="1">
        <v>1313430</v>
      </c>
      <c r="F10">
        <f t="shared" si="0"/>
        <v>774030</v>
      </c>
      <c r="G10">
        <f t="shared" si="1"/>
        <v>599122440900</v>
      </c>
    </row>
    <row r="11" spans="1:10" x14ac:dyDescent="0.3">
      <c r="A11">
        <v>1388</v>
      </c>
      <c r="B11">
        <v>2355890</v>
      </c>
      <c r="C11">
        <v>603780</v>
      </c>
      <c r="D11" s="1">
        <v>5778140</v>
      </c>
      <c r="E11" s="1">
        <v>1458940</v>
      </c>
      <c r="F11">
        <f t="shared" si="0"/>
        <v>855160</v>
      </c>
      <c r="G11">
        <f t="shared" si="1"/>
        <v>731298625600</v>
      </c>
    </row>
    <row r="12" spans="1:10" x14ac:dyDescent="0.3">
      <c r="A12">
        <v>1389</v>
      </c>
      <c r="B12">
        <v>2948870</v>
      </c>
      <c r="C12">
        <v>686390</v>
      </c>
      <c r="D12" s="1">
        <v>7113950</v>
      </c>
      <c r="E12" s="1">
        <v>1635570</v>
      </c>
      <c r="F12">
        <f t="shared" si="0"/>
        <v>949180</v>
      </c>
      <c r="G12">
        <f t="shared" si="1"/>
        <v>900942672400</v>
      </c>
    </row>
    <row r="13" spans="1:10" x14ac:dyDescent="0.3">
      <c r="A13">
        <v>1390</v>
      </c>
      <c r="B13">
        <v>3522200</v>
      </c>
      <c r="C13">
        <v>764560</v>
      </c>
      <c r="D13" s="1">
        <v>8756500</v>
      </c>
      <c r="E13" s="1">
        <v>1880100</v>
      </c>
      <c r="F13">
        <f t="shared" si="0"/>
        <v>1115540</v>
      </c>
      <c r="G13">
        <f t="shared" si="1"/>
        <v>1244429491600</v>
      </c>
    </row>
    <row r="14" spans="1:10" x14ac:dyDescent="0.3">
      <c r="A14">
        <v>1391</v>
      </c>
      <c r="B14">
        <v>4607000</v>
      </c>
      <c r="C14">
        <v>975790</v>
      </c>
      <c r="D14" s="1">
        <v>10705600</v>
      </c>
      <c r="E14" s="1">
        <v>2239250</v>
      </c>
      <c r="F14">
        <f t="shared" si="0"/>
        <v>1263460</v>
      </c>
      <c r="G14">
        <f t="shared" si="1"/>
        <v>1596331171600</v>
      </c>
    </row>
    <row r="15" spans="1:10" x14ac:dyDescent="0.3">
      <c r="A15">
        <v>1392</v>
      </c>
      <c r="B15">
        <v>5947550</v>
      </c>
      <c r="C15">
        <v>1184900</v>
      </c>
      <c r="D15" s="1">
        <v>12901300</v>
      </c>
      <c r="E15" s="1">
        <v>2550420</v>
      </c>
      <c r="F15">
        <f t="shared" si="0"/>
        <v>1365520</v>
      </c>
      <c r="G15">
        <f t="shared" si="1"/>
        <v>1864644870400</v>
      </c>
    </row>
    <row r="16" spans="1:10" x14ac:dyDescent="0.3">
      <c r="A16">
        <v>1393</v>
      </c>
      <c r="B16">
        <v>7823800</v>
      </c>
      <c r="C16">
        <v>1311470</v>
      </c>
      <c r="D16" s="1">
        <v>15436600</v>
      </c>
      <c r="E16" s="1">
        <v>2570270</v>
      </c>
      <c r="F16">
        <f t="shared" si="0"/>
        <v>1258800</v>
      </c>
      <c r="G16">
        <f t="shared" si="1"/>
        <v>1584577440000</v>
      </c>
    </row>
    <row r="17" spans="1:12" x14ac:dyDescent="0.3">
      <c r="A17">
        <v>1394</v>
      </c>
      <c r="B17">
        <v>10172800</v>
      </c>
      <c r="C17">
        <v>1533600</v>
      </c>
      <c r="D17" s="1">
        <v>18701700</v>
      </c>
      <c r="E17" s="1">
        <v>2800910</v>
      </c>
      <c r="F17">
        <f t="shared" si="0"/>
        <v>1267310</v>
      </c>
      <c r="G17">
        <f t="shared" si="1"/>
        <v>1606074636100</v>
      </c>
    </row>
    <row r="18" spans="1:12" x14ac:dyDescent="0.3">
      <c r="A18">
        <v>1395</v>
      </c>
      <c r="B18">
        <v>12533900</v>
      </c>
      <c r="C18">
        <v>1798300</v>
      </c>
      <c r="D18" s="1">
        <v>22620800</v>
      </c>
      <c r="E18" s="1">
        <v>3224950</v>
      </c>
      <c r="F18">
        <f t="shared" si="0"/>
        <v>1426650</v>
      </c>
      <c r="G18">
        <f t="shared" si="1"/>
        <v>2035330222500</v>
      </c>
    </row>
    <row r="19" spans="1:12" x14ac:dyDescent="0.3">
      <c r="A19">
        <v>1396</v>
      </c>
      <c r="B19">
        <v>15299800</v>
      </c>
      <c r="C19">
        <v>2139800</v>
      </c>
      <c r="D19" s="1">
        <v>27048900</v>
      </c>
      <c r="E19" s="1">
        <v>3753900</v>
      </c>
      <c r="F19">
        <f t="shared" si="0"/>
        <v>1614100</v>
      </c>
      <c r="G19">
        <f t="shared" si="1"/>
        <v>2605318810000</v>
      </c>
    </row>
    <row r="20" spans="1:12" x14ac:dyDescent="0.3">
      <c r="A20">
        <v>1397</v>
      </c>
      <c r="B20">
        <v>18828000</v>
      </c>
      <c r="C20">
        <v>2656900</v>
      </c>
      <c r="D20" s="1">
        <v>31920900</v>
      </c>
      <c r="E20" s="1">
        <v>4473470</v>
      </c>
      <c r="F20">
        <f t="shared" si="0"/>
        <v>1816570</v>
      </c>
      <c r="G20">
        <f t="shared" si="1"/>
        <v>3299926564900</v>
      </c>
    </row>
    <row r="21" spans="1:12" x14ac:dyDescent="0.3">
      <c r="A21">
        <v>1398</v>
      </c>
      <c r="B21">
        <v>24700000</v>
      </c>
      <c r="C21">
        <v>3488509.6999999997</v>
      </c>
      <c r="D21" s="1">
        <v>37069600</v>
      </c>
      <c r="E21" s="1">
        <v>5207580</v>
      </c>
      <c r="F21">
        <f t="shared" si="0"/>
        <v>1719070.3000000003</v>
      </c>
      <c r="G21">
        <f t="shared" si="1"/>
        <v>2955202696342.0908</v>
      </c>
    </row>
    <row r="22" spans="1:12" x14ac:dyDescent="0.3">
      <c r="A22">
        <v>1399</v>
      </c>
      <c r="B22">
        <v>34767000</v>
      </c>
      <c r="C22">
        <v>4360637.125</v>
      </c>
      <c r="D22" s="1">
        <v>42518500</v>
      </c>
      <c r="E22" s="1">
        <v>5315200</v>
      </c>
      <c r="F22">
        <f t="shared" si="0"/>
        <v>954562.875</v>
      </c>
      <c r="G22">
        <f t="shared" si="1"/>
        <v>911190282328.26563</v>
      </c>
    </row>
    <row r="24" spans="1:12" x14ac:dyDescent="0.3">
      <c r="B24">
        <f>AVERAGE(B2:B22)</f>
        <v>7212083.0142857153</v>
      </c>
      <c r="C24">
        <f>AVERAGE(C2:C22)</f>
        <v>1118623.6583333332</v>
      </c>
      <c r="D24">
        <f>AVERAGE(D2:D22)</f>
        <v>12172563.619047619</v>
      </c>
      <c r="E24">
        <f>AVERAGE(E2:E22)</f>
        <v>1942729.0333333334</v>
      </c>
    </row>
    <row r="25" spans="1:12" x14ac:dyDescent="0.3">
      <c r="G25">
        <f>_xlfn.STDEV.S(C2:C22)</f>
        <v>1188465.5747681188</v>
      </c>
    </row>
    <row r="26" spans="1:12" x14ac:dyDescent="0.3">
      <c r="C26">
        <f>_xlfn.VAR.S(C2:C22)</f>
        <v>1412450422408.915</v>
      </c>
    </row>
    <row r="28" spans="1:12" x14ac:dyDescent="0.3">
      <c r="B28">
        <f>(B24-D24)^2</f>
        <v>24606367830219.027</v>
      </c>
      <c r="C28">
        <f>(C24-E24)^2</f>
        <v>679149669103.89099</v>
      </c>
      <c r="D28">
        <f>AVERAGE(G2:G22)</f>
        <v>1057850528681.0193</v>
      </c>
      <c r="F28">
        <f>_xlfn.STDEV.S(C2:C22)</f>
        <v>1188465.5747681188</v>
      </c>
      <c r="G28">
        <f>_xlfn.STDEV.S(E2:E22)</f>
        <v>1700194.4911837208</v>
      </c>
      <c r="I28">
        <f>(G28-F28)^2</f>
        <v>261866483895.88614</v>
      </c>
    </row>
    <row r="30" spans="1:12" x14ac:dyDescent="0.3">
      <c r="B30" s="6" t="s">
        <v>13</v>
      </c>
      <c r="C30" s="6">
        <f>C28/D28</f>
        <v>0.64200910307308601</v>
      </c>
      <c r="H30" s="6" t="s">
        <v>15</v>
      </c>
      <c r="I30" s="6">
        <f>I28/D28</f>
        <v>0.24754582693492086</v>
      </c>
      <c r="K30" s="6" t="s">
        <v>14</v>
      </c>
      <c r="L30" s="6">
        <f>(((1-(J2^2))*C26)/(D28))</f>
        <v>8.8208090369220879E-2</v>
      </c>
    </row>
    <row r="32" spans="1:12" x14ac:dyDescent="0.3">
      <c r="B32">
        <f>AVERAGE(C2:C22)</f>
        <v>1118623.6583333332</v>
      </c>
      <c r="L32">
        <f>L30+I30+C30</f>
        <v>0.97776302037722773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اطلاعات و آماره های کلی</vt:lpstr>
      <vt:lpstr>نقدینگی</vt:lpstr>
      <vt:lpstr>پایه پولی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Erfan</dc:creator>
  <cp:lastModifiedBy>Lenovo</cp:lastModifiedBy>
  <dcterms:created xsi:type="dcterms:W3CDTF">2015-06-05T18:17:20Z</dcterms:created>
  <dcterms:modified xsi:type="dcterms:W3CDTF">2022-07-28T04:15:56Z</dcterms:modified>
</cp:coreProperties>
</file>