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raj\Documents\GT Analytics Bootcamp\Homework1\"/>
    </mc:Choice>
  </mc:AlternateContent>
  <bookViews>
    <workbookView xWindow="0" yWindow="0" windowWidth="28800" windowHeight="1200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Sheet1!$A$1:$R$4115</definedName>
    <definedName name="Goal">Sheet1!$D:$D</definedName>
    <definedName name="State">Sheet1!$F:$F</definedName>
  </definedNames>
  <calcPr calcId="162913"/>
  <pivotCaches>
    <pivotCache cacheId="7" r:id="rId7"/>
    <pivotCache cacheId="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6" l="1"/>
  <c r="E7" i="6"/>
  <c r="K6" i="6" l="1"/>
  <c r="E6" i="6"/>
  <c r="K5" i="6"/>
  <c r="K4" i="6"/>
  <c r="K3" i="6"/>
  <c r="K2" i="6"/>
  <c r="E5" i="6"/>
  <c r="E4" i="6"/>
  <c r="E3" i="6"/>
  <c r="E2" i="6"/>
  <c r="F13" i="5"/>
  <c r="F4" i="5"/>
  <c r="F3" i="5"/>
  <c r="F2" i="5"/>
  <c r="E13" i="5"/>
  <c r="D4" i="5"/>
  <c r="E3" i="5"/>
  <c r="D3" i="5"/>
  <c r="E2" i="5"/>
  <c r="D13" i="5"/>
  <c r="D2" i="5"/>
  <c r="A6" i="5"/>
  <c r="A7" i="5"/>
  <c r="B5" i="5"/>
  <c r="B6" i="5"/>
  <c r="B7" i="5"/>
  <c r="B8" i="5"/>
  <c r="B9" i="5"/>
  <c r="B10" i="5"/>
  <c r="B11" i="5"/>
  <c r="B12" i="5"/>
  <c r="B4" i="5"/>
  <c r="E4" i="5"/>
  <c r="A5" i="5"/>
  <c r="D5" i="5"/>
  <c r="E7" i="5"/>
  <c r="F7" i="5"/>
  <c r="A8" i="5"/>
  <c r="D7" i="5"/>
  <c r="G4" i="5"/>
  <c r="J4" i="5"/>
  <c r="E5" i="5"/>
  <c r="G5" i="5"/>
  <c r="F6" i="5"/>
  <c r="G13" i="5"/>
  <c r="J13" i="5"/>
  <c r="F5" i="5"/>
  <c r="E6" i="5"/>
  <c r="G6" i="5"/>
  <c r="I6" i="5"/>
  <c r="G3" i="5"/>
  <c r="J3" i="5"/>
  <c r="D6" i="5"/>
  <c r="G2" i="5"/>
  <c r="J2" i="5"/>
  <c r="G7" i="5"/>
  <c r="I7" i="5"/>
  <c r="I4" i="5"/>
  <c r="H4" i="5"/>
  <c r="I13" i="5"/>
  <c r="H13" i="5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5" i="5"/>
  <c r="H5" i="5"/>
  <c r="H3" i="5"/>
  <c r="I5" i="5"/>
  <c r="I3" i="5"/>
  <c r="D8" i="5"/>
  <c r="A9" i="5"/>
  <c r="E8" i="5"/>
  <c r="F8" i="5"/>
  <c r="I2" i="5"/>
  <c r="H2" i="5"/>
  <c r="H7" i="5"/>
  <c r="J7" i="5"/>
  <c r="J6" i="5"/>
  <c r="H6" i="5"/>
  <c r="G8" i="5"/>
  <c r="I8" i="5"/>
  <c r="H8" i="5"/>
  <c r="A10" i="5"/>
  <c r="E9" i="5"/>
  <c r="D9" i="5"/>
  <c r="F9" i="5"/>
  <c r="J8" i="5"/>
  <c r="G9" i="5"/>
  <c r="I9" i="5"/>
  <c r="H9" i="5"/>
  <c r="J9" i="5"/>
  <c r="A11" i="5"/>
  <c r="F10" i="5"/>
  <c r="E10" i="5"/>
  <c r="D10" i="5"/>
  <c r="G10" i="5"/>
  <c r="H10" i="5"/>
  <c r="I10" i="5"/>
  <c r="J10" i="5"/>
  <c r="A12" i="5"/>
  <c r="F11" i="5"/>
  <c r="E11" i="5"/>
  <c r="D11" i="5"/>
  <c r="G11" i="5"/>
  <c r="J11" i="5"/>
  <c r="H11" i="5"/>
  <c r="I11" i="5"/>
  <c r="D12" i="5"/>
  <c r="F12" i="5"/>
  <c r="E12" i="5"/>
  <c r="G12" i="5"/>
  <c r="J12" i="5"/>
  <c r="H12" i="5"/>
  <c r="I12" i="5"/>
</calcChain>
</file>

<file path=xl/sharedStrings.xml><?xml version="1.0" encoding="utf-8"?>
<sst xmlns="http://schemas.openxmlformats.org/spreadsheetml/2006/main" count="28551" uniqueCount="8410">
  <si>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</si>
  <si>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</si>
  <si>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</si>
  <si>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</si>
  <si>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</si>
  <si>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</si>
  <si>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</si>
  <si>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</si>
  <si>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</si>
  <si>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</si>
  <si>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</si>
  <si>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</si>
  <si>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</si>
  <si>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</si>
  <si>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</si>
  <si>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</si>
  <si>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</si>
  <si>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</si>
  <si>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</si>
  <si>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</si>
  <si>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</si>
  <si>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</si>
  <si>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</si>
  <si>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</si>
  <si>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</si>
  <si>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</si>
  <si>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</si>
  <si>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</si>
  <si>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</si>
  <si>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</si>
  <si>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</si>
  <si>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</si>
  <si>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</si>
  <si>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</si>
  <si>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</si>
  <si>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</si>
  <si>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</si>
  <si>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</si>
  <si>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</si>
  <si>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</si>
  <si>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</si>
  <si>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</si>
  <si>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</si>
  <si>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</si>
  <si>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</si>
  <si>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</si>
  <si>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</si>
  <si>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</si>
  <si>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</si>
  <si>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</si>
  <si>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</si>
  <si>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</si>
  <si>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</si>
  <si>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</si>
  <si>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</si>
  <si>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</si>
  <si>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</si>
  <si>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</si>
  <si>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</si>
  <si>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</si>
  <si>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</si>
  <si>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</si>
  <si>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</si>
  <si>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</si>
  <si>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</si>
  <si>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</si>
  <si>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</si>
  <si>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</si>
  <si>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</si>
  <si>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</si>
  <si>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</si>
  <si>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</si>
  <si>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</si>
  <si>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</si>
  <si>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</si>
  <si>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</si>
  <si>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</si>
  <si>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</si>
  <si>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</si>
  <si>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</si>
  <si>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</si>
  <si>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</si>
  <si>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</si>
  <si>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</si>
  <si>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</si>
  <si>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</si>
  <si>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</si>
  <si>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</si>
  <si>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</si>
  <si>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</si>
  <si>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</si>
  <si>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</si>
  <si>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</si>
  <si>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</si>
  <si>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</si>
  <si>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</si>
  <si>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</si>
  <si>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</si>
  <si>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</si>
  <si>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</si>
  <si>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</si>
  <si>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</si>
  <si>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</si>
  <si>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</si>
  <si>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</si>
  <si>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</si>
  <si>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</si>
  <si>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</si>
  <si>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</si>
  <si>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</si>
  <si>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</si>
  <si>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</si>
  <si>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</si>
  <si>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</si>
  <si>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</si>
  <si>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</si>
  <si>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</si>
  <si>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</si>
  <si>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</si>
  <si>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</si>
  <si>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</si>
  <si>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</si>
  <si>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</si>
  <si>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</si>
  <si>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</si>
  <si>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</si>
  <si>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</si>
  <si>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</si>
  <si>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</si>
  <si>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</si>
  <si>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</si>
  <si>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</si>
  <si>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</si>
  <si>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</si>
  <si>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</si>
  <si>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</si>
  <si>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</si>
  <si>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</si>
  <si>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</si>
  <si>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</si>
  <si>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</si>
  <si>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</si>
  <si>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</si>
  <si>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</si>
  <si>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</si>
  <si>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</si>
  <si>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</si>
  <si>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</si>
  <si>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</si>
  <si>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</si>
  <si>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</si>
  <si>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</si>
  <si>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</si>
  <si>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</si>
  <si>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</si>
  <si>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</si>
  <si>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</si>
  <si>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</si>
  <si>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</si>
  <si>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</si>
  <si>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</si>
  <si>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</si>
  <si>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</si>
  <si>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</si>
  <si>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</si>
  <si>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</si>
  <si>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</si>
  <si>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</si>
  <si>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</si>
  <si>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</si>
  <si>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</si>
  <si>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</si>
  <si>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</si>
  <si>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</si>
  <si>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</si>
  <si>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</si>
  <si>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</si>
  <si>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</si>
  <si>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</si>
  <si>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</si>
  <si>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</si>
  <si>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</si>
  <si>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</si>
  <si>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</si>
  <si>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</si>
  <si>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</si>
  <si>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</si>
  <si>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</si>
  <si>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</si>
  <si>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</si>
  <si>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</si>
  <si>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</si>
  <si>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</si>
  <si>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</si>
  <si>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</si>
  <si>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</si>
  <si>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</si>
  <si>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</si>
  <si>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</si>
  <si>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</si>
  <si>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</si>
  <si>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</si>
  <si>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</si>
  <si>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</si>
  <si>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</si>
  <si>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</si>
  <si>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</si>
  <si>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</si>
  <si>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</si>
  <si>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</si>
  <si>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</si>
  <si>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</si>
  <si>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</si>
  <si>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</si>
  <si>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</si>
  <si>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</si>
  <si>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</si>
  <si>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</si>
  <si>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</si>
  <si>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</si>
  <si>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</si>
  <si>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</si>
  <si>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</si>
  <si>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</si>
  <si>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</si>
  <si>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</si>
  <si>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</si>
  <si>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</si>
  <si>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</si>
  <si>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</si>
  <si>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</si>
  <si>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</si>
  <si>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</si>
  <si>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</si>
  <si>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</si>
  <si>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</si>
  <si>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</si>
  <si>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</si>
  <si>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</si>
  <si>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</si>
  <si>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</si>
  <si>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</si>
  <si>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</si>
  <si>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</si>
  <si>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</si>
  <si>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</si>
  <si>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</si>
  <si>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</si>
  <si>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</si>
  <si>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</si>
  <si>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</si>
  <si>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</si>
  <si>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</si>
  <si>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</si>
  <si>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</si>
  <si>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</si>
  <si>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</si>
  <si>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</si>
  <si>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</si>
  <si>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</si>
  <si>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</si>
  <si>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</si>
  <si>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</si>
  <si>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</si>
  <si>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</si>
  <si>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</si>
  <si>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</si>
  <si>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</si>
  <si>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</si>
  <si>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</si>
  <si>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</si>
  <si>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</si>
  <si>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</si>
  <si>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</si>
  <si>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</si>
  <si>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</si>
  <si>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</si>
  <si>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</si>
  <si>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</si>
  <si>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</si>
  <si>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</si>
  <si>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</si>
  <si>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</si>
  <si>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</si>
  <si>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</si>
  <si>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</si>
  <si>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</si>
  <si>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</si>
  <si>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</si>
  <si>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</si>
  <si>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</si>
  <si>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</si>
  <si>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</si>
  <si>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</si>
  <si>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</si>
  <si>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</si>
  <si>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</si>
  <si>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</si>
  <si>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</si>
  <si>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</si>
  <si>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</si>
  <si>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</si>
  <si>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</si>
  <si>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</si>
  <si>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</si>
  <si>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</si>
  <si>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</si>
  <si>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</si>
  <si>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</si>
  <si>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</si>
  <si>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</si>
  <si>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</si>
  <si>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</si>
  <si>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</si>
  <si>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</si>
  <si>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</si>
  <si>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</si>
  <si>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</si>
  <si>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</si>
  <si>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</si>
  <si>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</si>
  <si>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</si>
  <si>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</si>
  <si>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</si>
  <si>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</si>
  <si>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</si>
  <si>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</si>
  <si>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</si>
  <si>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</si>
  <si>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</si>
  <si>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</si>
  <si>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</si>
  <si>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</si>
  <si>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</si>
  <si>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</si>
  <si>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</si>
  <si>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</si>
  <si>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</si>
  <si>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</si>
  <si>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</si>
  <si>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</si>
  <si>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</si>
  <si>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</si>
  <si>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</si>
  <si>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</si>
  <si>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</si>
  <si>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</si>
  <si>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</si>
  <si>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</si>
  <si>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</si>
  <si>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</si>
  <si>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</si>
  <si>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</si>
  <si>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</si>
  <si>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</si>
  <si>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</si>
  <si>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</si>
  <si>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</si>
  <si>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</si>
  <si>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</si>
  <si>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</si>
  <si>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</si>
  <si>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</si>
  <si>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</si>
  <si>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</si>
  <si>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</si>
  <si>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</si>
  <si>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</si>
  <si>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</si>
  <si>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</si>
  <si>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</si>
  <si>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</si>
  <si>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</si>
  <si>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</si>
  <si>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</si>
  <si>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</si>
  <si>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</si>
  <si>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</si>
  <si>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</si>
  <si>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</si>
  <si>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</si>
  <si>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</si>
  <si>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</si>
  <si>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</si>
  <si>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</si>
  <si>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</si>
  <si>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</si>
  <si>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</si>
  <si>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</si>
  <si>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</si>
  <si>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</si>
  <si>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</si>
  <si>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</si>
  <si>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</si>
  <si>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</si>
  <si>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</si>
  <si>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</si>
  <si>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</si>
  <si>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</si>
  <si>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</si>
  <si>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</si>
  <si>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</si>
  <si>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</si>
  <si>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</si>
  <si>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</si>
  <si>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</si>
  <si>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</si>
  <si>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</si>
  <si>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</si>
  <si>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</si>
  <si>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</si>
  <si>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</si>
  <si>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</si>
  <si>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</si>
  <si>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</si>
  <si>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</si>
  <si>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</si>
  <si>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</si>
  <si>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</si>
  <si>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</si>
  <si>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</si>
  <si>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</si>
  <si>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</si>
  <si>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</si>
  <si>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</si>
  <si>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</si>
  <si>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</si>
  <si>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</si>
  <si>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</si>
  <si>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</si>
  <si>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</si>
  <si>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</si>
  <si>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</si>
  <si>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</si>
  <si>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</si>
  <si>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</si>
  <si>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</si>
  <si>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</si>
  <si>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</si>
  <si>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</si>
  <si>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</si>
  <si>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</si>
  <si>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</si>
  <si>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</si>
  <si>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</si>
  <si>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</si>
  <si>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</si>
  <si>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</si>
  <si>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</si>
  <si>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</si>
  <si>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</si>
  <si>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</si>
  <si>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</si>
  <si>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</si>
  <si>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</si>
  <si>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</si>
  <si>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</si>
  <si>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</si>
  <si>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</si>
  <si>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</si>
  <si>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</si>
  <si>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</si>
  <si>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</si>
  <si>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</si>
  <si>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</si>
  <si>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</si>
  <si>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</si>
  <si>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</si>
  <si>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</si>
  <si>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</si>
  <si>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</si>
  <si>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</si>
  <si>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</si>
  <si>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</si>
  <si>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</si>
  <si>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</si>
  <si>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</si>
  <si>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</si>
  <si>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</si>
  <si>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</si>
  <si>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</si>
  <si>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</si>
  <si>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</si>
  <si>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</si>
  <si>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</si>
  <si>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</si>
  <si>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</si>
  <si>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</si>
  <si>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</si>
  <si>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</si>
  <si>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</si>
  <si>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</si>
  <si>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</si>
  <si>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</si>
  <si>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</si>
  <si>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</si>
  <si>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</si>
  <si>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</si>
  <si>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</si>
  <si>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</si>
  <si>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</si>
  <si>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</si>
  <si>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</si>
  <si>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</si>
  <si>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</si>
  <si>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</si>
  <si>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</si>
  <si>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</si>
  <si>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</si>
  <si>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</si>
  <si>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</si>
  <si>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</si>
  <si>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</si>
  <si>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</si>
  <si>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</si>
  <si>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</si>
  <si>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</si>
  <si>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</si>
  <si>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</si>
  <si>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</si>
  <si>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</si>
  <si>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</si>
  <si>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</si>
  <si>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</si>
  <si>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</si>
  <si>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</si>
  <si>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</si>
  <si>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</si>
  <si>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</si>
  <si>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</si>
  <si>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</si>
  <si>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</si>
  <si>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</si>
  <si>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</si>
  <si>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</si>
  <si>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</si>
  <si>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</si>
  <si>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</si>
  <si>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</si>
  <si>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</si>
  <si>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</si>
  <si>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</si>
  <si>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</si>
  <si>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</si>
  <si>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</si>
  <si>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</si>
  <si>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</si>
  <si>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</si>
  <si>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</si>
  <si>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</si>
  <si>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</si>
  <si>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</si>
  <si>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</si>
  <si>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</si>
  <si>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</si>
  <si>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</si>
  <si>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</si>
  <si>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</si>
  <si>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</si>
  <si>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</si>
  <si>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</si>
  <si>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</si>
  <si>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</si>
  <si>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</si>
  <si>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</si>
  <si>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</si>
  <si>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</si>
  <si>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</si>
  <si>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</si>
  <si>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</si>
  <si>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</si>
  <si>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</si>
  <si>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</si>
  <si>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</si>
  <si>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</si>
  <si>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</si>
  <si>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</si>
  <si>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</si>
  <si>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</si>
  <si>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</si>
  <si>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</si>
  <si>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</si>
  <si>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</si>
  <si>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</si>
  <si>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</si>
  <si>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</si>
  <si>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</si>
  <si>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</si>
  <si>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</si>
  <si>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</si>
  <si>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</si>
  <si>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</si>
  <si>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</si>
  <si>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</si>
  <si>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</si>
  <si>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</si>
  <si>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</si>
  <si>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</si>
  <si>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</si>
  <si>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</si>
  <si>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</si>
  <si>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</si>
  <si>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</si>
  <si>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</si>
  <si>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</si>
  <si>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</si>
  <si>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</si>
  <si>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</si>
  <si>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</si>
  <si>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</si>
  <si>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</si>
  <si>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</si>
  <si>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</si>
  <si>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</si>
  <si>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</si>
  <si>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</si>
  <si>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</si>
  <si>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</si>
  <si>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</si>
  <si>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</si>
  <si>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</si>
  <si>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</si>
  <si>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</si>
  <si>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</si>
  <si>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</si>
  <si>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</si>
  <si>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</si>
  <si>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</si>
  <si>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</si>
  <si>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</si>
  <si>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</si>
  <si>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</si>
  <si>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</si>
  <si>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</si>
  <si>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</si>
  <si>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</si>
  <si>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</si>
  <si>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</si>
  <si>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</si>
  <si>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</si>
  <si>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</si>
  <si>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</si>
  <si>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</si>
  <si>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</si>
  <si>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</si>
  <si>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</si>
  <si>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</si>
  <si>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</si>
  <si>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</si>
  <si>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</si>
  <si>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</si>
  <si>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</si>
  <si>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</si>
  <si>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</si>
  <si>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</si>
  <si>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</si>
  <si>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</si>
  <si>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</si>
  <si>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</si>
  <si>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</si>
  <si>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</si>
  <si>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</si>
  <si>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</si>
  <si>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</si>
  <si>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</si>
  <si>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</si>
  <si>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</si>
  <si>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</si>
  <si>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</si>
  <si>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</si>
  <si>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</si>
  <si>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</si>
  <si>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</si>
  <si>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</si>
  <si>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</si>
  <si>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</si>
  <si>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</si>
  <si>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</si>
  <si>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</si>
  <si>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</si>
  <si>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</si>
  <si>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</si>
  <si>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</si>
  <si>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</si>
  <si>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</si>
  <si>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</si>
  <si>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</si>
  <si>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</si>
  <si>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</si>
  <si>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</si>
  <si>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</si>
  <si>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</si>
  <si>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</si>
  <si>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</si>
  <si>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</si>
  <si>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</si>
  <si>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</si>
  <si>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</si>
  <si>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</si>
  <si>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</si>
  <si>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</si>
  <si>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</si>
  <si>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</si>
  <si>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</si>
  <si>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</si>
  <si>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</si>
  <si>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</si>
  <si>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</si>
  <si>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</si>
  <si>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</si>
  <si>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</si>
  <si>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</si>
  <si>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</si>
  <si>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</si>
  <si>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</si>
  <si>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</si>
  <si>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</si>
  <si>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</si>
  <si>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</si>
  <si>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</si>
  <si>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</si>
  <si>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</si>
  <si>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</si>
  <si>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</si>
  <si>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</si>
  <si>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</si>
  <si>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</si>
  <si>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</si>
  <si>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</si>
  <si>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</si>
  <si>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</si>
  <si>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</si>
  <si>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</si>
  <si>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</si>
  <si>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</si>
  <si>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</si>
  <si>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</si>
  <si>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</si>
  <si>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</si>
  <si>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</si>
  <si>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</si>
  <si>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</si>
  <si>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</si>
  <si>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</si>
  <si>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</si>
  <si>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</si>
  <si>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</si>
  <si>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</si>
  <si>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</si>
  <si>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</si>
  <si>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</si>
  <si>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</si>
  <si>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</si>
  <si>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</si>
  <si>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</si>
  <si>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</si>
  <si>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</si>
  <si>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</si>
  <si>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</si>
  <si>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</si>
  <si>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</si>
  <si>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</si>
  <si>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</si>
  <si>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</si>
  <si>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</si>
  <si>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</si>
  <si>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</si>
  <si>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</si>
  <si>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</si>
  <si>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</si>
  <si>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</si>
  <si>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</si>
  <si>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</si>
  <si>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</si>
  <si>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</si>
  <si>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</si>
  <si>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</si>
  <si>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</si>
  <si>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</si>
  <si>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</si>
  <si>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</si>
  <si>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</si>
  <si>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</si>
  <si>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</si>
  <si>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</si>
  <si>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</si>
  <si>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</si>
  <si>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</si>
  <si>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</si>
  <si>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</si>
  <si>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</si>
  <si>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</si>
  <si>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</si>
  <si>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</si>
  <si>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</si>
  <si>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</si>
  <si>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</si>
  <si>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</si>
  <si>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</si>
  <si>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</si>
  <si>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</si>
  <si>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</si>
  <si>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</si>
  <si>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</si>
  <si>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</si>
  <si>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</si>
  <si>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</si>
  <si>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</si>
  <si>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</si>
  <si>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</si>
  <si>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</si>
  <si>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</si>
  <si>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</si>
  <si>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</si>
  <si>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</si>
  <si>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</si>
  <si>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</si>
  <si>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</si>
  <si>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</si>
  <si>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</si>
  <si>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</si>
  <si>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</si>
  <si>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</si>
  <si>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</si>
  <si>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</si>
  <si>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</si>
  <si>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</si>
  <si>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</si>
  <si>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</si>
  <si>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</si>
  <si>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</si>
  <si>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</si>
  <si>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</si>
  <si>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</si>
  <si>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</si>
  <si>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</si>
  <si>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</si>
  <si>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</si>
  <si>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</si>
  <si>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</si>
  <si>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</si>
  <si>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</si>
  <si>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</si>
  <si>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</si>
  <si>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</si>
  <si>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</si>
  <si>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</si>
  <si>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</si>
  <si>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</si>
  <si>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</si>
  <si>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</si>
  <si>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</si>
  <si>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</si>
  <si>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</si>
  <si>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</si>
  <si>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</si>
  <si>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</si>
  <si>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</si>
  <si>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</si>
  <si>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</si>
  <si>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</si>
  <si>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</si>
  <si>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</si>
  <si>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</si>
  <si>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</si>
  <si>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</si>
  <si>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</si>
  <si>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</si>
  <si>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</si>
  <si>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</si>
  <si>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</si>
  <si>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</si>
  <si>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</si>
  <si>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</si>
  <si>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</si>
  <si>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</si>
  <si>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</si>
  <si>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</si>
  <si>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</si>
  <si>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</si>
  <si>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</si>
  <si>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</si>
  <si>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</si>
  <si>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</si>
  <si>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</si>
  <si>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</si>
  <si>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</si>
  <si>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</si>
  <si>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</si>
  <si>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</si>
  <si>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</si>
  <si>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</si>
  <si>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</si>
  <si>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</si>
  <si>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</si>
  <si>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</si>
  <si>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</si>
  <si>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</si>
  <si>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</si>
  <si>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</si>
  <si>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</si>
  <si>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</si>
  <si>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</si>
  <si>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</si>
  <si>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</si>
  <si>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</si>
  <si>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</si>
  <si>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</si>
  <si>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</si>
  <si>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</si>
  <si>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</si>
  <si>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</si>
  <si>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</si>
  <si>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</si>
  <si>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</si>
  <si>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</si>
  <si>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</si>
  <si>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</si>
  <si>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</si>
  <si>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</si>
  <si>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</si>
  <si>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</si>
  <si>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</si>
  <si>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</si>
  <si>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</si>
  <si>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</si>
  <si>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</si>
  <si>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</si>
  <si>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</si>
  <si>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</si>
  <si>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</si>
  <si>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</si>
  <si>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</si>
  <si>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</si>
  <si>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</si>
  <si>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</si>
  <si>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</si>
  <si>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</si>
  <si>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</si>
  <si>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</si>
  <si>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</si>
  <si>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</si>
  <si>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</si>
  <si>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</si>
  <si>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</si>
  <si>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</si>
  <si>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</si>
  <si>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</si>
  <si>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</si>
  <si>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</si>
  <si>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</si>
  <si>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</si>
  <si>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</si>
  <si>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</si>
  <si>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</si>
  <si>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</si>
  <si>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</si>
  <si>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</si>
  <si>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</si>
  <si>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</si>
  <si>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</si>
  <si>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</si>
  <si>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</si>
  <si>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</si>
  <si>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</si>
  <si>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</si>
  <si>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</si>
  <si>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</si>
  <si>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</si>
  <si>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</si>
  <si>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</si>
  <si>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</si>
  <si>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</si>
  <si>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</si>
  <si>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</si>
  <si>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</si>
  <si>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</si>
  <si>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</si>
  <si>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</si>
  <si>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</si>
  <si>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</si>
  <si>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</si>
  <si>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</si>
  <si>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</si>
  <si>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</si>
  <si>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</si>
  <si>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</si>
  <si>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</si>
  <si>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</si>
  <si>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</si>
  <si>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</si>
  <si>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</si>
  <si>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</si>
  <si>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</si>
  <si>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</si>
  <si>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</si>
  <si>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</si>
  <si>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</si>
  <si>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</si>
  <si>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</si>
  <si>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</si>
  <si>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</si>
  <si>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</si>
  <si>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</si>
  <si>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</si>
  <si>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</si>
  <si>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</si>
  <si>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</si>
  <si>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</si>
  <si>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</si>
  <si>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</si>
  <si>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</si>
  <si>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</si>
  <si>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</si>
  <si>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</si>
  <si>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</si>
  <si>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</si>
  <si>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</si>
  <si>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</si>
  <si>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</si>
  <si>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</si>
  <si>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</si>
  <si>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</si>
  <si>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</si>
  <si>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</si>
  <si>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</si>
  <si>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</si>
  <si>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</si>
  <si>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</si>
  <si>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</si>
  <si>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</si>
  <si>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</si>
  <si>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</si>
  <si>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</si>
  <si>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</si>
  <si>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</si>
  <si>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</si>
  <si>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</si>
  <si>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</si>
  <si>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</si>
  <si>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</si>
  <si>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</si>
  <si>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</si>
  <si>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</si>
  <si>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</si>
  <si>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</si>
  <si>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</si>
  <si>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</si>
  <si>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</si>
  <si>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</si>
  <si>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</si>
  <si>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</si>
  <si>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</si>
  <si>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</si>
  <si>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</si>
  <si>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</si>
  <si>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</si>
  <si>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</si>
  <si>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</si>
  <si>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</si>
  <si>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</si>
  <si>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</si>
  <si>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</si>
  <si>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</si>
  <si>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</si>
  <si>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</si>
  <si>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</si>
  <si>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</si>
  <si>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</si>
  <si>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</si>
  <si>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</si>
  <si>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</si>
  <si>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</si>
  <si>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</si>
  <si>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</si>
  <si>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</si>
  <si>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</si>
  <si>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</si>
  <si>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</si>
  <si>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</si>
  <si>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</si>
  <si>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</si>
  <si>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</si>
  <si>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</si>
  <si>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</si>
  <si>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</si>
  <si>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</si>
  <si>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</si>
  <si>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</si>
  <si>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</si>
  <si>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</si>
  <si>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</si>
  <si>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</si>
  <si>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</si>
  <si>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</si>
  <si>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</si>
  <si>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</si>
  <si>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</si>
  <si>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</si>
  <si>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</si>
  <si>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</si>
  <si>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</si>
  <si>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</si>
  <si>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</si>
  <si>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</si>
  <si>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</si>
  <si>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</si>
  <si>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</si>
  <si>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</si>
  <si>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</si>
  <si>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</si>
  <si>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</si>
  <si>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</si>
  <si>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</si>
  <si>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</si>
  <si>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</si>
  <si>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</si>
  <si>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</si>
  <si>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</si>
  <si>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</si>
  <si>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</si>
  <si>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</si>
  <si>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</si>
  <si>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</si>
  <si>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</si>
  <si>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</si>
  <si>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</si>
  <si>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</si>
  <si>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</si>
  <si>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</si>
  <si>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</si>
  <si>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</si>
  <si>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</si>
  <si>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</si>
  <si>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</si>
  <si>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</si>
  <si>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</si>
  <si>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</si>
  <si>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</si>
  <si>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</si>
  <si>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</si>
  <si>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</si>
  <si>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</si>
  <si>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</si>
  <si>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</si>
  <si>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</si>
  <si>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</si>
  <si>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</si>
  <si>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</si>
  <si>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</si>
  <si>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</si>
  <si>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</si>
  <si>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</si>
  <si>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</si>
  <si>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</si>
  <si>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</si>
  <si>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</si>
  <si>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</si>
  <si>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</si>
  <si>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</si>
  <si>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</si>
  <si>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</si>
  <si>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</si>
  <si>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</si>
  <si>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</si>
  <si>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</si>
  <si>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</si>
  <si>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</si>
  <si>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</si>
  <si>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</si>
  <si>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</si>
  <si>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</si>
  <si>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</si>
  <si>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</si>
  <si>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</si>
  <si>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</si>
  <si>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</si>
  <si>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</si>
  <si>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</si>
  <si>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</si>
  <si>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</si>
  <si>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</si>
  <si>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</si>
  <si>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</si>
  <si>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</si>
  <si>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</si>
  <si>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</si>
  <si>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</si>
  <si>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</si>
  <si>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</si>
  <si>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</si>
  <si>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</si>
  <si>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</si>
  <si>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</si>
  <si>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</si>
  <si>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</si>
  <si>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</si>
  <si>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</si>
  <si>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</si>
  <si>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</si>
  <si>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</si>
  <si>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</si>
  <si>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</si>
  <si>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</si>
  <si>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</si>
  <si>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</si>
  <si>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</si>
  <si>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</si>
  <si>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</si>
  <si>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</si>
  <si>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</si>
  <si>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</si>
  <si>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</si>
  <si>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</si>
  <si>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</si>
  <si>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</si>
  <si>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</si>
  <si>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</si>
  <si>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</si>
  <si>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</si>
  <si>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</si>
  <si>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</si>
  <si>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</si>
  <si>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</si>
  <si>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</si>
  <si>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</si>
  <si>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</si>
  <si>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</si>
  <si>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</si>
  <si>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</si>
  <si>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</si>
  <si>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</si>
  <si>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</si>
  <si>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</si>
  <si>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</si>
  <si>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</si>
  <si>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</si>
  <si>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</si>
  <si>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</si>
  <si>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</si>
  <si>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</si>
  <si>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</si>
  <si>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</si>
  <si>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</si>
  <si>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</si>
  <si>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</si>
  <si>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</si>
  <si>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</si>
  <si>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</si>
  <si>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</si>
  <si>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</si>
  <si>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</si>
  <si>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</si>
  <si>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</si>
  <si>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</si>
  <si>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</si>
  <si>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</si>
  <si>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</si>
  <si>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</si>
  <si>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</si>
  <si>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</si>
  <si>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</si>
  <si>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</si>
  <si>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</si>
  <si>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</si>
  <si>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</si>
  <si>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</si>
  <si>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</si>
  <si>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</si>
  <si>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</si>
  <si>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</si>
  <si>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</si>
  <si>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</si>
  <si>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</si>
  <si>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</si>
  <si>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</si>
  <si>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</si>
  <si>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</si>
  <si>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</si>
  <si>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</si>
  <si>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</si>
  <si>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</si>
  <si>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</si>
  <si>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</si>
  <si>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</si>
  <si>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</si>
  <si>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</si>
  <si>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</si>
  <si>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</si>
  <si>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</si>
  <si>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</si>
  <si>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</si>
  <si>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</si>
  <si>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</si>
  <si>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</si>
  <si>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</si>
  <si>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</si>
  <si>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</si>
  <si>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</si>
  <si>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</si>
  <si>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</si>
  <si>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</si>
  <si>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</si>
  <si>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</si>
  <si>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</si>
  <si>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</si>
  <si>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</si>
  <si>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</si>
  <si>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</si>
  <si>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</si>
  <si>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</si>
  <si>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</si>
  <si>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</si>
  <si>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</si>
  <si>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</si>
  <si>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</si>
  <si>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</si>
  <si>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</si>
  <si>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</si>
  <si>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</si>
  <si>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</si>
  <si>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</si>
  <si>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</si>
  <si>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</si>
  <si>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</si>
  <si>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</si>
  <si>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</si>
  <si>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</si>
  <si>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</si>
  <si>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</si>
  <si>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</si>
  <si>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</si>
  <si>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</si>
  <si>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</si>
  <si>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</si>
  <si>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</si>
  <si>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</si>
  <si>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</si>
  <si>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</si>
  <si>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</si>
  <si>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</si>
  <si>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</si>
  <si>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</si>
  <si>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</si>
  <si>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</si>
  <si>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</si>
  <si>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</si>
  <si>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</si>
  <si>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</si>
  <si>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</si>
  <si>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</si>
  <si>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</si>
  <si>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</si>
  <si>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</si>
  <si>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</si>
  <si>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</si>
  <si>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</si>
  <si>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</si>
  <si>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</si>
  <si>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</si>
  <si>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</si>
  <si>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</si>
  <si>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</si>
  <si>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</si>
  <si>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</si>
  <si>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</si>
  <si>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</si>
  <si>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</si>
  <si>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</si>
  <si>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</si>
  <si>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</si>
  <si>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</si>
  <si>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</si>
  <si>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</si>
  <si>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</si>
  <si>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</si>
  <si>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</si>
  <si>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</si>
  <si>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</si>
  <si>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</si>
  <si>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</si>
  <si>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</si>
  <si>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</si>
  <si>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</si>
  <si>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</si>
  <si>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</si>
  <si>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</si>
  <si>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</si>
  <si>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</si>
  <si>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</si>
  <si>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</si>
  <si>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</si>
  <si>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</si>
  <si>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</si>
  <si>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</si>
  <si>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</si>
  <si>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</si>
  <si>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</si>
  <si>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</si>
  <si>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</si>
  <si>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</si>
  <si>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</si>
  <si>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</si>
  <si>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</si>
  <si>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</si>
  <si>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</si>
  <si>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</si>
  <si>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</si>
  <si>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</si>
  <si>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</si>
  <si>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</si>
  <si>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</si>
  <si>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</si>
  <si>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</si>
  <si>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</si>
  <si>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</si>
  <si>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</si>
  <si>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</si>
  <si>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</si>
  <si>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</si>
  <si>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</si>
  <si>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</si>
  <si>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</si>
  <si>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</si>
  <si>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</si>
  <si>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</si>
  <si>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</si>
  <si>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</si>
  <si>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</si>
  <si>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</si>
  <si>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</si>
  <si>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</si>
  <si>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</si>
  <si>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</si>
  <si>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</si>
  <si>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</si>
  <si>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</si>
  <si>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</si>
  <si>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</si>
  <si>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</si>
  <si>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</si>
  <si>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</si>
  <si>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</si>
  <si>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</si>
  <si>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</si>
  <si>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</si>
  <si>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</si>
  <si>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</si>
  <si>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</si>
  <si>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</si>
  <si>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</si>
  <si>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</si>
  <si>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</si>
  <si>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</si>
  <si>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</si>
  <si>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</si>
  <si>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</si>
  <si>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</si>
  <si>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</si>
  <si>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</si>
  <si>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</si>
  <si>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</si>
  <si>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</si>
  <si>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</si>
  <si>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</si>
  <si>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</si>
  <si>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</si>
  <si>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</si>
  <si>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</si>
  <si>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</si>
  <si>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</si>
  <si>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</si>
  <si>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</si>
  <si>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</si>
  <si>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</si>
  <si>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</si>
  <si>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</si>
  <si>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</si>
  <si>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</si>
  <si>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</si>
  <si>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</si>
  <si>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</si>
  <si>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</si>
  <si>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</si>
  <si>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</si>
  <si>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</si>
  <si>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</si>
  <si>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</si>
  <si>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</si>
  <si>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</si>
  <si>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</si>
  <si>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</si>
  <si>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</si>
  <si>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</si>
  <si>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</si>
  <si>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</si>
  <si>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</si>
  <si>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</si>
  <si>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</si>
  <si>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</si>
  <si>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</si>
  <si>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</si>
  <si>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</si>
  <si>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</si>
  <si>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</si>
  <si>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</si>
  <si>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</si>
  <si>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</si>
  <si>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</si>
  <si>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</si>
  <si>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</si>
  <si>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</si>
  <si>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</si>
  <si>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</si>
  <si>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</si>
  <si>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</si>
  <si>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</si>
  <si>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</si>
  <si>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</si>
  <si>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</si>
  <si>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</si>
  <si>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</si>
  <si>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</si>
  <si>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</si>
  <si>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</si>
  <si>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</si>
  <si>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</si>
  <si>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</si>
  <si>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</si>
  <si>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</si>
  <si>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</si>
  <si>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</si>
  <si>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</si>
  <si>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</si>
  <si>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</si>
  <si>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</si>
  <si>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</si>
  <si>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</si>
  <si>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</si>
  <si>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</si>
  <si>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</si>
  <si>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</si>
  <si>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</si>
  <si>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</si>
  <si>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</si>
  <si>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</si>
  <si>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</si>
  <si>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</si>
  <si>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</si>
  <si>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</si>
  <si>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</si>
  <si>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</si>
  <si>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</si>
  <si>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</si>
  <si>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</si>
  <si>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</si>
  <si>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</si>
  <si>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</si>
  <si>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</si>
  <si>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</si>
  <si>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</si>
  <si>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</si>
  <si>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</si>
  <si>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</si>
  <si>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</si>
  <si>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</si>
  <si>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</si>
  <si>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</si>
  <si>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</si>
  <si>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</si>
  <si>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</si>
  <si>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</si>
  <si>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</si>
  <si>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</si>
  <si>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</si>
  <si>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</si>
  <si>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</si>
  <si>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</si>
  <si>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</si>
  <si>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</si>
  <si>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</si>
  <si>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</si>
  <si>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</si>
  <si>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</si>
  <si>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</si>
  <si>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</si>
  <si>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</si>
  <si>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</si>
  <si>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</si>
  <si>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</si>
  <si>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</si>
  <si>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</si>
  <si>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</si>
  <si>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</si>
  <si>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</si>
  <si>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</si>
  <si>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</si>
  <si>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</si>
  <si>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</si>
  <si>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</si>
  <si>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</si>
  <si>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</si>
  <si>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</si>
  <si>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</si>
  <si>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</si>
  <si>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</si>
  <si>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</si>
  <si>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</si>
  <si>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</si>
  <si>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</si>
  <si>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</si>
  <si>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</si>
  <si>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</si>
  <si>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</si>
  <si>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</si>
  <si>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</si>
  <si>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</si>
  <si>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</si>
  <si>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</si>
  <si>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</si>
  <si>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</si>
  <si>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</si>
  <si>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</si>
  <si>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</si>
  <si>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</si>
  <si>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</si>
  <si>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</si>
  <si>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</si>
  <si>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</si>
  <si>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</si>
  <si>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</si>
  <si>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</si>
  <si>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</si>
  <si>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</si>
  <si>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</si>
  <si>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</si>
  <si>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</si>
  <si>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</si>
  <si>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</si>
  <si>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</si>
  <si>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</si>
  <si>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</si>
  <si>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</si>
  <si>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</si>
  <si>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</si>
  <si>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</si>
  <si>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</si>
  <si>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</si>
  <si>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</si>
  <si>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</si>
  <si>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</si>
  <si>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</si>
  <si>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</si>
  <si>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</si>
  <si>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</si>
  <si>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</si>
  <si>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</si>
  <si>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</si>
  <si>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</si>
  <si>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</si>
  <si>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</si>
  <si>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</si>
  <si>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</si>
  <si>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</si>
  <si>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</si>
  <si>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</si>
  <si>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</si>
  <si>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</si>
  <si>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</si>
  <si>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</si>
  <si>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</si>
  <si>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</si>
  <si>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</si>
  <si>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</si>
  <si>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</si>
  <si>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</si>
  <si>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</si>
  <si>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</si>
  <si>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</si>
  <si>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</si>
  <si>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</si>
  <si>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</si>
  <si>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</si>
  <si>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</si>
  <si>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</si>
  <si>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</si>
  <si>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</si>
  <si>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</si>
  <si>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</si>
  <si>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</si>
  <si>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</si>
  <si>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</si>
  <si>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</si>
  <si>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</si>
  <si>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</si>
  <si>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</si>
  <si>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</si>
  <si>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</si>
  <si>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</si>
  <si>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</si>
  <si>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</si>
  <si>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</si>
  <si>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</si>
  <si>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</si>
  <si>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</si>
  <si>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</si>
  <si>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</si>
  <si>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</si>
  <si>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</si>
  <si>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</si>
  <si>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</si>
  <si>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</si>
  <si>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</si>
  <si>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</si>
  <si>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</si>
  <si>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</si>
  <si>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</si>
  <si>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</si>
  <si>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</si>
  <si>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</si>
  <si>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</si>
  <si>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</si>
  <si>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</si>
  <si>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</si>
  <si>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</si>
  <si>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</si>
  <si>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</si>
  <si>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</si>
  <si>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</si>
  <si>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</si>
  <si>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</si>
  <si>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</si>
  <si>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</si>
  <si>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</si>
  <si>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</si>
  <si>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</si>
  <si>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</si>
  <si>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</si>
  <si>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</si>
  <si>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</si>
  <si>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</si>
  <si>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</si>
  <si>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</si>
  <si>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</si>
  <si>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</si>
  <si>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</si>
  <si>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</si>
  <si>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</si>
  <si>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</si>
  <si>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</si>
  <si>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</si>
  <si>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</si>
  <si>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</si>
  <si>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</si>
  <si>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</si>
  <si>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</si>
  <si>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</si>
  <si>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</si>
  <si>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</si>
  <si>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</si>
  <si>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</si>
  <si>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</si>
  <si>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</si>
  <si>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</si>
  <si>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</si>
  <si>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</si>
  <si>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</si>
  <si>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</si>
  <si>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</si>
  <si>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</si>
  <si>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</si>
  <si>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</si>
  <si>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</si>
  <si>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</si>
  <si>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</si>
  <si>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</si>
  <si>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</si>
  <si>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</si>
  <si>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</si>
  <si>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</si>
  <si>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</si>
  <si>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</si>
  <si>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</si>
  <si>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</si>
  <si>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</si>
  <si>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</si>
  <si>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</si>
  <si>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</si>
  <si>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</si>
  <si>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</si>
  <si>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</si>
  <si>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</si>
  <si>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</si>
  <si>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</si>
  <si>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</si>
  <si>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</si>
  <si>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</si>
  <si>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</si>
  <si>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</si>
  <si>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</si>
  <si>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</si>
  <si>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</si>
  <si>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</si>
  <si>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</si>
  <si>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</si>
  <si>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</si>
  <si>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</si>
  <si>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</si>
  <si>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</si>
  <si>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</si>
  <si>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</si>
  <si>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</si>
  <si>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</si>
  <si>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</si>
  <si>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</si>
  <si>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</si>
  <si>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</si>
  <si>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</si>
  <si>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</si>
  <si>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</si>
  <si>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</si>
  <si>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</si>
  <si>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</si>
  <si>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</si>
  <si>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</si>
  <si>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</si>
  <si>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</si>
  <si>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</si>
  <si>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</si>
  <si>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</si>
  <si>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</si>
  <si>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</si>
  <si>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</si>
  <si>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</si>
  <si>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</si>
  <si>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</si>
  <si>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</si>
  <si>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</si>
  <si>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</si>
  <si>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</si>
  <si>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</si>
  <si>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</si>
  <si>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</si>
  <si>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</si>
  <si>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</si>
  <si>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</si>
  <si>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</si>
  <si>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</si>
  <si>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</si>
  <si>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</si>
  <si>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</si>
  <si>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</si>
  <si>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</si>
  <si>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</si>
  <si>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</si>
  <si>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</si>
  <si>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</si>
  <si>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</si>
  <si>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</si>
  <si>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</si>
  <si>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</si>
  <si>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</si>
  <si>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</si>
  <si>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</si>
  <si>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</si>
  <si>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</si>
  <si>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</si>
  <si>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</si>
  <si>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</si>
  <si>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</si>
  <si>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</si>
  <si>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</si>
  <si>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</si>
  <si>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</si>
  <si>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</si>
  <si>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</si>
  <si>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</si>
  <si>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</si>
  <si>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</si>
  <si>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</si>
  <si>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</si>
  <si>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</si>
  <si>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</si>
  <si>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</si>
  <si>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</si>
  <si>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</si>
  <si>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</si>
  <si>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</si>
  <si>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</si>
  <si>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</si>
  <si>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</si>
  <si>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</si>
  <si>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</si>
  <si>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</si>
  <si>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</si>
  <si>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</si>
  <si>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</si>
  <si>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</si>
  <si>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</si>
  <si>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</si>
  <si>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</si>
  <si>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</si>
  <si>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</si>
  <si>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</si>
  <si>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</si>
  <si>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</si>
  <si>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</si>
  <si>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</si>
  <si>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</si>
  <si>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</si>
  <si>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</si>
  <si>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</si>
  <si>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</si>
  <si>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</si>
  <si>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</si>
  <si>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</si>
  <si>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</si>
  <si>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</si>
  <si>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</si>
  <si>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</si>
  <si>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</si>
  <si>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</si>
  <si>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</si>
  <si>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</si>
  <si>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</si>
  <si>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</si>
  <si>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</si>
  <si>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</si>
  <si>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</si>
  <si>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</si>
  <si>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</si>
  <si>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</si>
  <si>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</si>
  <si>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</si>
  <si>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</si>
  <si>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</si>
  <si>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</si>
  <si>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</si>
  <si>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</si>
  <si>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</si>
  <si>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</si>
  <si>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</si>
  <si>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</si>
  <si>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</si>
  <si>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</si>
  <si>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</si>
  <si>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</si>
  <si>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</si>
  <si>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</si>
  <si>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</si>
  <si>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</si>
  <si>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</si>
  <si>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</si>
  <si>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</si>
  <si>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</si>
  <si>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</si>
  <si>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</si>
  <si>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</si>
  <si>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</si>
  <si>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</si>
  <si>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</si>
  <si>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</si>
  <si>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</si>
  <si>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</si>
  <si>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</si>
  <si>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</si>
  <si>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</si>
  <si>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</si>
  <si>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</si>
  <si>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</si>
  <si>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</si>
  <si>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</si>
  <si>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</si>
  <si>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</si>
  <si>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</si>
  <si>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</si>
  <si>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</si>
  <si>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</si>
  <si>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</si>
  <si>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</si>
  <si>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</si>
  <si>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</si>
  <si>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</si>
  <si>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</si>
  <si>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</si>
  <si>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</si>
  <si>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</si>
  <si>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</si>
  <si>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</si>
  <si>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</si>
  <si>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</si>
  <si>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</si>
  <si>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</si>
  <si>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</si>
  <si>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</si>
  <si>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</si>
  <si>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</si>
  <si>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</si>
  <si>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</si>
  <si>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</si>
  <si>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</si>
  <si>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</si>
  <si>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</si>
  <si>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</si>
  <si>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</si>
  <si>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</si>
  <si>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</si>
  <si>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</si>
  <si>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</si>
  <si>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</si>
  <si>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</si>
  <si>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</si>
  <si>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</si>
  <si>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</si>
  <si>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</si>
  <si>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</si>
  <si>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</si>
  <si>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</si>
  <si>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</si>
  <si>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</si>
  <si>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</si>
  <si>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</si>
  <si>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</si>
  <si>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</si>
  <si>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</si>
  <si>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</si>
  <si>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</si>
  <si>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</si>
  <si>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</si>
  <si>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</si>
  <si>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</si>
  <si>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</si>
  <si>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</si>
  <si>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</si>
  <si>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</si>
  <si>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</si>
  <si>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</si>
  <si>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</si>
  <si>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</si>
  <si>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</si>
  <si>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</si>
  <si>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</si>
  <si>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</si>
  <si>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</si>
  <si>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</si>
  <si>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</si>
  <si>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</si>
  <si>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</si>
  <si>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</si>
  <si>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</si>
  <si>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</si>
  <si>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</si>
  <si>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</si>
  <si>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</si>
  <si>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</si>
  <si>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</si>
  <si>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</si>
  <si>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</si>
  <si>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</si>
  <si>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</si>
  <si>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</si>
  <si>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</si>
  <si>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</si>
  <si>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</si>
  <si>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</si>
  <si>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</si>
  <si>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</si>
  <si>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</si>
  <si>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</si>
  <si>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</si>
  <si>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</si>
  <si>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</si>
  <si>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</si>
  <si>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</si>
  <si>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</si>
  <si>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</si>
  <si>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</si>
  <si>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</si>
  <si>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</si>
  <si>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</si>
  <si>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</si>
  <si>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</si>
  <si>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</si>
  <si>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</si>
  <si>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</si>
  <si>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</si>
  <si>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</si>
  <si>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</si>
  <si>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</si>
  <si>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</si>
  <si>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</si>
  <si>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</si>
  <si>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</si>
  <si>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</si>
  <si>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</si>
  <si>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</si>
  <si>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</si>
  <si>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</si>
  <si>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</si>
  <si>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</si>
  <si>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</si>
  <si>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</si>
  <si>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</si>
  <si>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</si>
  <si>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</si>
  <si>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</si>
  <si>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</si>
  <si>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</si>
  <si>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</si>
  <si>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</si>
  <si>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</si>
  <si>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</si>
  <si>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</si>
  <si>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</si>
  <si>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</si>
  <si>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</si>
  <si>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</si>
  <si>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</si>
  <si>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</si>
  <si>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</si>
  <si>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</si>
  <si>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</si>
  <si>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</si>
  <si>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</si>
  <si>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</si>
  <si>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</si>
  <si>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</si>
  <si>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</si>
  <si>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</si>
  <si>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</si>
  <si>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</si>
  <si>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</si>
  <si>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</si>
  <si>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</si>
  <si>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</si>
  <si>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</si>
  <si>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</si>
  <si>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</si>
  <si>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</si>
  <si>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</si>
  <si>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</si>
  <si>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</si>
  <si>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</si>
  <si>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</si>
  <si>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</si>
  <si>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</si>
  <si>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</si>
  <si>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</si>
  <si>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</si>
  <si>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</si>
  <si>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</si>
  <si>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</si>
  <si>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</si>
  <si>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</si>
  <si>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</si>
  <si>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</si>
  <si>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</si>
  <si>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</si>
  <si>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</si>
  <si>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</si>
  <si>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</si>
  <si>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</si>
  <si>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</si>
  <si>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</si>
  <si>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</si>
  <si>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</si>
  <si>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</si>
  <si>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</si>
  <si>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</si>
  <si>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</si>
  <si>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</si>
  <si>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</si>
  <si>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</si>
  <si>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</si>
  <si>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</si>
  <si>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</si>
  <si>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</si>
  <si>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</si>
  <si>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</si>
  <si>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</si>
  <si>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</si>
  <si>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</si>
  <si>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</si>
  <si>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</si>
  <si>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</si>
  <si>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</si>
  <si>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</si>
  <si>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</si>
  <si>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</si>
  <si>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</si>
  <si>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</si>
  <si>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</si>
  <si>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</si>
  <si>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</si>
  <si>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</si>
  <si>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</si>
  <si>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</si>
  <si>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</si>
  <si>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</si>
  <si>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</si>
  <si>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</si>
  <si>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</si>
  <si>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</si>
  <si>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</si>
  <si>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</si>
  <si>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</si>
  <si>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</si>
  <si>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</si>
  <si>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</si>
  <si>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</si>
  <si>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</si>
  <si>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</si>
  <si>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</si>
  <si>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</si>
  <si>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</si>
  <si>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</si>
  <si>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</si>
  <si>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</si>
  <si>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</si>
  <si>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</si>
  <si>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</si>
  <si>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</si>
  <si>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</si>
  <si>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</si>
  <si>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</si>
  <si>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</si>
  <si>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</si>
  <si>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</si>
  <si>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</si>
  <si>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</si>
  <si>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</si>
  <si>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</si>
  <si>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</si>
  <si>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</si>
  <si>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</si>
  <si>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</si>
  <si>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</si>
  <si>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</si>
  <si>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</si>
  <si>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</si>
  <si>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</si>
  <si>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</si>
  <si>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</si>
  <si>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</si>
  <si>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</si>
  <si>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</si>
  <si>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</si>
  <si>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</si>
  <si>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</si>
  <si>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</si>
  <si>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</si>
  <si>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</si>
  <si>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</si>
  <si>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</si>
  <si>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</si>
  <si>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</si>
  <si>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</si>
  <si>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</si>
  <si>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</si>
  <si>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</si>
  <si>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</si>
  <si>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</si>
  <si>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</si>
  <si>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</si>
  <si>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</si>
  <si>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</si>
  <si>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</si>
  <si>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</si>
  <si>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</si>
  <si>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</si>
  <si>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</si>
  <si>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</si>
  <si>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</si>
  <si>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</si>
  <si>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</si>
  <si>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</si>
  <si>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</si>
  <si>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</si>
  <si>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</si>
  <si>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</si>
  <si>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</si>
  <si>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</si>
  <si>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</si>
  <si>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</si>
  <si>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</si>
  <si>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</si>
  <si>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</si>
  <si>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</si>
  <si>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</si>
  <si>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</si>
  <si>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</si>
  <si>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</si>
  <si>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</si>
  <si>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</si>
  <si>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</si>
  <si>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</si>
  <si>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</si>
  <si>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</si>
  <si>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</si>
  <si>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</si>
  <si>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</si>
  <si>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</si>
  <si>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</si>
  <si>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</si>
  <si>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</si>
  <si>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</si>
  <si>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</si>
  <si>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</si>
  <si>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</si>
  <si>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</si>
  <si>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</si>
  <si>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</si>
  <si>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</si>
  <si>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</si>
  <si>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</si>
  <si>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</si>
  <si>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</si>
  <si>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</si>
  <si>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</si>
  <si>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</si>
  <si>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</si>
  <si>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</si>
  <si>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</si>
  <si>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</si>
  <si>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</si>
  <si>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</si>
  <si>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</si>
  <si>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</si>
  <si>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</si>
  <si>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</si>
  <si>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</si>
  <si>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</si>
  <si>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</si>
  <si>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</si>
  <si>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</si>
  <si>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</si>
  <si>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</si>
  <si>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</si>
  <si>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</si>
  <si>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</si>
  <si>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</si>
  <si>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</si>
  <si>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</si>
  <si>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</si>
  <si>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</si>
  <si>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</si>
  <si>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</si>
  <si>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</si>
  <si>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</si>
  <si>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</si>
  <si>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</si>
  <si>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</si>
  <si>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</si>
  <si>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</si>
  <si>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</si>
  <si>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</si>
  <si>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</si>
  <si>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</si>
  <si>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</si>
  <si>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</si>
  <si>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</si>
  <si>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</si>
  <si>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</si>
  <si>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</si>
  <si>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</si>
  <si>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</si>
  <si>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</si>
  <si>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</si>
  <si>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</si>
  <si>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</si>
  <si>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</si>
  <si>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</si>
  <si>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</si>
  <si>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</si>
  <si>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</si>
  <si>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</si>
  <si>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</si>
  <si>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</si>
  <si>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</si>
  <si>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</si>
  <si>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</si>
  <si>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</si>
  <si>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</si>
  <si>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</si>
  <si>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</si>
  <si>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</si>
  <si>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</si>
  <si>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</si>
  <si>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</si>
  <si>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</si>
  <si>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</si>
  <si>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</si>
  <si>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</si>
  <si>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</si>
  <si>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</si>
  <si>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</si>
  <si>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</si>
  <si>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</si>
  <si>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</si>
  <si>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</si>
  <si>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</si>
  <si>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</si>
  <si>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</si>
  <si>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</si>
  <si>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</si>
  <si>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</si>
  <si>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</si>
  <si>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</si>
  <si>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</si>
  <si>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</si>
  <si>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</si>
  <si>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</si>
  <si>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</si>
  <si>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</si>
  <si>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</si>
  <si>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</si>
  <si>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</si>
  <si>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</si>
  <si>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</si>
  <si>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</si>
  <si>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</si>
  <si>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</si>
  <si>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</si>
  <si>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</si>
  <si>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</si>
  <si>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</si>
  <si>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</si>
  <si>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</si>
  <si>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</si>
  <si>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</si>
  <si>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</si>
  <si>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</si>
  <si>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</si>
  <si>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</si>
  <si>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</si>
  <si>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</si>
  <si>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</si>
  <si>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</si>
  <si>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</si>
  <si>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</si>
  <si>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</si>
  <si>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</si>
  <si>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</si>
  <si>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</si>
  <si>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</si>
  <si>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</si>
  <si>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</si>
  <si>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</si>
  <si>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</si>
  <si>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</si>
  <si>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</si>
  <si>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</si>
  <si>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</si>
  <si>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</si>
  <si>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</si>
  <si>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</si>
  <si>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</si>
  <si>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</si>
  <si>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</si>
  <si>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</si>
  <si>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</si>
  <si>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</si>
  <si>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</si>
  <si>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</si>
  <si>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</si>
  <si>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</si>
  <si>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</si>
  <si>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</si>
  <si>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</si>
  <si>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</si>
  <si>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</si>
  <si>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</si>
  <si>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</si>
  <si>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</si>
  <si>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</si>
  <si>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</si>
  <si>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</si>
  <si>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</si>
  <si>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</si>
  <si>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</si>
  <si>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</si>
  <si>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</si>
  <si>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</si>
  <si>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</si>
  <si>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</si>
  <si>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</si>
  <si>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</si>
  <si>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</si>
  <si>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</si>
  <si>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</si>
  <si>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</si>
  <si>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</si>
  <si>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</si>
  <si>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</si>
  <si>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</si>
  <si>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</si>
  <si>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</si>
  <si>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</si>
  <si>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</si>
  <si>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</si>
  <si>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</si>
  <si>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</si>
  <si>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</si>
  <si>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</si>
  <si>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</si>
  <si>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</si>
  <si>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</si>
  <si>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</si>
  <si>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</si>
  <si>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</si>
  <si>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</si>
  <si>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</si>
  <si>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</si>
  <si>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</si>
  <si>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</si>
  <si>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</si>
  <si>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</si>
  <si>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</si>
  <si>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</si>
  <si>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</si>
  <si>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</si>
  <si>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</si>
  <si>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</si>
  <si>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</si>
  <si>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</si>
  <si>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</si>
  <si>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</si>
  <si>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</si>
  <si>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</si>
  <si>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</si>
  <si>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</si>
  <si>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</si>
  <si>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</si>
  <si>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</si>
  <si>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</si>
  <si>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</si>
  <si>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</si>
  <si>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</si>
  <si>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</si>
  <si>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</si>
  <si>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</si>
  <si>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</si>
  <si>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</si>
  <si>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</si>
  <si>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</si>
  <si>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</si>
  <si>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</si>
  <si>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</si>
  <si>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</si>
  <si>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</si>
  <si>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</si>
  <si>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</si>
  <si>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</si>
  <si>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</si>
  <si>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</si>
  <si>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</si>
  <si>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</si>
  <si>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</si>
  <si>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</si>
  <si>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</si>
  <si>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</si>
  <si>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</si>
  <si>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</si>
  <si>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</si>
  <si>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</si>
  <si>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</si>
  <si>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</si>
  <si>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</si>
  <si>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</si>
  <si>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</si>
  <si>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</si>
  <si>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</si>
  <si>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</si>
  <si>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</si>
  <si>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</si>
  <si>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</si>
  <si>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</si>
  <si>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</si>
  <si>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</si>
  <si>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</si>
  <si>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</si>
  <si>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</si>
  <si>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</si>
  <si>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</si>
  <si>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</si>
  <si>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</si>
  <si>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</si>
  <si>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</si>
  <si>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</si>
  <si>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</si>
  <si>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</si>
  <si>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</si>
  <si>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</si>
  <si>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</si>
  <si>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</si>
  <si>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</si>
  <si>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</si>
  <si>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</si>
  <si>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</si>
  <si>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</si>
  <si>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</si>
  <si>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</si>
  <si>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</si>
  <si>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</si>
  <si>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</si>
  <si>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</si>
  <si>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</si>
  <si>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</si>
  <si>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</si>
  <si>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</si>
  <si>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</si>
  <si>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</si>
  <si>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</si>
  <si>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</si>
  <si>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</si>
  <si>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</si>
  <si>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</si>
  <si>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</si>
  <si>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</si>
  <si>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</si>
  <si>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</si>
  <si>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</si>
  <si>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</si>
  <si>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</si>
  <si>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</si>
  <si>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</si>
  <si>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</si>
  <si>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</si>
  <si>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</si>
  <si>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</si>
  <si>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</si>
  <si>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</si>
  <si>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</si>
  <si>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</si>
  <si>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</si>
  <si>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</si>
  <si>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</si>
  <si>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</si>
  <si>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</si>
  <si>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</si>
  <si>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</si>
  <si>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</si>
  <si>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</si>
  <si>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</si>
  <si>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</si>
  <si>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</si>
  <si>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</si>
  <si>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</si>
  <si>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</si>
  <si>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</si>
  <si>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</si>
  <si>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</si>
  <si>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</si>
  <si>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</si>
  <si>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</si>
  <si>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</si>
  <si>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</si>
  <si>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</si>
  <si>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</si>
  <si>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</si>
  <si>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</si>
  <si>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</si>
  <si>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</si>
  <si>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</si>
  <si>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</si>
  <si>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</si>
  <si>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</si>
  <si>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</si>
  <si>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</si>
  <si>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</si>
  <si>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</si>
  <si>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</si>
  <si>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</si>
  <si>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</si>
  <si>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</si>
  <si>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</si>
  <si>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</si>
  <si>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</si>
  <si>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</si>
  <si>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</si>
  <si>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</si>
  <si>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</si>
  <si>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</si>
  <si>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</si>
  <si>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</si>
  <si>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</si>
  <si>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</si>
  <si>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</si>
  <si>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</si>
  <si>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</si>
  <si>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</si>
  <si>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</si>
  <si>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</si>
  <si>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</si>
  <si>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</si>
  <si>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</si>
  <si>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</si>
  <si>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</si>
  <si>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</si>
  <si>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</si>
  <si>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</si>
  <si>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</si>
  <si>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</si>
  <si>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</si>
  <si>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</si>
  <si>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</si>
  <si>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</si>
  <si>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</si>
  <si>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</si>
  <si>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</si>
  <si>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</si>
  <si>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</si>
  <si>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</si>
  <si>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</si>
  <si>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</si>
  <si>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</si>
  <si>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</si>
  <si>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</si>
  <si>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</si>
  <si>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</si>
  <si>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</si>
  <si>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</si>
  <si>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</si>
  <si>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</si>
  <si>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</si>
  <si>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</si>
  <si>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</si>
  <si>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</si>
  <si>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</si>
  <si>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</si>
  <si>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</si>
  <si>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</si>
  <si>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</si>
  <si>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</si>
  <si>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</si>
  <si>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</si>
  <si>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</si>
  <si>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</si>
  <si>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</si>
  <si>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</si>
  <si>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</si>
  <si>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</si>
  <si>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</si>
  <si>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</si>
  <si>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</si>
  <si>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</si>
  <si>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</si>
  <si>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</si>
  <si>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</si>
  <si>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</si>
  <si>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</si>
  <si>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</si>
  <si>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</si>
  <si>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</si>
  <si>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</si>
  <si>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</si>
  <si>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</si>
  <si>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</si>
  <si>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</si>
  <si>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</si>
  <si>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</si>
  <si>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</si>
  <si>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</si>
  <si>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</si>
  <si>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</si>
  <si>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</si>
  <si>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</si>
  <si>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</si>
  <si>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</si>
  <si>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</si>
  <si>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</si>
  <si>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</si>
  <si>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</si>
  <si>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</si>
  <si>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</si>
  <si>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</si>
  <si>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</si>
  <si>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</si>
  <si>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</si>
  <si>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</si>
  <si>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</si>
  <si>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</si>
  <si>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</si>
  <si>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</si>
  <si>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</si>
  <si>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</si>
  <si>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</si>
  <si>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</si>
  <si>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</si>
  <si>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</si>
  <si>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</si>
  <si>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</si>
  <si>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</si>
  <si>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</si>
  <si>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</si>
  <si>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</si>
  <si>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</si>
  <si>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</si>
  <si>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</si>
  <si>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</si>
  <si>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</si>
  <si>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</si>
  <si>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</si>
  <si>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</si>
  <si>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</si>
  <si>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</si>
  <si>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</si>
  <si>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</si>
  <si>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</si>
  <si>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</si>
  <si>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</si>
  <si>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</si>
  <si>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</si>
  <si>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</si>
  <si>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</si>
  <si>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</si>
  <si>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</si>
  <si>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</si>
  <si>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</si>
  <si>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</si>
  <si>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</si>
  <si>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</si>
  <si>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</si>
  <si>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</si>
  <si>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</si>
  <si>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</si>
  <si>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</si>
  <si>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</si>
  <si>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</si>
  <si>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</si>
  <si>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</si>
  <si>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</si>
  <si>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</si>
  <si>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</si>
  <si>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</si>
  <si>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</si>
  <si>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</si>
  <si>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</si>
  <si>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</si>
  <si>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</si>
  <si>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</si>
  <si>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</si>
  <si>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</si>
  <si>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</si>
  <si>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</si>
  <si>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</si>
  <si>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</si>
  <si>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</si>
  <si>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</si>
  <si>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</si>
  <si>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</si>
  <si>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</si>
  <si>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</si>
  <si>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</si>
  <si>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</si>
  <si>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</si>
  <si>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</si>
  <si>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</si>
  <si>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</si>
  <si>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</si>
  <si>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</si>
  <si>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</si>
  <si>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</si>
  <si>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</si>
  <si>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</si>
  <si>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</si>
  <si>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</si>
  <si>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</si>
  <si>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</si>
  <si>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</si>
  <si>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</si>
  <si>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</si>
  <si>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</si>
  <si>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</si>
  <si>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</si>
  <si>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</si>
  <si>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</si>
  <si>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</si>
  <si>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</si>
  <si>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</si>
  <si>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</si>
  <si>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</si>
  <si>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</si>
  <si>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</si>
  <si>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</si>
  <si>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</si>
  <si>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</si>
  <si>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</si>
  <si>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</si>
  <si>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</si>
  <si>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</si>
  <si>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</si>
  <si>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</si>
  <si>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</si>
  <si>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</si>
  <si>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</si>
  <si>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</si>
  <si>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</si>
  <si>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</si>
  <si>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</si>
  <si>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</si>
  <si>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</si>
  <si>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</si>
  <si>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</si>
  <si>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</si>
  <si>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</si>
  <si>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</si>
  <si>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</si>
  <si>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</si>
  <si>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</si>
  <si>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</si>
  <si>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</si>
  <si>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</si>
  <si>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</si>
  <si>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</si>
  <si>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</si>
  <si>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</si>
  <si>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</si>
  <si>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</si>
  <si>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</si>
  <si>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</si>
  <si>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</si>
  <si>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</si>
  <si>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</si>
  <si>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</si>
  <si>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</si>
  <si>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</si>
  <si>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</si>
  <si>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</si>
  <si>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</si>
  <si>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</si>
  <si>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</si>
  <si>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</si>
  <si>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</si>
  <si>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</si>
  <si>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</si>
  <si>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</si>
  <si>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</si>
  <si>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</si>
  <si>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</si>
  <si>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</si>
  <si>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</si>
  <si>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</si>
  <si>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</si>
  <si>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</si>
  <si>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</si>
  <si>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</si>
  <si>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</si>
  <si>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</si>
  <si>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</si>
  <si>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</si>
  <si>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</si>
  <si>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</si>
  <si>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</si>
  <si>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</si>
  <si>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</si>
  <si>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</si>
  <si>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</si>
  <si>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</si>
  <si>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</si>
  <si>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</si>
  <si>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</si>
  <si>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</si>
  <si>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</si>
  <si>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</si>
  <si>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</si>
  <si>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</si>
  <si>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</si>
  <si>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</si>
  <si>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</si>
  <si>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</si>
  <si>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</si>
  <si>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</si>
  <si>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</si>
  <si>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</si>
  <si>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</si>
  <si>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</si>
  <si>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</si>
  <si>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</si>
  <si>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</si>
  <si>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</si>
  <si>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</si>
  <si>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</si>
  <si>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</si>
  <si>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</si>
  <si>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</si>
  <si>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</si>
  <si>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</si>
  <si>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</si>
  <si>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</si>
  <si>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</si>
  <si>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</si>
  <si>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</si>
  <si>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</si>
  <si>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</si>
  <si>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</si>
  <si>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</si>
  <si>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</si>
  <si>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</si>
  <si>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</si>
  <si>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</si>
  <si>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</si>
  <si>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</si>
  <si>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</si>
  <si>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</si>
  <si>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</si>
  <si>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</si>
  <si>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</si>
  <si>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</si>
  <si>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</si>
  <si>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</si>
  <si>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</si>
  <si>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</si>
  <si>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</si>
  <si>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</si>
  <si>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</si>
  <si>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</si>
  <si>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</si>
  <si>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</si>
  <si>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</si>
  <si>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</si>
  <si>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</si>
  <si>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</si>
  <si>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</si>
  <si>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</si>
  <si>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</si>
  <si>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</si>
  <si>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</si>
  <si>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</si>
  <si>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</si>
  <si>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</si>
  <si>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</si>
  <si>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</si>
  <si>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</si>
  <si>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</si>
  <si>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</si>
  <si>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</si>
  <si>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</si>
  <si>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</si>
  <si>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</si>
  <si>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</si>
  <si>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</si>
  <si>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</si>
  <si>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</si>
  <si>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</si>
  <si>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</si>
  <si>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</si>
  <si>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</si>
  <si>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</si>
  <si>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</si>
  <si>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</si>
  <si>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</si>
  <si>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</si>
  <si>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</si>
  <si>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</si>
  <si>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</si>
  <si>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</si>
  <si>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</si>
  <si>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</si>
  <si>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</si>
  <si>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</si>
  <si>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</si>
  <si>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</si>
  <si>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</si>
  <si>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</si>
  <si>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</si>
  <si>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</si>
  <si>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</si>
  <si>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</si>
  <si>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</si>
  <si>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</si>
  <si>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</si>
  <si>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</si>
  <si>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</si>
  <si>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</si>
  <si>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</si>
  <si>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</si>
  <si>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</si>
  <si>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</si>
  <si>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</si>
  <si>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</si>
  <si>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</si>
  <si>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</si>
  <si>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</si>
  <si>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</si>
  <si>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</si>
  <si>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</si>
  <si>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</si>
  <si>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</si>
  <si>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</si>
  <si>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</si>
  <si>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</si>
  <si>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</si>
  <si>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</si>
  <si>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</si>
  <si>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</si>
  <si>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</si>
  <si>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</si>
  <si>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</si>
  <si>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</si>
  <si>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</si>
  <si>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</si>
  <si>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</si>
  <si>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</si>
  <si>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</si>
  <si>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</si>
  <si>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</si>
  <si>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</si>
  <si>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</si>
  <si>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</si>
  <si>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</si>
  <si>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</si>
  <si>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</si>
  <si>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</si>
  <si>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</si>
  <si>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</si>
  <si>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</si>
  <si>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</si>
  <si>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</si>
  <si>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</si>
  <si>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</si>
  <si>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</si>
  <si>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</si>
  <si>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</si>
  <si>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</si>
  <si>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</si>
  <si>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</si>
  <si>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</si>
  <si>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</si>
  <si>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</si>
  <si>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</si>
  <si>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</si>
  <si>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</si>
  <si>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</si>
  <si>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</si>
  <si>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</si>
  <si>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</si>
  <si>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</si>
  <si>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</si>
  <si>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</si>
  <si>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</si>
  <si>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</si>
  <si>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</si>
  <si>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</si>
  <si>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</si>
  <si>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</si>
  <si>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</si>
  <si>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</si>
  <si>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</si>
  <si>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</si>
  <si>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</si>
  <si>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</si>
  <si>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</si>
  <si>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</si>
  <si>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</si>
  <si>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</si>
  <si>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</si>
  <si>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</si>
  <si>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</si>
  <si>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</si>
  <si>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</si>
  <si>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</si>
  <si>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</si>
  <si>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</si>
  <si>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</si>
  <si>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</si>
  <si>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</si>
  <si>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</si>
  <si>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</si>
  <si>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</si>
  <si>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</si>
  <si>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</si>
  <si>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</si>
  <si>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</si>
  <si>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</si>
  <si>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</si>
  <si>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</si>
  <si>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</si>
  <si>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</si>
  <si>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</si>
  <si>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</si>
  <si>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</si>
  <si>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</si>
  <si>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</si>
  <si>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</si>
  <si>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</si>
  <si>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</si>
  <si>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</si>
  <si>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</si>
  <si>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</si>
  <si>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</si>
  <si>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</si>
  <si>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</si>
  <si>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</si>
  <si>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</si>
  <si>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</si>
  <si>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</si>
  <si>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</si>
  <si>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</si>
  <si>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</si>
  <si>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</si>
  <si>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</si>
  <si>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</si>
  <si>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</si>
  <si>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</si>
  <si>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</si>
  <si>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</si>
  <si>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</si>
  <si>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</si>
  <si>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</si>
  <si>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</si>
  <si>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</si>
  <si>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</si>
  <si>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</si>
  <si>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</si>
  <si>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</si>
  <si>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</si>
  <si>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</si>
  <si>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</si>
  <si>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</si>
  <si>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</si>
  <si>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</si>
  <si>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</si>
  <si>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</si>
  <si>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</si>
  <si>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</si>
  <si>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</si>
  <si>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</si>
  <si>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</si>
  <si>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</si>
  <si>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</si>
  <si>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</si>
  <si>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</si>
  <si>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</si>
  <si>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</si>
  <si>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</si>
  <si>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</si>
  <si>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</si>
  <si>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</si>
  <si>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</si>
  <si>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</si>
  <si>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</si>
  <si>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</si>
  <si>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</si>
  <si>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</si>
  <si>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</si>
  <si>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</si>
  <si>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</si>
  <si>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</si>
  <si>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</si>
  <si>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</si>
  <si>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</si>
  <si>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</si>
  <si>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</si>
  <si>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</si>
  <si>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</si>
  <si>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</si>
  <si>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</si>
  <si>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</si>
  <si>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</si>
  <si>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</si>
  <si>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</si>
  <si>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</si>
  <si>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</si>
  <si>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</si>
  <si>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</si>
  <si>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</si>
  <si>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</si>
  <si>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</si>
  <si>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</si>
  <si>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</si>
  <si>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</si>
  <si>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</si>
  <si>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</si>
  <si>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</si>
  <si>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</si>
  <si>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</si>
  <si>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</si>
  <si>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</si>
  <si>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</si>
  <si>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</si>
  <si>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</si>
  <si>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</si>
  <si>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</si>
  <si>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</si>
  <si>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</si>
  <si>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</si>
  <si>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</si>
  <si>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</si>
  <si>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</si>
  <si>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</si>
  <si>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</si>
  <si>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</si>
  <si>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</si>
  <si>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</si>
  <si>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</si>
  <si>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</si>
  <si>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</si>
  <si>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</si>
  <si>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</si>
  <si>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</si>
  <si>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</si>
  <si>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</si>
  <si>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</si>
  <si>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</si>
  <si>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</si>
  <si>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</si>
  <si>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</si>
  <si>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</si>
  <si>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</si>
  <si>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</si>
  <si>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</si>
  <si>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</si>
  <si>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</si>
  <si>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</si>
  <si>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</si>
  <si>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</si>
  <si>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</si>
  <si>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</si>
  <si>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</si>
  <si>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</si>
  <si>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</si>
  <si>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</si>
  <si>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</si>
  <si>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</si>
  <si>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</si>
  <si>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</si>
  <si>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</si>
  <si>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</si>
  <si>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</si>
  <si>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</si>
  <si>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</si>
  <si>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</si>
  <si>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</si>
  <si>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</si>
  <si>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</si>
  <si>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</si>
  <si>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</si>
  <si>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</si>
  <si>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</si>
  <si>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</si>
  <si>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</si>
  <si>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</si>
  <si>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</si>
  <si>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</si>
  <si>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</si>
  <si>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</si>
  <si>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</si>
  <si>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</si>
  <si>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</si>
  <si>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</si>
  <si>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</si>
  <si>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</si>
  <si>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</si>
  <si>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</si>
  <si>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</si>
  <si>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</si>
  <si>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</si>
  <si>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</si>
  <si>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</si>
  <si>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</si>
  <si>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</si>
  <si>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</si>
  <si>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</si>
  <si>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</si>
  <si>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</si>
  <si>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</si>
  <si>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</si>
  <si>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</si>
  <si>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</si>
  <si>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</si>
  <si>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</si>
  <si>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</si>
  <si>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</si>
  <si>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</si>
  <si>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</si>
  <si>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</si>
  <si>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</si>
  <si>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</si>
  <si>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</si>
  <si>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</si>
  <si>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</si>
  <si>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</si>
  <si>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</si>
  <si>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</si>
  <si>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</si>
  <si>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</si>
  <si>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</si>
  <si>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</si>
  <si>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</si>
  <si>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</si>
  <si>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</si>
  <si>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</si>
  <si>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</si>
  <si>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</si>
  <si>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</si>
  <si>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</si>
  <si>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</si>
  <si>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</si>
  <si>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</si>
  <si>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</si>
  <si>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</si>
  <si>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</si>
  <si>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</si>
  <si>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</si>
  <si>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</si>
  <si>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</si>
  <si>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</si>
  <si>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</si>
  <si>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</si>
  <si>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</si>
  <si>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</si>
  <si>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</si>
  <si>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</si>
  <si>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</si>
  <si>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</si>
  <si>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</si>
  <si>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</si>
  <si>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</si>
  <si>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</si>
  <si>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</si>
  <si>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</si>
  <si>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</si>
  <si>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</si>
  <si>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</si>
  <si>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</si>
  <si>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</si>
  <si>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</si>
  <si>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</si>
  <si>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</si>
  <si>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</si>
  <si>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</si>
  <si>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</si>
  <si>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</si>
  <si>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</si>
  <si>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</si>
  <si>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</si>
  <si>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</si>
  <si>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</si>
  <si>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</si>
  <si>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</si>
  <si>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</si>
  <si>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</si>
  <si>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</si>
  <si>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</si>
  <si>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</si>
  <si>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</si>
  <si>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</si>
  <si>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</si>
  <si>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</si>
  <si>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</si>
  <si>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</si>
  <si>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</si>
  <si>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</si>
  <si>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</si>
  <si>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</si>
  <si>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</si>
  <si>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</si>
  <si>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</si>
  <si>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</si>
  <si>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</si>
  <si>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</si>
  <si>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</si>
  <si>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</si>
  <si>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</si>
  <si>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</si>
  <si>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</si>
  <si>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</si>
  <si>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</si>
  <si>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</si>
  <si>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</si>
  <si>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</si>
  <si>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</si>
  <si>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</si>
  <si>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</si>
  <si>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</si>
  <si>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</si>
  <si>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</si>
  <si>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</si>
  <si>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</si>
  <si>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</si>
  <si>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</si>
  <si>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</si>
  <si>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</si>
  <si>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</si>
  <si>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</si>
  <si>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</si>
  <si>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</si>
  <si>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</si>
  <si>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</si>
  <si>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</si>
  <si>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</si>
  <si>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</si>
  <si>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</si>
  <si>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</si>
  <si>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</si>
  <si>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</si>
  <si>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</si>
  <si>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</si>
  <si>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</si>
  <si>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</si>
  <si>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</si>
  <si>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</si>
  <si>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</si>
  <si>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</si>
  <si>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</si>
  <si>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</si>
  <si>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</si>
  <si>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</si>
  <si>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</si>
  <si>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</si>
  <si>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</si>
  <si>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</si>
  <si>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</si>
  <si>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</si>
  <si>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</si>
  <si>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</si>
  <si>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</si>
  <si>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</si>
  <si>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</si>
  <si>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</si>
  <si>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</si>
  <si>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</si>
  <si>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</si>
  <si>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</si>
  <si>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</si>
  <si>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</si>
  <si>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</si>
  <si>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</si>
  <si>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</si>
  <si>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</si>
  <si>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</si>
  <si>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</si>
  <si>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</si>
  <si>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</si>
  <si>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</si>
  <si>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</si>
  <si>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</si>
  <si>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</si>
  <si>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</si>
  <si>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</si>
  <si>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</si>
  <si>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</si>
  <si>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</si>
  <si>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</si>
  <si>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</si>
  <si>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</si>
  <si>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</si>
  <si>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</si>
  <si>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</si>
  <si>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</si>
  <si>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</si>
  <si>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</si>
  <si>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</si>
  <si>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</si>
  <si>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</si>
  <si>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</si>
  <si>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</si>
  <si>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</si>
  <si>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</si>
  <si>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</si>
  <si>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</si>
  <si>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</si>
  <si>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</si>
  <si>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</si>
  <si>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</si>
  <si>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</si>
  <si>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</si>
  <si>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</si>
  <si>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</si>
  <si>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</si>
  <si>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</si>
  <si>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</si>
  <si>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</si>
  <si>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</si>
  <si>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</si>
  <si>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</si>
  <si>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</si>
  <si>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</si>
  <si>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</si>
  <si>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</si>
  <si>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</si>
  <si>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</si>
  <si>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</si>
  <si>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</si>
  <si>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</si>
  <si>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</si>
  <si>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</si>
  <si>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</si>
  <si>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</si>
  <si>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</si>
  <si>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</si>
  <si>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</si>
  <si>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</si>
  <si>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</si>
  <si>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</si>
  <si>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</si>
  <si>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</si>
  <si>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</si>
  <si>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</si>
  <si>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</si>
  <si>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</si>
  <si>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</si>
  <si>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</si>
  <si>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</si>
  <si>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</si>
  <si>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</si>
  <si>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</si>
  <si>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</si>
  <si>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</si>
  <si>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</si>
  <si>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</si>
  <si>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</si>
  <si>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</si>
  <si>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</si>
  <si>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</si>
  <si>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</si>
  <si>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</si>
  <si>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</si>
  <si>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</si>
  <si>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</si>
  <si>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</si>
  <si>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</si>
  <si>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</si>
  <si>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</si>
  <si>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</si>
  <si>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</si>
  <si>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</si>
  <si>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</si>
  <si>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</si>
  <si>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</si>
  <si>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</si>
  <si>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</si>
  <si>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</si>
  <si>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</si>
  <si>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</si>
  <si>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</si>
  <si>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</si>
  <si>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</si>
  <si>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</si>
  <si>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</si>
  <si>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</si>
  <si>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</si>
  <si>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</si>
  <si>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</si>
  <si>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</si>
  <si>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</si>
  <si>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</si>
  <si>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</si>
  <si>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</si>
  <si>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</si>
  <si>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</si>
  <si>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</si>
  <si>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</si>
  <si>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</si>
  <si>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</si>
  <si>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</si>
  <si>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</si>
  <si>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</si>
  <si>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</si>
  <si>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</si>
  <si>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</si>
  <si>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</si>
  <si>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</si>
  <si>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</si>
  <si>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</si>
  <si>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</si>
  <si>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</si>
  <si>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</si>
  <si>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</si>
  <si>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</si>
  <si>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</si>
  <si>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</si>
  <si>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</si>
  <si>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</si>
  <si>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</si>
  <si>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</si>
  <si>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</si>
  <si>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</si>
  <si>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</si>
  <si>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</si>
  <si>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</si>
  <si>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</si>
  <si>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</si>
  <si>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</si>
  <si>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</si>
  <si>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</si>
  <si>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</si>
  <si>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</si>
  <si>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</si>
  <si>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</si>
  <si>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</si>
  <si>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</si>
  <si>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</si>
  <si>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</si>
  <si>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</si>
  <si>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</si>
  <si>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</si>
  <si>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</si>
  <si>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</si>
  <si>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</si>
  <si>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</si>
  <si>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</si>
  <si>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</si>
  <si>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</si>
  <si>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</si>
  <si>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</si>
  <si>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</si>
  <si>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</si>
  <si>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</si>
  <si>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</si>
  <si>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</si>
  <si>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</si>
  <si>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</si>
  <si>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</si>
  <si>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</si>
  <si>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</si>
  <si>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</si>
  <si>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</si>
  <si>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</si>
  <si>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</si>
  <si>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</si>
  <si>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</si>
  <si>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</si>
  <si>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</si>
  <si>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</si>
  <si>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</si>
  <si>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</si>
  <si>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</si>
  <si>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</si>
  <si>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</si>
  <si>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</si>
  <si>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</si>
  <si>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</si>
  <si>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</si>
  <si>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</si>
  <si>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</si>
  <si>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</si>
  <si>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</si>
  <si>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</si>
  <si>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</si>
  <si>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</si>
  <si>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</si>
  <si>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</si>
  <si>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</si>
  <si>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</si>
  <si>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</si>
  <si>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</si>
  <si>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</si>
  <si>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</si>
  <si>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</si>
  <si>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</si>
  <si>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</si>
  <si>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</si>
  <si>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</si>
  <si>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</si>
  <si>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</si>
  <si>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</si>
  <si>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</si>
  <si>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</si>
  <si>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</si>
  <si>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</si>
  <si>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</si>
  <si>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</si>
  <si>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</si>
  <si>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</si>
  <si>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</si>
  <si>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</si>
  <si>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</si>
  <si>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</si>
  <si>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</si>
  <si>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</si>
  <si>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</si>
  <si>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</si>
  <si>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</si>
  <si>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</si>
  <si>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</si>
  <si>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</si>
  <si>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</si>
  <si>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</si>
  <si>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</si>
  <si>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</si>
  <si>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</si>
  <si>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</si>
  <si>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</si>
  <si>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</si>
  <si>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</si>
  <si>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</si>
  <si>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</si>
  <si>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</si>
  <si>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</si>
  <si>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</si>
  <si>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</si>
  <si>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</si>
  <si>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</si>
  <si>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</si>
  <si>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</si>
  <si>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</si>
  <si>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</si>
  <si>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</si>
  <si>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</si>
  <si>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</si>
  <si>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</si>
  <si>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</si>
  <si>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</si>
  <si>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</si>
  <si>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</si>
  <si>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</si>
  <si>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</si>
  <si>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</si>
  <si>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</si>
  <si>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</si>
  <si>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</si>
  <si>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</si>
  <si>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</si>
  <si>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</si>
  <si>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</si>
  <si>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</si>
  <si>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</si>
  <si>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</si>
  <si>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</si>
  <si>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</si>
  <si>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</si>
  <si>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</si>
  <si>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</si>
  <si>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</si>
  <si>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</si>
  <si>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</si>
  <si>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</si>
  <si>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</si>
  <si>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</si>
  <si>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</si>
  <si>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</si>
  <si>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</si>
  <si>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</si>
  <si>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</si>
  <si>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</si>
  <si>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</si>
  <si>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</si>
  <si>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</si>
  <si>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</si>
  <si>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</si>
  <si>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</si>
  <si>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</si>
  <si>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</si>
  <si>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</si>
  <si>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</si>
  <si>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</si>
  <si>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</si>
  <si>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</si>
  <si>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</si>
  <si>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</si>
  <si>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</si>
  <si>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</si>
  <si>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</si>
  <si>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</si>
  <si>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</si>
  <si>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</si>
  <si>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</si>
  <si>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</si>
  <si>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</si>
  <si>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</si>
  <si>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</si>
  <si>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</si>
  <si>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</si>
  <si>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</si>
  <si>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</si>
  <si>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</si>
  <si>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</si>
  <si>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</si>
  <si>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</si>
  <si>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</si>
  <si>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</si>
  <si>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</si>
  <si>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</si>
  <si>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</si>
  <si>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</si>
  <si>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</si>
  <si>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</si>
  <si>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</si>
  <si>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</si>
  <si>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</si>
  <si>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</si>
  <si>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</si>
  <si>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</si>
  <si>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</si>
  <si>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</si>
  <si>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</si>
  <si>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</si>
  <si>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</si>
  <si>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</si>
  <si>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</si>
  <si>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</si>
  <si>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</si>
  <si>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</si>
  <si>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</si>
  <si>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</si>
  <si>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</si>
  <si>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</si>
  <si>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</si>
  <si>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</si>
  <si>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</si>
  <si>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</si>
  <si>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</si>
  <si>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</si>
  <si>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</si>
  <si>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</si>
  <si>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</si>
  <si>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</si>
  <si>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</si>
  <si>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</si>
  <si>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</si>
  <si>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</si>
  <si>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</si>
  <si>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</si>
  <si>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</si>
  <si>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</si>
  <si>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</si>
  <si>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</si>
  <si>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</si>
  <si>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</si>
  <si>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</si>
  <si>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</si>
  <si>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</si>
  <si>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</si>
  <si>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</si>
  <si>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</si>
  <si>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</si>
  <si>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</si>
  <si>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</si>
  <si>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</si>
  <si>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</si>
  <si>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</si>
  <si>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</si>
  <si>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</si>
  <si>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</si>
  <si>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</si>
  <si>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</si>
  <si>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</si>
  <si>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</si>
  <si>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</si>
  <si>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</si>
  <si>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</si>
  <si>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</si>
  <si>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</si>
  <si>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</si>
  <si>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</si>
  <si>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</si>
  <si>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</si>
  <si>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</si>
  <si>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</si>
  <si>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</si>
  <si>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</si>
  <si>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</si>
  <si>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</si>
  <si>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</si>
  <si>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</si>
  <si>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</si>
  <si>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</si>
  <si>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</si>
  <si>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</si>
  <si>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</si>
  <si>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</si>
  <si>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</si>
  <si>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</si>
  <si>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</si>
  <si>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</si>
  <si>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</si>
  <si>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</si>
  <si>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</si>
  <si>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</si>
  <si>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</si>
  <si>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</si>
  <si>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</si>
  <si>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</si>
  <si>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</si>
  <si>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</si>
  <si>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</si>
  <si>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</si>
  <si>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</si>
  <si>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</si>
  <si>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</si>
  <si>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</si>
  <si>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</si>
  <si>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</si>
  <si>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</si>
  <si>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</si>
  <si>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</si>
  <si>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</si>
  <si>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</si>
  <si>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</si>
  <si>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</si>
  <si>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</si>
  <si>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</si>
  <si>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</si>
  <si>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</si>
  <si>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</si>
  <si>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</si>
  <si>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</si>
  <si>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</si>
  <si>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</si>
  <si>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</si>
  <si>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</si>
  <si>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</si>
  <si>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</si>
  <si>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</si>
  <si>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</si>
  <si>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</si>
  <si>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</si>
  <si>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</si>
  <si>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</si>
  <si>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</si>
  <si>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</si>
  <si>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</si>
  <si>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</si>
  <si>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</si>
  <si>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</si>
  <si>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</si>
  <si>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</si>
  <si>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</si>
  <si>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</si>
  <si>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</si>
  <si>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</si>
  <si>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</si>
  <si>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</si>
  <si>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</si>
  <si>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</si>
  <si>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</si>
  <si>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</si>
  <si>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</si>
  <si>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</si>
  <si>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</si>
  <si>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</si>
  <si>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</si>
  <si>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</si>
  <si>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</si>
  <si>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</si>
  <si>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</si>
  <si>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</si>
  <si>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</si>
  <si>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</si>
  <si>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</si>
  <si>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</si>
  <si>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</si>
  <si>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</si>
  <si>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</si>
  <si>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</si>
  <si>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</si>
  <si>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</si>
  <si>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</si>
  <si>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</si>
  <si>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</si>
  <si>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</si>
  <si>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</si>
  <si>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</si>
  <si>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</si>
  <si>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</si>
  <si>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</si>
  <si>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</si>
  <si>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</si>
  <si>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</si>
  <si>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</si>
  <si>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</si>
  <si>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</si>
  <si>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</si>
  <si>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</si>
  <si>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</si>
  <si>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</si>
  <si>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</si>
  <si>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</si>
  <si>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</si>
  <si>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</si>
  <si>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</si>
  <si>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</si>
  <si>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</si>
  <si>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</si>
  <si>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</si>
  <si>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</si>
  <si>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</si>
  <si>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</si>
  <si>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</si>
  <si>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</si>
  <si>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</si>
  <si>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</si>
  <si>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</si>
  <si>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</si>
  <si>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</si>
  <si>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</si>
  <si>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</si>
  <si>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</si>
  <si>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</si>
  <si>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</si>
  <si>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</si>
  <si>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</si>
  <si>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</si>
  <si>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</si>
  <si>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</si>
  <si>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</si>
  <si>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</si>
  <si>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</si>
  <si>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</si>
  <si>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</si>
  <si>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</si>
  <si>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</si>
  <si>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</si>
  <si>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</si>
  <si>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</si>
  <si>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</si>
  <si>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</si>
  <si>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</si>
  <si>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</si>
  <si>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</si>
  <si>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</si>
  <si>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</si>
  <si>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</si>
  <si>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</si>
  <si>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</si>
  <si>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</si>
  <si>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</si>
  <si>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</si>
  <si>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</si>
  <si>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</si>
  <si>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</si>
  <si>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</si>
  <si>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</si>
  <si>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</si>
  <si>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</si>
  <si>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</si>
  <si>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</si>
  <si>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</si>
  <si>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</si>
  <si>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</si>
  <si>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</si>
  <si>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</si>
  <si>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</si>
  <si>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</si>
  <si>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</si>
  <si>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</si>
  <si>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</si>
  <si>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</si>
  <si>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</si>
  <si>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</si>
  <si>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</si>
  <si>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</si>
  <si>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</si>
  <si>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</si>
  <si>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</si>
  <si>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</si>
  <si>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</si>
  <si>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</si>
  <si>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</si>
  <si>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</si>
  <si>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</si>
  <si>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</si>
  <si>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</si>
  <si>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</si>
  <si>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</si>
  <si>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</si>
  <si>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</si>
  <si>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</si>
  <si>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</si>
  <si>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</si>
  <si>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</si>
  <si>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</si>
  <si>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</si>
  <si>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</si>
  <si>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</si>
  <si>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</si>
  <si>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</si>
  <si>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</si>
  <si>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</si>
  <si>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</si>
  <si>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</si>
  <si>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</si>
  <si>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</si>
  <si>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</si>
  <si>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</si>
  <si>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</si>
  <si>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</si>
  <si>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</si>
  <si>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</si>
  <si>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</si>
  <si>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</si>
  <si>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</si>
  <si>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</si>
  <si>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</si>
  <si>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</si>
  <si>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</si>
  <si>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</si>
  <si>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</si>
  <si>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</si>
  <si>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</si>
  <si>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</si>
  <si>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</si>
  <si>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</si>
  <si>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</si>
  <si>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</si>
  <si>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</si>
  <si>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</si>
  <si>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</si>
  <si>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</si>
  <si>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</si>
  <si>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</si>
  <si>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</si>
  <si>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</si>
  <si>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</si>
  <si>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</si>
  <si>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</si>
  <si>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</si>
  <si>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</si>
  <si>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</si>
  <si>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</si>
  <si>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</si>
  <si>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</si>
  <si>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</si>
  <si>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</si>
  <si>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</si>
  <si>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</si>
  <si>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</si>
  <si>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</si>
  <si>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</si>
  <si>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</si>
  <si>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</si>
  <si>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</si>
  <si>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</si>
  <si>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</si>
  <si>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</si>
  <si>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</si>
  <si>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</si>
  <si>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</si>
  <si>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</si>
  <si>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</si>
  <si>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</si>
  <si>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</si>
  <si>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</si>
  <si>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</si>
  <si>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</si>
  <si>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</si>
  <si>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</si>
  <si>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</si>
  <si>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</si>
  <si>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</si>
  <si>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</si>
  <si>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</si>
  <si>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</si>
  <si>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</si>
  <si>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</si>
  <si>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</si>
  <si>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</si>
  <si>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</si>
  <si>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</si>
  <si>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</si>
  <si>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</si>
  <si>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</si>
  <si>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</si>
  <si>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</si>
  <si>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</si>
  <si>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</si>
  <si>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</si>
  <si>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</si>
  <si>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</si>
  <si>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</si>
  <si>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</si>
  <si>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</si>
  <si>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</si>
  <si>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</si>
  <si>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</si>
  <si>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</si>
  <si>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</si>
  <si>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</si>
  <si>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</si>
  <si>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</si>
  <si>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</si>
  <si>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</si>
  <si>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</si>
  <si>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</si>
  <si>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</si>
  <si>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</si>
  <si>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</si>
  <si>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</si>
  <si>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</si>
  <si>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</si>
  <si>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</si>
  <si>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</si>
  <si>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</si>
  <si>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</si>
  <si>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</si>
  <si>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</si>
  <si>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</si>
  <si>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</si>
  <si>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</si>
  <si>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</si>
  <si>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</si>
  <si>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</si>
  <si>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</si>
  <si>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</si>
  <si>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</si>
  <si>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</si>
  <si>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</si>
  <si>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</si>
  <si>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</si>
  <si>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</si>
  <si>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</si>
  <si>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</si>
  <si>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</si>
  <si>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</si>
  <si>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</si>
  <si>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</si>
  <si>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</si>
  <si>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</si>
  <si>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</si>
  <si>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</si>
  <si>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</si>
  <si>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</si>
  <si>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</si>
  <si>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</si>
  <si>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</si>
  <si>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</si>
  <si>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</si>
  <si>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</si>
  <si>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</si>
  <si>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</si>
  <si>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</si>
  <si>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</si>
  <si>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</si>
  <si>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</si>
  <si>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</si>
  <si>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</si>
  <si>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</si>
  <si>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</si>
  <si>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</si>
  <si>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</si>
  <si>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</si>
  <si>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</si>
  <si>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</si>
  <si>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</si>
  <si>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</si>
  <si>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</si>
  <si>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</si>
  <si>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</si>
  <si>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</si>
  <si>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</si>
  <si>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</si>
  <si>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</si>
  <si>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</si>
  <si>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</si>
  <si>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</si>
  <si>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</si>
  <si>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</si>
  <si>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</si>
  <si>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</si>
  <si>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</si>
  <si>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</si>
  <si>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</si>
  <si>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</si>
  <si>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</si>
  <si>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</si>
  <si>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</si>
  <si>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</si>
  <si>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</si>
  <si>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</si>
  <si>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</si>
  <si>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</si>
  <si>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</si>
  <si>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</si>
  <si>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</si>
  <si>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</si>
  <si>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</si>
  <si>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</si>
  <si>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</si>
  <si>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</si>
  <si>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</si>
  <si>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</si>
  <si>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</si>
  <si>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</si>
  <si>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</si>
  <si>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</si>
  <si>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</si>
  <si>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</si>
  <si>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</si>
  <si>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</si>
  <si>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</si>
  <si>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</si>
  <si>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</si>
  <si>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</si>
  <si>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</si>
  <si>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</si>
  <si>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</si>
  <si>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</si>
  <si>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</si>
  <si>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</si>
  <si>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</si>
  <si>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</si>
  <si>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</si>
  <si>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</si>
  <si>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</si>
  <si>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</si>
  <si>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</si>
  <si>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</si>
  <si>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</si>
  <si>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</si>
  <si>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</si>
  <si>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</si>
  <si>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</si>
  <si>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</si>
  <si>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</si>
  <si>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</si>
  <si>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</si>
  <si>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</si>
  <si>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</si>
  <si>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</si>
  <si>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</si>
  <si>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</si>
  <si>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</si>
  <si>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</si>
  <si>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</si>
  <si>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</si>
  <si>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</si>
  <si>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</si>
  <si>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</si>
  <si>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</si>
  <si>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</si>
  <si>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</si>
  <si>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</si>
  <si>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</si>
  <si>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</si>
  <si>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</si>
  <si>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</si>
  <si>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</si>
  <si>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</si>
  <si>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</si>
  <si>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</si>
  <si>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</si>
  <si>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</si>
  <si>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</si>
  <si>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</si>
  <si>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</si>
  <si>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</si>
  <si>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</si>
  <si>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</si>
  <si>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</si>
  <si>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</si>
  <si>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</si>
  <si>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</si>
  <si>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</si>
  <si>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</si>
  <si>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</si>
  <si>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</si>
  <si>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</si>
  <si>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</si>
  <si>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</si>
  <si>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</si>
  <si>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</si>
  <si>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</si>
  <si>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</si>
  <si>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</si>
  <si>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</si>
  <si>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</si>
  <si>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</si>
  <si>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</si>
  <si>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</si>
  <si>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</si>
  <si>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</si>
  <si>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</si>
  <si>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</si>
  <si>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</si>
  <si>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</si>
  <si>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</si>
  <si>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</si>
  <si>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</si>
  <si>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</si>
  <si>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</si>
  <si>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</si>
  <si>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</si>
  <si>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</si>
  <si>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</si>
  <si>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</si>
  <si>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</si>
  <si>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</si>
  <si>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</si>
  <si>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</si>
  <si>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</si>
  <si>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</si>
  <si>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</si>
  <si>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</si>
  <si>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</si>
  <si>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</si>
  <si>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</si>
  <si>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</si>
  <si>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</si>
  <si>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</si>
  <si>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</si>
  <si>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</si>
  <si>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</si>
  <si>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</si>
  <si>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</si>
  <si>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</si>
  <si>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</si>
  <si>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</si>
  <si>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</si>
  <si>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</si>
  <si>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</si>
  <si>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</si>
  <si>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</si>
  <si>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</si>
  <si>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</si>
  <si>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</si>
  <si>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</si>
  <si>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</si>
  <si>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</si>
  <si>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</si>
  <si>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</si>
  <si>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</si>
  <si>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</si>
  <si>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</si>
  <si>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</si>
  <si>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</si>
  <si>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</si>
  <si>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</si>
  <si>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</si>
  <si>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</si>
  <si>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</si>
  <si>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</si>
  <si>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</si>
  <si>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</si>
  <si>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</si>
  <si>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</si>
  <si>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</si>
  <si>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</si>
  <si>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</si>
  <si>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</si>
  <si>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</si>
  <si>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</si>
  <si>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</si>
  <si>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</si>
  <si>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</si>
  <si>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</si>
  <si>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</si>
  <si>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</si>
  <si>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</si>
  <si>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</si>
  <si>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</si>
  <si>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</si>
  <si>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</si>
  <si>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</si>
  <si>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</si>
  <si>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</si>
  <si>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</si>
  <si>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</si>
  <si>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</si>
  <si>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</si>
  <si>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</si>
  <si>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</si>
  <si>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</si>
  <si>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</si>
  <si>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</si>
  <si>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</si>
  <si>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</si>
  <si>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</si>
  <si>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</si>
  <si>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</si>
  <si>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</si>
  <si>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</si>
  <si>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</si>
  <si>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</si>
  <si>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</si>
  <si>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</si>
  <si>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</si>
  <si>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</si>
  <si>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</si>
  <si>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</si>
  <si>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</si>
  <si>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</si>
  <si>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</si>
  <si>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</si>
  <si>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</si>
  <si>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</si>
  <si>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</si>
  <si>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</si>
  <si>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</si>
  <si>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</si>
  <si>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</si>
  <si>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</si>
  <si>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</si>
  <si>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</si>
  <si>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</si>
  <si>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</si>
  <si>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</si>
  <si>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</si>
  <si>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</si>
  <si>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</si>
  <si>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</si>
  <si>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</si>
  <si>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</si>
  <si>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</si>
  <si>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</si>
  <si>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</si>
  <si>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</si>
  <si>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</si>
  <si>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</si>
  <si>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</si>
  <si>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</si>
  <si>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</si>
  <si>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</si>
  <si>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</si>
  <si>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</si>
  <si>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</si>
  <si>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</si>
  <si>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</si>
  <si>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</si>
  <si>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</si>
  <si>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</si>
  <si>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</si>
  <si>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</si>
  <si>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</si>
  <si>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</si>
  <si>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</si>
  <si>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</si>
  <si>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</si>
  <si>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</si>
  <si>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</si>
  <si>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</si>
  <si>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</si>
  <si>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</si>
  <si>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</si>
  <si>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</si>
  <si>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</si>
  <si>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</si>
  <si>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</si>
  <si>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</si>
  <si>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</si>
  <si>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</si>
  <si>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</si>
  <si>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</si>
  <si>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</si>
  <si>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</si>
  <si>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</si>
  <si>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</si>
  <si>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</si>
  <si>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</si>
  <si>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</si>
  <si>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</si>
  <si>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</si>
  <si>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</si>
  <si>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</si>
  <si>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</si>
  <si>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</si>
  <si>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</si>
  <si>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</si>
  <si>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</si>
  <si>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</si>
  <si>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</si>
  <si>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</si>
  <si>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</si>
  <si>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</si>
  <si>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</si>
  <si>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</si>
  <si>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</si>
  <si>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</si>
  <si>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</si>
  <si>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</si>
  <si>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</si>
  <si>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</si>
  <si>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</si>
  <si>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</si>
  <si>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</si>
  <si>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</si>
  <si>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</si>
  <si>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</si>
  <si>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</si>
  <si>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</si>
  <si>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</si>
  <si>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</si>
  <si>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</si>
  <si>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</si>
  <si>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</si>
  <si>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</si>
  <si>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</si>
  <si>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</si>
  <si>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</si>
  <si>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</si>
  <si>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</si>
  <si>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</si>
  <si>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</si>
  <si>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</si>
  <si>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</si>
  <si>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</si>
  <si>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</si>
  <si>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</si>
  <si>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</si>
  <si>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</si>
  <si>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</si>
  <si>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</si>
  <si>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</si>
  <si>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</si>
  <si>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</si>
  <si>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</si>
  <si>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</si>
  <si>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</si>
  <si>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</si>
  <si>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</si>
  <si>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</si>
  <si>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</si>
  <si>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</si>
  <si>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</si>
  <si>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</si>
  <si>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</si>
  <si>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</si>
  <si>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</si>
  <si>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</si>
  <si>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</si>
  <si>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</si>
  <si>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</si>
  <si>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</si>
  <si>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</si>
  <si>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</si>
  <si>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</si>
  <si>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</si>
  <si>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</si>
  <si>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</si>
  <si>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</si>
  <si>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</si>
  <si>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</si>
  <si>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</si>
  <si>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</si>
  <si>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</si>
  <si>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</si>
  <si>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</si>
  <si>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</si>
  <si>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</si>
  <si>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</si>
  <si>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</si>
  <si>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</si>
  <si>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</si>
  <si>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</si>
  <si>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</si>
  <si>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</si>
  <si>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</si>
  <si>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</si>
  <si>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</si>
  <si>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</si>
  <si>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</si>
  <si>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</si>
  <si>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</si>
  <si>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</si>
  <si>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</si>
  <si>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</si>
  <si>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</si>
  <si>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</si>
  <si>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</si>
  <si>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</si>
  <si>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</si>
  <si>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</si>
  <si>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</si>
  <si>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</si>
  <si>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</si>
  <si>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</si>
  <si>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</si>
  <si>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</si>
  <si>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</si>
  <si>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</si>
  <si>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</si>
  <si>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</si>
  <si>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</si>
  <si>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</si>
  <si>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</si>
  <si>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</si>
  <si>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</si>
  <si>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</si>
  <si>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</si>
  <si>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</si>
  <si>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</si>
  <si>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</si>
  <si>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</si>
  <si>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</si>
  <si>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</si>
  <si>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</si>
  <si>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</si>
  <si>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</si>
  <si>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</si>
  <si>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</si>
  <si>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</si>
  <si>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</si>
  <si>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</si>
  <si>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</si>
  <si>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</si>
  <si>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</si>
  <si>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</si>
  <si>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</si>
  <si>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</si>
  <si>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</si>
  <si>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</si>
  <si>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</si>
  <si>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</si>
  <si>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</si>
  <si>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</si>
  <si>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</si>
  <si>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</si>
  <si>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</si>
  <si>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</si>
  <si>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</si>
  <si>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</si>
  <si>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</si>
  <si>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</si>
  <si>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</si>
  <si>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</si>
  <si>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</si>
  <si>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</si>
  <si>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</si>
  <si>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</si>
  <si>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</si>
  <si>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</si>
  <si>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</si>
  <si>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</si>
  <si>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</si>
  <si>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</si>
  <si>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</si>
  <si>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</si>
  <si>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</si>
  <si>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</si>
  <si>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</si>
  <si>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</si>
  <si>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</si>
  <si>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</si>
  <si>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</si>
  <si>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</si>
  <si>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</si>
  <si>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</si>
  <si>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</si>
  <si>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</si>
  <si>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</si>
  <si>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</si>
  <si>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</si>
  <si>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</si>
  <si>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</si>
  <si>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</si>
  <si>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</si>
  <si>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</si>
  <si>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</si>
  <si>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</si>
  <si>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</si>
  <si>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</si>
  <si>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</si>
  <si>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</si>
  <si>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</si>
  <si>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</si>
  <si>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</si>
  <si>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</si>
  <si>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</si>
  <si>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</si>
  <si>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</si>
  <si>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</si>
  <si>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</si>
  <si>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</si>
  <si>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</si>
  <si>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</si>
  <si>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</si>
  <si>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</si>
  <si>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</si>
  <si>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</si>
  <si>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</si>
  <si>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</si>
  <si>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</si>
  <si>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</si>
  <si>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</si>
  <si>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</si>
  <si>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</si>
  <si>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</si>
  <si>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</si>
  <si>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</si>
  <si>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</si>
  <si>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</si>
  <si>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</si>
  <si>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</si>
  <si>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</si>
  <si>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</si>
  <si>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</si>
  <si>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</si>
  <si>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</si>
  <si>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</si>
  <si>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</si>
  <si>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</si>
  <si>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</si>
  <si>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</si>
  <si>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</si>
  <si>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</si>
  <si>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</si>
  <si>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</si>
  <si>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</si>
  <si>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</si>
  <si>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</si>
  <si>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</si>
  <si>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</si>
  <si>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</si>
  <si>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</si>
  <si>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</si>
  <si>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</si>
  <si>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</si>
  <si>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</si>
  <si>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</si>
  <si>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</si>
  <si>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</si>
  <si>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</si>
  <si>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</si>
  <si>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</si>
  <si>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</si>
  <si>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</si>
  <si>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</si>
  <si>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</si>
  <si>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</si>
  <si>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</si>
  <si>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</si>
  <si>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</si>
  <si>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</si>
  <si>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</si>
  <si>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</si>
  <si>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</si>
  <si>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</si>
  <si>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</si>
  <si>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</si>
  <si>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</si>
  <si>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</si>
  <si>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</si>
  <si>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</si>
  <si>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</si>
  <si>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</si>
  <si>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</si>
  <si>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</si>
  <si>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</si>
  <si>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</si>
  <si>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</si>
  <si>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</si>
  <si>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</si>
  <si>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</si>
  <si>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</si>
  <si>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</si>
  <si>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</si>
  <si>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</si>
  <si>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</si>
  <si>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</si>
  <si>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</si>
  <si>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</si>
  <si>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</si>
  <si>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</si>
  <si>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</si>
  <si>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</si>
  <si>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</si>
  <si>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</si>
  <si>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</si>
  <si>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</si>
  <si>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</si>
  <si>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</si>
  <si>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</si>
  <si>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</si>
  <si>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</si>
  <si>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</si>
  <si>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</si>
  <si>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</si>
  <si>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</si>
  <si>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</si>
  <si>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</si>
  <si>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</si>
  <si>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</si>
  <si>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</si>
  <si>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</si>
  <si>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</si>
  <si>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</si>
  <si>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</si>
  <si>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</si>
  <si>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</si>
  <si>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</si>
  <si>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</si>
  <si>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</si>
  <si>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</si>
  <si>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</si>
  <si>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</si>
  <si>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</si>
  <si>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</si>
  <si>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</si>
  <si>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</si>
  <si>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</si>
  <si>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</si>
  <si>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</si>
  <si>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</si>
  <si>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</si>
  <si>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</si>
  <si>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</si>
  <si>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</si>
  <si>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</si>
  <si>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</si>
  <si>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</si>
  <si>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</si>
  <si>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</si>
  <si>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</si>
  <si>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</si>
  <si>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</si>
  <si>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</si>
  <si>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</si>
  <si>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</si>
  <si>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</si>
  <si>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</si>
  <si>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</si>
  <si>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</si>
  <si>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</si>
  <si>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</si>
  <si>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</si>
  <si>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</si>
  <si>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</si>
  <si>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</si>
  <si>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</si>
  <si>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</si>
  <si>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</si>
  <si>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</si>
  <si>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</si>
  <si>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</si>
  <si>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</si>
  <si>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</si>
  <si>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</si>
  <si>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</si>
  <si>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</si>
  <si>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</si>
  <si>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</si>
  <si>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</si>
  <si>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</si>
  <si>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</si>
  <si>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</si>
  <si>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</si>
  <si>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</si>
  <si>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</si>
  <si>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</si>
  <si>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</si>
  <si>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</si>
  <si>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</si>
  <si>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</si>
  <si>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</si>
  <si>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</si>
  <si>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</si>
  <si>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</si>
  <si>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</si>
  <si>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</si>
  <si>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</si>
  <si>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</si>
  <si>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</si>
  <si>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</si>
  <si>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</si>
  <si>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</si>
  <si>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</si>
  <si>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</si>
  <si>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</si>
  <si>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</si>
  <si>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</si>
  <si>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</si>
  <si>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</si>
  <si>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</si>
  <si>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</si>
  <si>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</si>
  <si>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</si>
  <si>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</si>
  <si>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</si>
  <si>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</si>
  <si>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</si>
  <si>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</si>
  <si>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</si>
  <si>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</si>
  <si>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</si>
  <si>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</si>
  <si>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</si>
  <si>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</si>
  <si>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</si>
  <si>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</si>
  <si>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</si>
  <si>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</si>
  <si>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</si>
  <si>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</si>
  <si>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</si>
  <si>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</si>
  <si>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</si>
  <si>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</si>
  <si>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</si>
  <si>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</si>
  <si>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</si>
  <si>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</si>
  <si>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</si>
  <si>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</si>
  <si>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</si>
  <si>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</si>
  <si>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</si>
  <si>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</si>
  <si>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</si>
  <si>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</si>
  <si>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</si>
  <si>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</si>
  <si>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</si>
  <si>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</si>
  <si>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</si>
  <si>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</si>
  <si>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</si>
  <si>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</si>
  <si>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</si>
  <si>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</si>
  <si>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</si>
  <si>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</si>
  <si>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</si>
  <si>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</si>
  <si>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</si>
  <si>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</si>
  <si>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</si>
  <si>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</si>
  <si>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</si>
  <si>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</si>
  <si>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</si>
  <si>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</si>
  <si>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</si>
  <si>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</si>
  <si>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</si>
  <si>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</si>
  <si>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</si>
  <si>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</si>
  <si>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</si>
  <si>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</si>
  <si>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</si>
  <si>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</si>
  <si>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</si>
  <si>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</si>
  <si>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</si>
  <si>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</si>
  <si>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</si>
  <si>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</si>
  <si>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</si>
  <si>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</si>
  <si>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</si>
  <si>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</si>
  <si>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</si>
  <si>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</si>
  <si>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</si>
  <si>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</si>
  <si>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</si>
  <si>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</si>
  <si>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</si>
  <si>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</si>
  <si>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</si>
  <si>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</si>
  <si>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</si>
  <si>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</si>
  <si>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</si>
  <si>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</si>
  <si>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</si>
  <si>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</si>
  <si>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</si>
  <si>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</si>
  <si>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</si>
  <si>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</si>
  <si>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</si>
  <si>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</si>
  <si>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</si>
  <si>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</si>
  <si>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</si>
  <si>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</si>
  <si>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</si>
  <si>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</si>
  <si>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</si>
  <si>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</si>
  <si>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</si>
  <si>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</si>
  <si>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</si>
  <si>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</si>
  <si>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</si>
  <si>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</si>
  <si>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</si>
  <si>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</si>
  <si>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</si>
  <si>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</si>
  <si>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</si>
  <si>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</si>
  <si>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</si>
  <si>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</si>
  <si>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</si>
  <si>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</si>
  <si>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</si>
  <si>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</si>
  <si>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</si>
  <si>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</si>
  <si>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</si>
  <si>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</si>
  <si>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</si>
  <si>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</si>
  <si>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</si>
  <si>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</si>
  <si>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</si>
  <si>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</si>
  <si>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</si>
  <si>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</si>
  <si>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</si>
  <si>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</si>
  <si>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</si>
  <si>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</si>
  <si>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</si>
  <si>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</si>
  <si>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</si>
  <si>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</si>
  <si>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</si>
  <si>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</si>
  <si>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</si>
  <si>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</si>
  <si>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</si>
  <si>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</si>
  <si>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</si>
  <si>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</si>
  <si>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</si>
  <si>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</si>
  <si>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</si>
  <si>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</si>
  <si>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</si>
  <si>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</si>
  <si>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</si>
  <si>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</si>
  <si>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</si>
  <si>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</si>
  <si>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</si>
  <si>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</si>
  <si>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</si>
  <si>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</si>
  <si>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</si>
  <si>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</si>
  <si>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</si>
  <si>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</si>
  <si>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</si>
  <si>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</si>
  <si>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</si>
  <si>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</si>
  <si>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</si>
  <si>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</si>
  <si>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</si>
  <si>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</si>
  <si>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</si>
  <si>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</si>
  <si>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</si>
  <si>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</si>
  <si>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</si>
  <si>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</si>
  <si>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</si>
  <si>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</si>
  <si>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</si>
  <si>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</si>
  <si>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</si>
  <si>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</si>
  <si>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</si>
  <si>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</si>
  <si>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</si>
  <si>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</si>
  <si>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</si>
  <si>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</si>
  <si>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</si>
  <si>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</si>
  <si>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</si>
  <si>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</si>
  <si>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</si>
  <si>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</si>
  <si>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</si>
  <si>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</si>
  <si>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</si>
  <si>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</si>
  <si>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</si>
  <si>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</si>
  <si>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</si>
  <si>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</si>
  <si>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</si>
  <si>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</si>
  <si>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</si>
  <si>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</si>
  <si>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</si>
  <si>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</si>
  <si>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</si>
  <si>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</si>
  <si>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</si>
  <si>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</si>
  <si>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</si>
  <si>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</si>
  <si>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</si>
  <si>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</si>
  <si>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</si>
  <si>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</si>
  <si>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</si>
  <si>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</si>
  <si>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</si>
  <si>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</si>
  <si>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</si>
  <si>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</si>
  <si>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</si>
  <si>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</si>
  <si>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</si>
  <si>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</si>
  <si>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</si>
  <si>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</si>
  <si>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</si>
  <si>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</si>
  <si>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</si>
  <si>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</si>
  <si>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</si>
  <si>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</si>
  <si>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</si>
  <si>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</si>
  <si>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</si>
  <si>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</si>
  <si>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</si>
  <si>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</si>
  <si>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</si>
  <si>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</si>
  <si>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</si>
  <si>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</si>
  <si>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</si>
  <si>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</si>
  <si>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</si>
  <si>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</si>
  <si>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</si>
  <si>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</si>
  <si>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</si>
  <si>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</si>
  <si>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</si>
  <si>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</si>
  <si>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</si>
  <si>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</si>
  <si>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</si>
  <si>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</si>
  <si>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</si>
  <si>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</si>
  <si>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</si>
  <si>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</si>
  <si>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</si>
  <si>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</si>
  <si>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</si>
  <si>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</si>
  <si>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</si>
  <si>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</si>
  <si>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</si>
  <si>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</si>
  <si>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</si>
  <si>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</si>
  <si>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</si>
  <si>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</si>
  <si>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</si>
  <si>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</si>
  <si>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</si>
  <si>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</si>
  <si>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</si>
  <si>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</si>
  <si>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</si>
  <si>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</si>
  <si>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</si>
  <si>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</si>
  <si>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</si>
  <si>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</si>
  <si>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</si>
  <si>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</si>
  <si>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</si>
  <si>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</si>
  <si>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</si>
  <si>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</si>
  <si>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</si>
  <si>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</si>
  <si>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</si>
  <si>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</si>
  <si>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</si>
  <si>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</si>
  <si>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</si>
  <si>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</si>
  <si>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</si>
  <si>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</si>
  <si>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</si>
  <si>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</si>
  <si>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</si>
  <si>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</si>
  <si>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</si>
  <si>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</si>
  <si>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</si>
  <si>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</si>
  <si>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</si>
  <si>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</si>
  <si>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</si>
  <si>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</si>
  <si>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</si>
  <si>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</si>
  <si>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</si>
  <si>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</si>
  <si>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</si>
  <si>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</si>
  <si>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</si>
  <si>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</si>
  <si>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</si>
  <si>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</si>
  <si>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</si>
  <si>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</si>
  <si>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</si>
  <si>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</si>
  <si>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</si>
  <si>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</si>
  <si>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</si>
  <si>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</si>
  <si>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</si>
  <si>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</si>
  <si>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</si>
  <si>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</si>
  <si>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</si>
  <si>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</si>
  <si>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</si>
  <si>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</si>
  <si>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</si>
  <si>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</si>
  <si>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</si>
  <si>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</si>
  <si>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</si>
  <si>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</si>
  <si>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</si>
  <si>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</si>
  <si>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</si>
  <si>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</si>
  <si>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</si>
  <si>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</si>
  <si>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</si>
  <si>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</si>
  <si>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</si>
  <si>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</si>
  <si>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</si>
  <si>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</si>
  <si>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</si>
  <si>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</si>
  <si>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</si>
  <si>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</si>
  <si>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</si>
  <si>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</si>
  <si>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</si>
  <si>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</si>
  <si>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</si>
  <si>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</si>
  <si>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</si>
  <si>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</si>
  <si>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</si>
  <si>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</si>
  <si>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</si>
  <si>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</si>
  <si>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</si>
  <si>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</si>
  <si>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</si>
  <si>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</si>
  <si>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</si>
  <si>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</si>
  <si>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</si>
  <si>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</si>
  <si>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</si>
  <si>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</si>
  <si>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</si>
  <si>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</si>
  <si>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</si>
  <si>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</si>
  <si>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</si>
  <si>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</si>
  <si>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</si>
  <si>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</si>
  <si>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</si>
  <si>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</si>
  <si>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</si>
  <si>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</si>
  <si>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</si>
  <si>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</si>
  <si>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</si>
  <si>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</si>
  <si>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</si>
  <si>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</si>
  <si>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</si>
  <si>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</si>
  <si>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</si>
  <si>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</si>
  <si>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</si>
  <si>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</si>
  <si>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</si>
  <si>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</si>
  <si>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</si>
  <si>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</si>
  <si>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</si>
  <si>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</si>
  <si>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</si>
  <si>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</si>
  <si>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</si>
  <si>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</si>
  <si>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</si>
  <si>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</si>
  <si>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</si>
  <si>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</si>
  <si>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</si>
  <si>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</si>
  <si>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</si>
  <si>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</si>
  <si>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</si>
  <si>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</si>
  <si>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</si>
  <si>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</si>
  <si>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</si>
  <si>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</si>
  <si>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</si>
  <si>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</si>
  <si>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</si>
  <si>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</si>
  <si>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</si>
  <si>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</si>
  <si>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</si>
  <si>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</si>
  <si>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</si>
  <si>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</si>
  <si>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</si>
  <si>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</si>
  <si>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</si>
  <si>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</si>
  <si>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</si>
  <si>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</si>
  <si>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</si>
  <si>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</si>
  <si>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</si>
  <si>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</si>
  <si>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</si>
  <si>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</si>
  <si>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</si>
  <si>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</si>
  <si>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</si>
  <si>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</si>
  <si>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</si>
  <si>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</si>
  <si>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</si>
  <si>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</si>
  <si>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</si>
  <si>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</si>
  <si>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</si>
  <si>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</si>
  <si>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</si>
  <si>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</si>
  <si>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</si>
  <si>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</si>
  <si>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</si>
  <si>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</si>
  <si>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</si>
  <si>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</si>
  <si>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</si>
  <si>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</si>
  <si>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</si>
  <si>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</si>
  <si>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</si>
  <si>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</si>
  <si>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</si>
  <si>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</si>
  <si>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</si>
  <si>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</si>
  <si>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</si>
  <si>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</si>
  <si>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</si>
  <si>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</si>
  <si>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</si>
  <si>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</si>
  <si>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</si>
  <si>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</si>
  <si>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</si>
  <si>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</si>
  <si>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</si>
  <si>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</si>
  <si>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</si>
  <si>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</si>
  <si>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</si>
  <si>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</si>
  <si>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</si>
  <si>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</si>
  <si>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</si>
  <si>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</si>
  <si>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</si>
  <si>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</si>
  <si>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</si>
  <si>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</si>
  <si>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</si>
  <si>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</si>
  <si>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</si>
  <si>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</si>
  <si>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</si>
  <si>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</si>
  <si>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</si>
  <si>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</si>
  <si>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</si>
  <si>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</si>
  <si>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</si>
  <si>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</si>
  <si>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</si>
  <si>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</si>
  <si>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</si>
  <si>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</si>
  <si>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</si>
  <si>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</si>
  <si>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</si>
  <si>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</si>
  <si>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</si>
  <si>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</si>
  <si>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</si>
  <si>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</si>
  <si>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</si>
  <si>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</si>
  <si>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</si>
  <si>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</si>
  <si>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</si>
  <si>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</si>
  <si>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</si>
  <si>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</si>
  <si>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</si>
  <si>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</si>
  <si>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</si>
  <si>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</si>
  <si>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</si>
  <si>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</si>
  <si>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</si>
  <si>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</si>
  <si>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</si>
  <si>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</si>
  <si>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</si>
  <si>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</si>
  <si>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</si>
  <si>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</si>
  <si>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</si>
  <si>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</si>
  <si>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</si>
  <si>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</si>
  <si>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</si>
  <si>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</si>
  <si>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</si>
  <si>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</si>
  <si>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</si>
  <si>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</si>
  <si>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</si>
  <si>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</si>
  <si>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</si>
  <si>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</si>
  <si>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</si>
  <si>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</si>
  <si>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</si>
  <si>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</si>
  <si>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</si>
  <si>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</si>
  <si>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</si>
  <si>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</si>
  <si>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</si>
  <si>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</si>
  <si>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</si>
  <si>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</si>
  <si>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</si>
  <si>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</si>
  <si>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</si>
  <si>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</si>
  <si>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</si>
  <si>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</si>
  <si>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</si>
  <si>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</si>
  <si>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</si>
  <si>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</si>
  <si>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</si>
  <si>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</si>
  <si>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</si>
  <si>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</si>
  <si>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</si>
  <si>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</si>
  <si>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</si>
  <si>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</si>
  <si>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</si>
  <si>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</si>
  <si>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</si>
  <si>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</si>
  <si>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</si>
  <si>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</si>
  <si>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</si>
  <si>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</si>
  <si>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</si>
  <si>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</si>
  <si>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</si>
  <si>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</si>
  <si>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</si>
  <si>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</si>
  <si>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</si>
  <si>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</si>
  <si>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</si>
  <si>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</si>
  <si>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</si>
  <si>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</si>
  <si>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</si>
  <si>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</si>
  <si>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</si>
  <si>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</si>
  <si>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</si>
  <si>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</si>
  <si>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</si>
  <si>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</si>
  <si>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</si>
  <si>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</si>
  <si>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</si>
  <si>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</si>
  <si>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</si>
  <si>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</si>
  <si>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</si>
  <si>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</si>
  <si>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</si>
  <si>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</si>
  <si>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</si>
  <si>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</si>
  <si>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</si>
  <si>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</si>
  <si>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</si>
  <si>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</si>
  <si>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</si>
  <si>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</si>
  <si>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</si>
  <si>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</si>
  <si>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</si>
  <si>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</si>
  <si>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</si>
  <si>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</si>
  <si>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</si>
  <si>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</si>
  <si>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</si>
  <si>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</si>
  <si>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</si>
  <si>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</si>
  <si>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</si>
  <si>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</si>
  <si>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</si>
  <si>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</si>
  <si>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</si>
  <si>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</si>
  <si>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</si>
  <si>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</si>
  <si>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</si>
  <si>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</si>
  <si>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</si>
  <si>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</si>
  <si>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</si>
  <si>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</si>
  <si>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</si>
  <si>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</si>
  <si>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</si>
  <si>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</si>
  <si>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</si>
  <si>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</si>
  <si>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</si>
  <si>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</si>
  <si>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</si>
  <si>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</si>
  <si>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</si>
  <si>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</si>
  <si>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</si>
  <si>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</si>
  <si>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</si>
  <si>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</si>
  <si>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</si>
  <si>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</si>
  <si>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</si>
  <si>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</si>
  <si>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</si>
  <si>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</si>
  <si>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</si>
  <si>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</si>
  <si>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</si>
  <si>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</si>
  <si>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</si>
  <si>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</si>
  <si>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</si>
  <si>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</si>
  <si>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</si>
  <si>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</si>
  <si>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</si>
  <si>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</si>
  <si>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</si>
  <si>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</si>
  <si>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</si>
  <si>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</si>
  <si>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</si>
  <si>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</si>
  <si>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</si>
  <si>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</si>
  <si>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</si>
  <si>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</si>
  <si>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</si>
  <si>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</si>
  <si>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</si>
  <si>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</si>
  <si>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</si>
  <si>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</si>
  <si>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</si>
  <si>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</si>
  <si>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</si>
  <si>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</si>
  <si>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</si>
  <si>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</si>
  <si>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</si>
  <si>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</si>
  <si>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</si>
  <si>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</si>
  <si>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</si>
  <si>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</si>
  <si>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</si>
  <si>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</si>
  <si>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</si>
  <si>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</si>
  <si>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</si>
  <si>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</si>
  <si>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</si>
  <si>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</si>
  <si>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</si>
  <si>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</si>
  <si>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</si>
  <si>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</si>
  <si>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</si>
  <si>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</si>
  <si>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</si>
  <si>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</si>
  <si>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</si>
  <si>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</si>
  <si>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</si>
  <si>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</si>
  <si>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</si>
  <si>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</si>
  <si>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</si>
  <si>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</si>
  <si>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</si>
  <si>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</si>
  <si>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</si>
  <si>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</si>
  <si>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</si>
  <si>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</si>
  <si>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</si>
  <si>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</si>
  <si>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</si>
  <si>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</si>
  <si>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</si>
  <si>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</si>
  <si>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</si>
  <si>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</si>
  <si>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</si>
  <si>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</si>
  <si>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</si>
  <si>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</si>
  <si>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</si>
  <si>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</si>
  <si>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</si>
  <si>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</si>
  <si>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</si>
  <si>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</si>
  <si>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</si>
  <si>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</si>
  <si>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</si>
  <si>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</si>
  <si>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</si>
  <si>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</si>
  <si>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</si>
  <si>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</si>
  <si>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</si>
  <si>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</si>
  <si>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</si>
  <si>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</si>
  <si>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</si>
  <si>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</si>
  <si>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</si>
  <si>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</si>
  <si>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</si>
  <si>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</si>
  <si>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</si>
  <si>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</si>
  <si>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</si>
  <si>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</si>
  <si>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</si>
  <si>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</si>
  <si>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</si>
  <si>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</si>
  <si>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</si>
  <si>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</si>
  <si>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</si>
  <si>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</si>
  <si>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</si>
  <si>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</si>
  <si>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</si>
  <si>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</si>
  <si>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</si>
  <si>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</si>
  <si>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</si>
  <si>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</si>
  <si>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</si>
  <si>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</si>
  <si>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</si>
  <si>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</si>
  <si>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</si>
  <si>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</si>
  <si>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</si>
  <si>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</si>
  <si>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</si>
  <si>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</si>
  <si>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</si>
  <si>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</si>
  <si>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</si>
  <si>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</si>
  <si>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</si>
  <si>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</si>
  <si>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</si>
  <si>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</si>
  <si>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</si>
  <si>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</si>
  <si>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</si>
  <si>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</si>
  <si>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</si>
  <si>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</si>
  <si>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</si>
  <si>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</si>
  <si>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</si>
  <si>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</si>
  <si>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</si>
  <si>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</si>
  <si>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</si>
  <si>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</si>
  <si>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</si>
  <si>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</si>
  <si>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</si>
  <si>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</si>
  <si>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</si>
  <si>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</si>
  <si>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</si>
  <si>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</si>
  <si>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</si>
  <si>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</si>
  <si>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</si>
  <si>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</si>
  <si>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</si>
  <si>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</si>
  <si>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</si>
  <si>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</si>
  <si>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</si>
  <si>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</si>
  <si>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</si>
  <si>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</si>
  <si>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</si>
  <si>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</si>
  <si>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</si>
  <si>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</si>
  <si>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</si>
  <si>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</si>
  <si>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</si>
  <si>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</si>
  <si>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</si>
  <si>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</si>
  <si>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</si>
  <si>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</si>
  <si>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</si>
  <si>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</si>
  <si>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</si>
  <si>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</si>
  <si>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</si>
  <si>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</si>
  <si>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</si>
  <si>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</si>
  <si>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</si>
  <si>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</si>
  <si>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</si>
  <si>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</si>
  <si>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</si>
  <si>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</si>
  <si>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</si>
  <si>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</si>
  <si>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</si>
  <si>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</si>
  <si>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</si>
  <si>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</si>
  <si>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</si>
  <si>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</si>
  <si>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</si>
  <si>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</si>
  <si>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</si>
  <si>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</si>
  <si>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</si>
  <si>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</si>
  <si>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</si>
  <si>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</si>
  <si>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</si>
  <si>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</si>
  <si>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</si>
  <si>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</si>
  <si>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</si>
  <si>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</si>
  <si>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</si>
  <si>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</si>
  <si>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</si>
  <si>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</si>
  <si>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</si>
  <si>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</si>
  <si>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</si>
  <si>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</si>
  <si>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</si>
  <si>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</si>
  <si>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</si>
  <si>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</si>
  <si>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</si>
  <si>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</si>
  <si>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</si>
  <si>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</si>
  <si>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</si>
  <si>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</si>
  <si>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</si>
  <si>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</si>
  <si>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</si>
  <si>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</si>
  <si>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</si>
  <si>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</si>
  <si>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</si>
  <si>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</si>
  <si>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</si>
  <si>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</si>
  <si>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</si>
  <si>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</si>
  <si>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</si>
  <si>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</si>
  <si>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</si>
  <si>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</si>
  <si>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</si>
  <si>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</si>
  <si>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</si>
  <si>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</si>
  <si>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</si>
  <si>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</si>
  <si>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</si>
  <si>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</si>
  <si>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</si>
  <si>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</si>
  <si>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</si>
  <si>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</si>
  <si>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</si>
  <si>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</si>
  <si>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</si>
  <si>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</si>
  <si>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</si>
  <si>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</si>
  <si>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</si>
  <si>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</si>
  <si>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</si>
  <si>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</si>
  <si>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</si>
  <si>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</si>
  <si>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</si>
  <si>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</si>
  <si>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</si>
  <si>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</si>
  <si>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</si>
  <si>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</si>
  <si>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</si>
  <si>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</si>
  <si>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</si>
  <si>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</si>
  <si>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</si>
  <si>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</si>
  <si>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</si>
  <si>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</si>
  <si>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</si>
  <si>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</si>
  <si>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</si>
  <si>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</si>
  <si>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</si>
  <si>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</si>
  <si>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</si>
  <si>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</si>
  <si>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</si>
  <si>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</si>
  <si>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</si>
  <si>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</si>
  <si>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</si>
  <si>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</si>
  <si>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</si>
  <si>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</si>
  <si>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</si>
  <si>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</si>
  <si>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</si>
  <si>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</si>
  <si>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</si>
  <si>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</si>
  <si>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</si>
  <si>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</si>
  <si>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</si>
  <si>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</si>
  <si>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</si>
  <si>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</si>
  <si>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</si>
  <si>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</si>
  <si>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</si>
  <si>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</si>
  <si>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</si>
  <si>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</si>
  <si>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</si>
  <si>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</si>
  <si>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</si>
  <si>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</si>
  <si>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</si>
  <si>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</si>
  <si>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</si>
  <si>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</si>
  <si>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</si>
  <si>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</si>
  <si>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</si>
  <si>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</si>
  <si>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</si>
  <si>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</si>
  <si>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</si>
  <si>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</si>
  <si>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</si>
  <si>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</si>
  <si>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</si>
  <si>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</si>
  <si>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</si>
  <si>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</si>
  <si>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</si>
  <si>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</si>
  <si>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</si>
  <si>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</si>
  <si>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</si>
  <si>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</si>
  <si>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</si>
  <si>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</si>
  <si>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</si>
  <si>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</si>
  <si>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</si>
  <si>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</si>
  <si>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</si>
  <si>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</si>
  <si>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</si>
  <si>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</si>
  <si>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</si>
  <si>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</si>
  <si>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</si>
  <si>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</si>
  <si>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</si>
  <si>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</si>
  <si>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</si>
  <si>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</si>
  <si>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</si>
  <si>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</si>
  <si>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</si>
  <si>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</si>
  <si>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</si>
  <si>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</si>
  <si>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</si>
  <si>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</si>
  <si>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</si>
  <si>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</si>
  <si>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</si>
  <si>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</si>
  <si>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</si>
  <si>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</si>
  <si>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</si>
  <si>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</si>
  <si>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</si>
  <si>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</si>
  <si>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</si>
  <si>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</si>
  <si>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</si>
  <si>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</si>
  <si>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</si>
  <si>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</si>
  <si>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</si>
  <si>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</si>
  <si>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</si>
  <si>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</si>
  <si>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</si>
  <si>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</si>
  <si>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</si>
  <si>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</si>
  <si>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</si>
  <si>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</si>
  <si>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</si>
  <si>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</si>
  <si>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</si>
  <si>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</si>
  <si>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</si>
  <si>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</si>
  <si>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</si>
  <si>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</si>
  <si>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</si>
  <si>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</si>
  <si>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</si>
  <si>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</si>
  <si>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</si>
  <si>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</si>
  <si>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</si>
  <si>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</si>
  <si>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</si>
  <si>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</si>
  <si>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</si>
  <si>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</si>
  <si>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</si>
  <si>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</si>
  <si>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</si>
  <si>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</si>
  <si>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</si>
  <si>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</si>
  <si>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</si>
  <si>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</si>
  <si>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</si>
  <si>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</si>
  <si>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</si>
  <si>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</si>
  <si>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</si>
  <si>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</si>
  <si>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</si>
  <si>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</si>
  <si>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</si>
  <si>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</si>
  <si>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</si>
  <si>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</si>
  <si>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</si>
  <si>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</si>
  <si>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</si>
  <si>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</si>
  <si>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</si>
  <si>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</si>
  <si>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</si>
  <si>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</si>
  <si>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</si>
  <si>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</si>
  <si>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</si>
  <si>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</si>
  <si>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</si>
  <si>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</si>
  <si>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</si>
  <si>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</si>
  <si>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</si>
  <si>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</si>
  <si>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</si>
  <si>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</si>
  <si>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</si>
  <si>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</si>
  <si>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</si>
  <si>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</si>
  <si>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</si>
  <si>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</si>
  <si>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</si>
  <si>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</si>
  <si>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</si>
  <si>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</si>
  <si>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</si>
  <si>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</si>
  <si>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</si>
  <si>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</si>
  <si>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</si>
  <si>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</si>
  <si>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</si>
  <si>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</si>
  <si>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</si>
  <si>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</si>
  <si>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</si>
  <si>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</si>
  <si>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</si>
  <si>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</si>
  <si>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</si>
  <si>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</si>
  <si>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</si>
  <si>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</si>
  <si>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</si>
  <si>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</si>
  <si>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</si>
  <si>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</si>
  <si>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</si>
  <si>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</si>
  <si>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</si>
  <si>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</si>
  <si>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</si>
  <si>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</si>
  <si>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</si>
  <si>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</si>
  <si>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</si>
  <si>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</si>
  <si>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</si>
  <si>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</si>
  <si>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</si>
  <si>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</si>
  <si>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</si>
  <si>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</si>
  <si>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</si>
  <si>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</si>
  <si>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</si>
  <si>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</si>
  <si>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</si>
  <si>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</si>
  <si>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</si>
  <si>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</si>
  <si>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</si>
  <si>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</si>
  <si>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</si>
  <si>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</si>
  <si>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</si>
  <si>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</si>
  <si>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</si>
  <si>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</si>
  <si>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</si>
  <si>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</si>
  <si>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</si>
  <si>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</si>
  <si>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</si>
  <si>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</si>
  <si>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</si>
  <si>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</si>
  <si>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</si>
  <si>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</si>
  <si>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</si>
  <si>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</si>
  <si>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</si>
  <si>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</si>
  <si>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</si>
  <si>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</si>
  <si>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</si>
  <si>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</si>
  <si>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</si>
  <si>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</si>
  <si>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</si>
  <si>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</si>
  <si>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</si>
  <si>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</si>
  <si>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</si>
  <si>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</si>
  <si>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</si>
  <si>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</si>
  <si>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</si>
  <si>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</si>
  <si>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</si>
  <si>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</si>
  <si>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</si>
  <si>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</si>
  <si>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</si>
  <si>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</si>
  <si>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</si>
  <si>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</si>
  <si>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</si>
  <si>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</si>
  <si>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</si>
  <si>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</si>
  <si>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</si>
  <si>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</si>
  <si>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</si>
  <si>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</si>
  <si>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</si>
  <si>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</si>
  <si>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</si>
  <si>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</si>
  <si>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</si>
  <si>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</si>
  <si>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</si>
  <si>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</si>
  <si>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</si>
  <si>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</si>
  <si>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</si>
  <si>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</si>
  <si>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</si>
  <si>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</si>
  <si>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</si>
  <si>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</si>
  <si>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</si>
  <si>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</si>
  <si>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</si>
  <si>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</si>
  <si>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</si>
  <si>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</si>
  <si>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</si>
  <si>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</si>
  <si>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</si>
  <si>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</si>
  <si>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</si>
  <si>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</si>
  <si>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</si>
  <si>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</si>
  <si>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</si>
  <si>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</si>
  <si>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</si>
  <si>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</si>
  <si>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</si>
  <si>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</si>
  <si>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</si>
  <si>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</si>
  <si>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</si>
  <si>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</si>
  <si>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</si>
  <si>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</si>
  <si>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</si>
  <si>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</si>
  <si>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</si>
  <si>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</si>
  <si>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</si>
  <si>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</si>
  <si>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</si>
  <si>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</si>
  <si>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</si>
  <si>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</si>
  <si>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</si>
  <si>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</si>
  <si>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</si>
  <si>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</si>
  <si>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</si>
  <si>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</si>
  <si>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</si>
  <si>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</si>
  <si>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</si>
  <si>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</si>
  <si>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</si>
  <si>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</si>
  <si>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</si>
  <si>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</si>
  <si>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</si>
  <si>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</si>
  <si>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</si>
  <si>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</si>
  <si>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</si>
  <si>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</si>
  <si>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</si>
  <si>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</si>
  <si>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</si>
  <si>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</si>
  <si>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</si>
  <si>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</si>
  <si>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</si>
  <si>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</si>
  <si>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</si>
  <si>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</si>
  <si>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</si>
  <si>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</si>
  <si>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</si>
  <si>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</si>
  <si>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</si>
  <si>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</si>
  <si>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</si>
  <si>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</si>
  <si>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</si>
  <si>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</si>
  <si>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</si>
  <si>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</si>
  <si>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</si>
  <si>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</si>
  <si>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</si>
  <si>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</si>
  <si>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</si>
  <si>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</si>
  <si>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</si>
  <si>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</si>
  <si>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</si>
  <si>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</si>
  <si>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</si>
  <si>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</si>
  <si>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</si>
  <si>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</si>
  <si>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</si>
  <si>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</si>
  <si>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</si>
  <si>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</si>
  <si>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</si>
  <si>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</si>
  <si>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</si>
  <si>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</si>
  <si>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</si>
  <si>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</si>
  <si>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</si>
  <si>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</si>
  <si>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</si>
  <si>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</si>
  <si>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</si>
  <si>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</si>
  <si>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</si>
  <si>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</si>
  <si>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</si>
  <si>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</si>
  <si>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</si>
  <si>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</si>
  <si>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</si>
  <si>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</si>
  <si>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</si>
  <si>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</si>
  <si>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</si>
  <si>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</si>
  <si>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</si>
  <si>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</si>
  <si>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</si>
  <si>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</si>
  <si>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</si>
  <si>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</si>
  <si>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</si>
  <si>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</si>
  <si>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</si>
  <si>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</si>
  <si>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</si>
  <si>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</si>
  <si>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</si>
  <si>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</si>
  <si>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</si>
  <si>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</si>
  <si>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</si>
  <si>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</si>
  <si>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</si>
  <si>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</si>
  <si>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</si>
  <si>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</si>
  <si>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</si>
  <si>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</si>
  <si>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</si>
  <si>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</si>
  <si>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</si>
  <si>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</si>
  <si>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</si>
  <si>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</si>
  <si>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</si>
  <si>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</si>
  <si>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</si>
  <si>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</si>
  <si>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</si>
  <si>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</si>
  <si>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</si>
  <si>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</si>
  <si>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</si>
  <si>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</si>
  <si>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</si>
  <si>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</si>
  <si>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</si>
  <si>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</si>
  <si>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</si>
  <si>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</si>
  <si>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</si>
  <si>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</si>
  <si>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</si>
  <si>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</si>
  <si>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</si>
  <si>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</si>
  <si>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</si>
  <si>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</si>
  <si>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</si>
  <si>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</si>
  <si>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</si>
  <si>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</si>
  <si>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</si>
  <si>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</si>
  <si>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</si>
  <si>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</si>
  <si>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</si>
  <si>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</si>
  <si>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</si>
  <si>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</si>
  <si>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</si>
  <si>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</si>
  <si>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</si>
  <si>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</si>
  <si>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</si>
  <si>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</si>
  <si>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</si>
  <si>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</si>
  <si>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</si>
  <si>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</si>
  <si>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</si>
  <si>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</si>
  <si>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</si>
  <si>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</si>
  <si>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</si>
  <si>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</si>
  <si>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</si>
  <si>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</si>
  <si>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</si>
  <si>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</si>
  <si>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</si>
  <si>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</si>
  <si>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</si>
  <si>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</si>
  <si>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</si>
  <si>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</si>
  <si>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</si>
  <si>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</si>
  <si>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</si>
  <si>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</si>
  <si>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</si>
  <si>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</si>
  <si>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</si>
  <si>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</si>
  <si>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</si>
  <si>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</si>
  <si>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</si>
  <si>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</si>
  <si>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</si>
  <si>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</si>
  <si>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</si>
  <si>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</si>
  <si>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</si>
  <si>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</si>
  <si>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</si>
  <si>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</si>
  <si>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</si>
  <si>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</si>
  <si>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</si>
  <si>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</si>
  <si>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</si>
  <si>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</si>
  <si>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</si>
  <si>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</si>
  <si>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</si>
  <si>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</si>
  <si>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</si>
  <si>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</si>
  <si>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</si>
  <si>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</si>
  <si>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</si>
  <si>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</si>
  <si>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</si>
  <si>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</si>
  <si>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</si>
  <si>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</si>
  <si>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</si>
  <si>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</si>
  <si>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</si>
  <si>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</si>
  <si>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</si>
  <si>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</si>
  <si>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</si>
  <si>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</si>
  <si>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</si>
  <si>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</si>
  <si>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</si>
  <si>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</si>
  <si>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</si>
  <si>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</si>
  <si>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</si>
  <si>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</si>
  <si>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</si>
  <si>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</si>
  <si>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</si>
  <si>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</si>
  <si>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</si>
  <si>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</si>
  <si>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</si>
  <si>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</si>
  <si>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</si>
  <si>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</si>
  <si>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</si>
  <si>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</si>
  <si>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</si>
  <si>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</si>
  <si>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</si>
  <si>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</si>
  <si>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</si>
  <si>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</si>
  <si>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</si>
  <si>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</si>
  <si>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</si>
  <si>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</si>
  <si>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</si>
  <si>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</si>
  <si>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</si>
  <si>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</si>
  <si>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</si>
  <si>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</si>
  <si>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</si>
  <si>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</si>
  <si>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</si>
  <si>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</si>
  <si>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</si>
  <si>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</si>
  <si>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</si>
  <si>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</si>
  <si>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</si>
  <si>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</si>
  <si>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</si>
  <si>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</si>
  <si>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</si>
  <si>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</si>
  <si>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</si>
  <si>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</si>
  <si>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</si>
  <si>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</si>
  <si>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</si>
  <si>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</si>
  <si>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</si>
  <si>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</si>
  <si>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</si>
  <si>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</si>
  <si>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</si>
  <si>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</si>
  <si>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</si>
  <si>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</si>
  <si>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</si>
  <si>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</si>
  <si>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</si>
  <si>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</si>
  <si>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</si>
  <si>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</si>
  <si>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</si>
  <si>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</si>
  <si>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</si>
  <si>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</si>
  <si>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</si>
  <si>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</si>
  <si>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</si>
  <si>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</si>
  <si>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</si>
  <si>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</si>
  <si>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</si>
  <si>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</si>
  <si>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</si>
  <si>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</si>
  <si>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</si>
  <si>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</si>
  <si>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</si>
  <si>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</si>
  <si>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</si>
  <si>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</si>
  <si>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</si>
  <si>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</si>
  <si>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</si>
  <si>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</si>
  <si>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</si>
  <si>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</si>
  <si>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</si>
  <si>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</si>
  <si>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</si>
  <si>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</si>
  <si>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</si>
  <si>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</si>
  <si>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</si>
  <si>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</si>
  <si>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</si>
  <si>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</si>
  <si>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</si>
  <si>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</si>
  <si>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</si>
  <si>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</si>
  <si>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</si>
  <si>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</si>
  <si>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</si>
  <si>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</si>
  <si>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</si>
  <si>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</si>
  <si>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</si>
  <si>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</si>
  <si>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</si>
  <si>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</si>
  <si>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</si>
  <si>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</si>
  <si>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</si>
  <si>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</si>
  <si>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</si>
  <si>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</si>
  <si>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</si>
  <si>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</si>
  <si>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</si>
  <si>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</si>
  <si>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</si>
  <si>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</si>
  <si>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</si>
  <si>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</si>
  <si>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</si>
  <si>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</si>
  <si>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</si>
  <si>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</si>
  <si>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</si>
  <si>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</si>
  <si>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</si>
  <si>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</si>
  <si>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</si>
  <si>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</si>
  <si>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</si>
  <si>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</si>
  <si>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</si>
  <si>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</si>
  <si>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</si>
  <si>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</si>
  <si>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</si>
  <si>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</si>
  <si>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</si>
  <si>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</si>
  <si>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</si>
  <si>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</si>
  <si>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</si>
  <si>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</si>
  <si>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</si>
  <si>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</si>
  <si>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</si>
  <si>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</si>
  <si>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</si>
  <si>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</si>
  <si>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</si>
  <si>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</si>
  <si>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</si>
  <si>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</si>
  <si>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</si>
  <si>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</si>
  <si>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</si>
  <si>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</si>
  <si>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</si>
  <si>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</si>
  <si>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</si>
  <si>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</si>
  <si>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</si>
  <si>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</si>
  <si>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</si>
  <si>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</si>
  <si>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</si>
  <si>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</si>
  <si>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</si>
  <si>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</si>
  <si>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</si>
  <si>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</si>
  <si>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</si>
  <si>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</si>
  <si>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</si>
  <si>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</si>
  <si>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</si>
  <si>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</si>
  <si>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</si>
  <si>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</si>
  <si>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</si>
  <si>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</si>
  <si>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</si>
  <si>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</si>
  <si>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</si>
  <si>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</si>
  <si>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</si>
  <si>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</si>
  <si>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</si>
  <si>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</si>
  <si>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</si>
  <si>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</si>
  <si>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</si>
  <si>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</si>
  <si>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</si>
  <si>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</si>
  <si>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</si>
  <si>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</si>
  <si>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</si>
  <si>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</si>
  <si>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</si>
  <si>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</si>
  <si>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</si>
  <si>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</si>
  <si>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</si>
  <si>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</si>
  <si>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</si>
  <si>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</si>
  <si>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</si>
  <si>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</si>
  <si>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</si>
  <si>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</si>
  <si>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</si>
  <si>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</si>
  <si>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</si>
  <si>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</si>
  <si>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</si>
  <si>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</si>
  <si>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</si>
  <si>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</si>
  <si>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</si>
  <si>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</si>
  <si>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</si>
  <si>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</si>
  <si>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</si>
  <si>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</si>
  <si>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</si>
  <si>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</si>
  <si>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</si>
  <si>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</si>
  <si>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</si>
  <si>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</si>
  <si>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</si>
  <si>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</si>
  <si>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</si>
  <si>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</si>
  <si>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</si>
  <si>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</si>
  <si>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</si>
  <si>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</si>
  <si>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</si>
  <si>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</si>
  <si>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</si>
  <si>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</si>
  <si>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</si>
  <si>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</si>
  <si>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</si>
  <si>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</si>
  <si>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</si>
  <si>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</si>
  <si>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</si>
  <si>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</si>
  <si>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</si>
  <si>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</si>
  <si>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</si>
  <si>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</si>
  <si>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</si>
  <si>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</si>
  <si>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</si>
  <si>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</si>
  <si>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</si>
  <si>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</si>
  <si>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</si>
  <si>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</si>
  <si>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</si>
  <si>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</si>
  <si>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</si>
  <si>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</si>
  <si>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</si>
  <si>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</si>
  <si>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</si>
  <si>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</si>
  <si>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</si>
  <si>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</si>
  <si>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</si>
  <si>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</si>
  <si>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</si>
  <si>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</si>
  <si>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</si>
  <si>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</si>
  <si>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</si>
  <si>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</si>
  <si>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</si>
  <si>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</si>
  <si>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</si>
  <si>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</si>
  <si>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</si>
  <si>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</si>
  <si>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</si>
  <si>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</si>
  <si>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</si>
  <si>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</si>
  <si>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</si>
  <si>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</si>
  <si>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</si>
  <si>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</si>
  <si>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</si>
  <si>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</si>
  <si>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</si>
  <si>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</si>
  <si>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</si>
  <si>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</si>
  <si>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</si>
  <si>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</si>
  <si>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</si>
  <si>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</si>
  <si>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</si>
  <si>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</si>
  <si>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</si>
  <si>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</si>
  <si>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</si>
  <si>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</si>
  <si>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</si>
  <si>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</si>
  <si>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</si>
  <si>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</si>
  <si>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</si>
  <si>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</si>
  <si>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</si>
  <si>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</si>
  <si>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</si>
  <si>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</si>
  <si>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</si>
  <si>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</si>
  <si>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</si>
  <si>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</si>
  <si>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</si>
  <si>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</si>
  <si>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</si>
  <si>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</si>
  <si>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</si>
  <si>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</si>
  <si>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</si>
  <si>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</si>
  <si>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</si>
  <si>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</si>
  <si>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</si>
  <si>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</si>
  <si>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</si>
  <si>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</si>
  <si>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</si>
  <si>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</si>
  <si>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</si>
  <si>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</si>
  <si>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</si>
  <si>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</si>
  <si>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</si>
  <si>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</si>
  <si>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</si>
  <si>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</si>
  <si>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</si>
  <si>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</si>
  <si>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</si>
  <si>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</si>
  <si>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</si>
  <si>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</si>
  <si>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</si>
  <si>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</si>
  <si>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</si>
  <si>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</si>
  <si>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</si>
  <si>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</si>
  <si>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</si>
  <si>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</si>
  <si>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</si>
  <si>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</si>
  <si>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</si>
  <si>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</si>
  <si>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</si>
  <si>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</si>
  <si>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</si>
  <si>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</si>
  <si>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</si>
  <si>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</si>
  <si>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</si>
  <si>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</si>
  <si>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</si>
  <si>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</si>
  <si>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</si>
  <si>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</si>
  <si>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</si>
  <si>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</si>
  <si>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</si>
  <si>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</si>
  <si>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</si>
  <si>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</si>
  <si>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</si>
  <si>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</si>
  <si>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</si>
  <si>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</si>
  <si>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</si>
  <si>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</si>
  <si>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</si>
  <si>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</si>
  <si>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</si>
  <si>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</si>
  <si>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</si>
  <si>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</si>
  <si>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</si>
  <si>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</si>
  <si>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</si>
  <si>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</si>
  <si>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</si>
  <si>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</si>
  <si>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</si>
  <si>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</si>
  <si>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</si>
  <si>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</si>
  <si>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</si>
  <si>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</si>
  <si>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</si>
  <si>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</si>
  <si>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</si>
  <si>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</si>
  <si>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</si>
  <si>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</si>
  <si>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</si>
  <si>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</si>
  <si>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</si>
  <si>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</si>
  <si>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</si>
  <si>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</si>
  <si>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</si>
  <si>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</si>
  <si>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</si>
  <si>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</si>
  <si>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</si>
  <si>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</si>
  <si>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</si>
  <si>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</si>
  <si>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</si>
  <si>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</si>
  <si>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</si>
  <si>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</si>
  <si>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</si>
  <si>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</si>
  <si>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</si>
  <si>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</si>
  <si>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</si>
  <si>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</si>
  <si>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</si>
  <si>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</si>
  <si>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</si>
  <si>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</si>
  <si>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</si>
  <si>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</si>
  <si>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</si>
  <si>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</si>
  <si>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</si>
  <si>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</si>
  <si>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</si>
  <si>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</si>
  <si>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</si>
  <si>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</si>
  <si>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</si>
  <si>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</si>
  <si>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</si>
  <si>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</si>
  <si>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</si>
  <si>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</si>
  <si>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</si>
  <si>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</si>
  <si>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</si>
  <si>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</si>
  <si>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</si>
  <si>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</si>
  <si>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</si>
  <si>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</si>
  <si>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</si>
  <si>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</si>
  <si>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</si>
  <si>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</si>
  <si>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</si>
  <si>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</si>
  <si>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</si>
  <si>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</si>
  <si>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</si>
  <si>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</si>
  <si>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</si>
  <si>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</si>
  <si>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</si>
  <si>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</si>
  <si>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</si>
  <si>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</si>
  <si>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</si>
  <si>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</si>
  <si>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</si>
  <si>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</si>
  <si>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</si>
  <si>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</si>
  <si>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</si>
  <si>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</si>
  <si>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</si>
  <si>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</si>
  <si>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</si>
  <si>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</si>
  <si>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</si>
  <si>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</si>
  <si>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</si>
  <si>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</si>
  <si>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</si>
  <si>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</si>
  <si>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</si>
  <si>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</si>
  <si>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</si>
  <si>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</si>
  <si>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</si>
  <si>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</si>
  <si>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</si>
  <si>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</si>
  <si>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</si>
  <si>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</si>
  <si>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</si>
  <si>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</si>
  <si>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</si>
  <si>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</si>
  <si>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</si>
  <si>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</si>
  <si>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</si>
  <si>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</si>
  <si>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</si>
  <si>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</si>
  <si>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</si>
  <si>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</si>
  <si>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</si>
  <si>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</si>
  <si>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</si>
  <si>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</si>
  <si>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</si>
  <si>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</si>
  <si>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</si>
  <si>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</si>
  <si>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</si>
  <si>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</si>
  <si>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</si>
  <si>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</si>
  <si>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</si>
  <si>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</si>
  <si>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</si>
  <si>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</si>
  <si>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</si>
  <si>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</si>
  <si>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</si>
  <si>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</si>
  <si>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</si>
  <si>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</si>
  <si>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</si>
  <si>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</si>
  <si>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</si>
  <si>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</si>
  <si>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</si>
  <si>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</si>
  <si>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</si>
  <si>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</si>
  <si>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</si>
  <si>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</si>
  <si>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</si>
  <si>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</si>
  <si>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</si>
  <si>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</si>
  <si>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</si>
  <si>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</si>
  <si>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</si>
  <si>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</si>
  <si>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</si>
  <si>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</si>
  <si>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</si>
  <si>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</si>
  <si>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</si>
  <si>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</si>
  <si>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</si>
  <si>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</si>
  <si>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</si>
  <si>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</si>
  <si>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</si>
  <si>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</si>
  <si>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</si>
  <si>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</si>
  <si>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</si>
  <si>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</si>
  <si>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</si>
  <si>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</si>
  <si>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</si>
  <si>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</si>
  <si>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</si>
  <si>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</si>
  <si>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</si>
  <si>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</si>
  <si>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</si>
  <si>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</si>
  <si>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</si>
  <si>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</si>
  <si>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</si>
  <si>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</si>
  <si>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</si>
  <si>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</si>
  <si>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</si>
  <si>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</si>
  <si>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</si>
  <si>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</si>
  <si>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</si>
  <si>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</si>
  <si>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</si>
  <si>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</si>
  <si>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</si>
  <si>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</si>
  <si>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</si>
  <si>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</si>
  <si>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</si>
  <si>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</si>
  <si>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</si>
  <si>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</si>
  <si>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</si>
  <si>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</si>
  <si>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</si>
  <si>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</si>
  <si>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</si>
  <si>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</si>
  <si>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</si>
  <si>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</si>
  <si>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</si>
  <si>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</si>
  <si>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</si>
  <si>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</si>
  <si>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</si>
  <si>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</si>
  <si>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</si>
  <si>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</si>
  <si>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</si>
  <si>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</si>
  <si>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</si>
  <si>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</si>
  <si>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</si>
  <si>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</si>
  <si>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</si>
  <si>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</si>
  <si>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</si>
  <si>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</si>
  <si>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</si>
  <si>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</si>
  <si>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</si>
  <si>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</si>
  <si>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</si>
  <si>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</si>
  <si>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</si>
  <si>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</si>
  <si>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</si>
  <si>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</si>
  <si>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</si>
  <si>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</si>
  <si>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</si>
  <si>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</si>
  <si>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</si>
  <si>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</si>
  <si>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</si>
  <si>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</si>
  <si>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</si>
  <si>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</si>
  <si>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</si>
  <si>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</si>
  <si>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</si>
  <si>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</si>
  <si>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</si>
  <si>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</si>
  <si>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</si>
  <si>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</si>
  <si>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</si>
  <si>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</si>
  <si>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</si>
  <si>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</si>
  <si>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</si>
  <si>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</si>
  <si>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</si>
  <si>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</si>
  <si>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</si>
  <si>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</si>
  <si>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</si>
  <si>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</si>
  <si>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</si>
  <si>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</si>
  <si>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</si>
  <si>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</si>
  <si>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</si>
  <si>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</si>
  <si>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</si>
  <si>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</si>
  <si>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</si>
  <si>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</si>
  <si>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</si>
  <si>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</si>
  <si>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</si>
  <si>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</si>
  <si>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</si>
  <si>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</si>
  <si>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</si>
  <si>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</si>
  <si>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</si>
  <si>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</si>
  <si>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</si>
  <si>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</si>
  <si>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</si>
  <si>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</si>
  <si>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</si>
  <si>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</si>
  <si>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</si>
  <si>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</si>
  <si>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</si>
  <si>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</si>
  <si>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</si>
  <si>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</si>
  <si>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</si>
  <si>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</si>
  <si>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</si>
  <si>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</si>
  <si>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</si>
  <si>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</si>
  <si>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</si>
  <si>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</si>
  <si>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</si>
  <si>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</si>
  <si>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</si>
  <si>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</si>
  <si>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</si>
  <si>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</si>
  <si>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</si>
  <si>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</si>
  <si>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</si>
  <si>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</si>
  <si>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</si>
  <si>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</si>
  <si>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</si>
  <si>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</si>
  <si>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</si>
  <si>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</si>
  <si>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</si>
  <si>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</si>
  <si>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</si>
  <si>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</si>
  <si>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</si>
  <si>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</si>
  <si>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</si>
  <si>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</si>
  <si>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</si>
  <si>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</si>
  <si>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</si>
  <si>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</si>
  <si>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</si>
  <si>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</si>
  <si>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</si>
  <si>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</si>
  <si>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</si>
  <si>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</si>
  <si>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</si>
  <si>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</si>
  <si>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</si>
  <si>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</si>
  <si>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</si>
  <si>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</si>
  <si>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</si>
  <si>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</si>
  <si>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</si>
  <si>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</si>
  <si>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</si>
  <si>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</si>
  <si>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</si>
  <si>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</si>
  <si>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</si>
  <si>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</si>
  <si>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</si>
  <si>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</si>
  <si>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</si>
  <si>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</si>
  <si>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</si>
  <si>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</si>
  <si>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</si>
  <si>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</si>
  <si>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</si>
  <si>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</si>
  <si>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</si>
  <si>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</si>
  <si>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</si>
  <si>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</si>
  <si>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</si>
  <si>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</si>
  <si>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</si>
  <si>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</si>
  <si>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</si>
  <si>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</si>
  <si>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</si>
  <si>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</si>
  <si>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</si>
  <si>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</si>
  <si>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</si>
  <si>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</si>
  <si>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</si>
  <si>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</si>
  <si>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</si>
  <si>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</si>
  <si>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</si>
  <si>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</si>
  <si>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</si>
  <si>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</si>
  <si>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</si>
  <si>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</si>
  <si>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</si>
  <si>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</si>
  <si>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</si>
  <si>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</si>
  <si>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</si>
  <si>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</si>
  <si>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</si>
  <si>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</si>
  <si>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</si>
  <si>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</si>
  <si>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</si>
  <si>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</si>
  <si>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</si>
  <si>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</si>
  <si>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</si>
  <si>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</si>
  <si>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</si>
  <si>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</si>
  <si>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</si>
  <si>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</si>
  <si>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</si>
  <si>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</si>
  <si>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</si>
  <si>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</si>
  <si>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</si>
  <si>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</si>
  <si>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</si>
  <si>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</si>
  <si>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</si>
  <si>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</si>
  <si>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</si>
  <si>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</si>
  <si>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</si>
  <si>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</si>
  <si>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</si>
  <si>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</si>
  <si>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</si>
  <si>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</si>
  <si>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</si>
  <si>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</si>
  <si>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</si>
  <si>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</si>
  <si>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</si>
  <si>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</si>
  <si>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</si>
  <si>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</si>
  <si>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</si>
  <si>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</si>
  <si>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</si>
  <si>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</si>
  <si>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</si>
  <si>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</si>
  <si>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</si>
  <si>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</si>
  <si>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</si>
  <si>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</si>
  <si>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</si>
  <si>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</si>
  <si>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</si>
  <si>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</si>
  <si>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</si>
  <si>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</si>
  <si>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</si>
  <si>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</si>
  <si>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</si>
  <si>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</si>
  <si>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</si>
  <si>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</si>
  <si>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</si>
  <si>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</si>
  <si>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</si>
  <si>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</si>
  <si>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</si>
  <si>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</si>
  <si>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</si>
  <si>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</si>
  <si>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</si>
  <si>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</si>
  <si>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</si>
  <si>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</si>
  <si>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</si>
  <si>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</si>
  <si>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</si>
  <si>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</si>
  <si>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</si>
  <si>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</si>
  <si>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</si>
  <si>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</si>
  <si>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</si>
  <si>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</si>
  <si>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</si>
  <si>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</si>
  <si>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</si>
  <si>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</si>
  <si>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</si>
  <si>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</si>
  <si>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</si>
  <si>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</si>
  <si>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</si>
  <si>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</si>
  <si>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</si>
  <si>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</si>
  <si>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</si>
  <si>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</si>
  <si>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</si>
  <si>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</si>
  <si>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</si>
  <si>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</si>
  <si>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</si>
  <si>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</si>
  <si>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</si>
  <si>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</si>
  <si>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</si>
  <si>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</si>
  <si>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</si>
  <si>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</si>
  <si>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</si>
  <si>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</si>
  <si>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</si>
  <si>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</si>
  <si>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</si>
  <si>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</si>
  <si>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</si>
  <si>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</si>
  <si>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</si>
  <si>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</si>
  <si>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</si>
  <si>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</si>
  <si>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</si>
  <si>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</si>
  <si>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</si>
  <si>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</si>
  <si>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</si>
  <si>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</si>
  <si>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</si>
  <si>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</si>
  <si>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</si>
  <si>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</si>
  <si>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</si>
  <si>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</si>
  <si>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</si>
  <si>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</si>
  <si>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</si>
  <si>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</si>
  <si>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</si>
  <si>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</si>
  <si>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</si>
  <si>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</si>
  <si>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</si>
  <si>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</si>
  <si>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</si>
  <si>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</si>
  <si>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</si>
  <si>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</si>
  <si>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</si>
  <si>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</si>
  <si>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</si>
  <si>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</si>
  <si>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</si>
  <si>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</si>
  <si>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</si>
  <si>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</si>
  <si>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</si>
  <si>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</si>
  <si>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</si>
  <si>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</si>
  <si>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</si>
  <si>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</si>
  <si>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</si>
  <si>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</si>
  <si>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</si>
  <si>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</si>
  <si>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</si>
  <si>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</si>
  <si>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</si>
  <si>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</si>
  <si>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</si>
  <si>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</si>
  <si>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</si>
  <si>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</si>
  <si>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</si>
  <si>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</si>
  <si>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</si>
  <si>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</si>
  <si>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</si>
  <si>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</si>
  <si>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</si>
  <si>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</si>
  <si>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</si>
  <si>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</si>
  <si>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</si>
  <si>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</si>
  <si>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</si>
  <si>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</si>
  <si>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</si>
  <si>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</si>
  <si>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</si>
  <si>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</si>
  <si>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</si>
  <si>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</si>
  <si>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</si>
  <si>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</si>
  <si>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</si>
  <si>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</si>
  <si>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</si>
  <si>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</si>
  <si>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</si>
  <si>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</si>
  <si>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</si>
  <si>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</si>
  <si>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</si>
  <si>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</si>
  <si>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</si>
  <si>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</si>
  <si>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</si>
  <si>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</si>
  <si>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</si>
  <si>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</si>
  <si>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</si>
  <si>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</si>
  <si>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</si>
  <si>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</si>
  <si>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</si>
  <si>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</si>
  <si>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</si>
  <si>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</si>
  <si>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</si>
  <si>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</si>
  <si>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</si>
  <si>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</si>
  <si>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</si>
  <si>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</si>
  <si>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</si>
  <si>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</si>
  <si>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</si>
  <si>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</si>
  <si>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</si>
  <si>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</si>
  <si>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</si>
  <si>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</si>
  <si>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</si>
  <si>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</si>
  <si>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</si>
  <si>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</si>
  <si>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</si>
  <si>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</si>
  <si>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</si>
  <si>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</si>
  <si>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</si>
  <si>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</si>
  <si>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</si>
  <si>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</si>
  <si>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</si>
  <si>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</si>
  <si>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</si>
  <si>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</si>
  <si>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</si>
  <si>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</si>
  <si>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</si>
  <si>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</si>
  <si>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</si>
  <si>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</si>
  <si>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</si>
  <si>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</si>
  <si>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</si>
  <si>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</si>
  <si>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</si>
  <si>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</si>
  <si>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</si>
  <si>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</si>
  <si>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</si>
  <si>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</si>
  <si>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</si>
  <si>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</si>
  <si>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</si>
  <si>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</si>
  <si>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</si>
  <si>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</si>
  <si>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</si>
  <si>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</si>
  <si>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</si>
  <si>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</si>
  <si>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</si>
  <si>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</si>
  <si>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</si>
  <si>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</si>
  <si>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</si>
  <si>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</si>
  <si>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</si>
  <si>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</si>
  <si>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</si>
  <si>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</si>
  <si>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</si>
  <si>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</si>
  <si>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</si>
  <si>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</si>
  <si>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</si>
  <si>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</si>
  <si>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</si>
  <si>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</si>
  <si>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</si>
  <si>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</si>
  <si>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</si>
  <si>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</si>
  <si>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</si>
  <si>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</si>
  <si>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</si>
  <si>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</si>
  <si>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</si>
  <si>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</si>
  <si>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</si>
  <si>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</si>
  <si>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</si>
  <si>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</si>
  <si>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</si>
  <si>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</si>
  <si>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</si>
  <si>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</si>
  <si>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</si>
  <si>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</si>
  <si>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</si>
  <si>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</si>
  <si>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</si>
  <si>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</si>
  <si>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</si>
  <si>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</si>
  <si>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</si>
  <si>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</si>
  <si>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</si>
  <si>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</si>
  <si>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</si>
  <si>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</si>
  <si>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</si>
  <si>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</si>
  <si>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</si>
  <si>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</si>
  <si>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</si>
  <si>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</si>
  <si>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</si>
  <si>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</si>
  <si>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</si>
  <si>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</si>
  <si>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</si>
  <si>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</si>
  <si>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</si>
  <si>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</si>
  <si>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</si>
  <si>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</si>
  <si>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</si>
  <si>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</si>
  <si>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</si>
  <si>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</si>
  <si>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</si>
  <si>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</si>
  <si>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</si>
  <si>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</si>
  <si>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</si>
  <si>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</si>
  <si>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</si>
  <si>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</si>
  <si>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</si>
  <si>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</si>
  <si>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</si>
  <si>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</si>
  <si>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</si>
  <si>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</si>
  <si>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</si>
  <si>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</si>
  <si>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</si>
  <si>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</si>
  <si>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</si>
  <si>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</si>
  <si>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</si>
  <si>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</si>
  <si>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</si>
  <si>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</si>
  <si>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</si>
  <si>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</si>
  <si>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</si>
  <si>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</si>
  <si>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</si>
  <si>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</si>
  <si>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</si>
  <si>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</si>
  <si>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</si>
  <si>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</si>
  <si>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</si>
  <si>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</si>
  <si>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</si>
  <si>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</si>
  <si>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</si>
  <si>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</si>
  <si>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</si>
  <si>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</si>
  <si>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</si>
  <si>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</si>
  <si>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</si>
  <si>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</si>
  <si>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</si>
  <si>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</si>
  <si>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</si>
  <si>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</si>
  <si>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</si>
  <si>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</si>
  <si>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</si>
  <si>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</si>
  <si>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</si>
  <si>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</si>
  <si>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</si>
  <si>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</si>
  <si>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</si>
  <si>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</si>
  <si>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</si>
  <si>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</si>
  <si>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</si>
  <si>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</si>
  <si>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</si>
  <si>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</si>
  <si>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</si>
  <si>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</si>
  <si>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</si>
  <si>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</si>
  <si>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</si>
  <si>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</si>
  <si>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</si>
  <si>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</si>
  <si>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</si>
  <si>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</si>
  <si>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</si>
  <si>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</si>
  <si>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</si>
  <si>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</si>
  <si>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</si>
  <si>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</si>
  <si>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</si>
  <si>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</si>
  <si>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</si>
  <si>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</si>
  <si>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</si>
  <si>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</si>
  <si>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</si>
  <si>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</si>
  <si>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</si>
  <si>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</si>
  <si>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</si>
  <si>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</si>
  <si>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</si>
  <si>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</si>
  <si>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</si>
  <si>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</si>
  <si>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</si>
  <si>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</si>
  <si>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</si>
  <si>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</si>
  <si>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</si>
  <si>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</si>
  <si>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</si>
  <si>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</si>
  <si>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</si>
  <si>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</si>
  <si>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</si>
  <si>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</si>
  <si>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</si>
  <si>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</si>
  <si>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</si>
  <si>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</si>
  <si>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</si>
  <si>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</si>
  <si>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</si>
  <si>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</si>
  <si>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</si>
  <si>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</si>
  <si>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</si>
  <si>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</si>
  <si>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</si>
  <si>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</si>
  <si>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</si>
  <si>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</si>
  <si>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</si>
  <si>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</si>
  <si>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</si>
  <si>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</si>
  <si>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</si>
  <si>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</si>
  <si>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</si>
  <si>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</si>
  <si>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</si>
  <si>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</si>
  <si>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</si>
  <si>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</si>
  <si>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</si>
  <si>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</si>
  <si>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</si>
  <si>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</si>
  <si>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</si>
  <si>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</si>
  <si>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</si>
  <si>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</si>
  <si>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</si>
  <si>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</si>
  <si>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</si>
  <si>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</si>
  <si>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</si>
  <si>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</si>
  <si>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</si>
  <si>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</si>
  <si>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</si>
  <si>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</si>
  <si>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</si>
  <si>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</si>
  <si>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</si>
  <si>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</si>
  <si>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</si>
  <si>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</si>
  <si>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</si>
  <si>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</si>
  <si>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</si>
  <si>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</si>
  <si>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</si>
  <si>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</si>
  <si>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</si>
  <si>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</si>
  <si>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</si>
  <si>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</si>
  <si>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</si>
  <si>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</si>
  <si>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</si>
  <si>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</si>
  <si>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</si>
  <si>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</si>
  <si>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</si>
  <si>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</si>
  <si>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</si>
  <si>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</si>
  <si>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</si>
  <si>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</si>
  <si>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</si>
  <si>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</si>
  <si>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</si>
  <si>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</si>
  <si>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</si>
  <si>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</si>
  <si>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</si>
  <si>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</si>
  <si>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</si>
  <si>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</si>
  <si>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</si>
  <si>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</si>
  <si>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</si>
  <si>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</si>
  <si>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</si>
  <si>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</si>
  <si>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</si>
  <si>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</si>
  <si>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</si>
  <si>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</si>
  <si>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</si>
  <si>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</si>
  <si>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</si>
  <si>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</si>
  <si>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</si>
  <si>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</si>
  <si>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</si>
  <si>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</si>
  <si>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</si>
  <si>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</si>
  <si>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</si>
  <si>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</si>
  <si>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</si>
  <si>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</si>
  <si>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</si>
  <si>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</si>
  <si>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</si>
  <si>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</si>
  <si>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</si>
  <si>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</si>
  <si>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</si>
  <si>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</si>
  <si>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</si>
  <si>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</si>
  <si>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</si>
  <si>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</si>
  <si>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</si>
  <si>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</si>
  <si>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</si>
  <si>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</si>
  <si>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</si>
  <si>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</si>
  <si>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</si>
  <si>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</si>
  <si>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</si>
  <si>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</si>
  <si>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</si>
  <si>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</si>
  <si>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</si>
  <si>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</si>
  <si>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</si>
  <si>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</si>
  <si>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</si>
  <si>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</si>
  <si>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</si>
  <si>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</si>
  <si>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</si>
  <si>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</si>
  <si>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</si>
  <si>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</si>
  <si>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</si>
  <si>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</si>
  <si>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</si>
  <si>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</si>
  <si>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</si>
  <si>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</si>
  <si>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</si>
  <si>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</si>
  <si>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</si>
  <si>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</si>
  <si>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</si>
  <si>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</si>
  <si>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</si>
  <si>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</si>
  <si>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</si>
  <si>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</si>
  <si>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</si>
  <si>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</si>
  <si>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</si>
  <si>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</si>
  <si>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</si>
  <si>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</si>
  <si>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</si>
  <si>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</si>
  <si>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</si>
  <si>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</si>
  <si>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</si>
  <si>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</si>
  <si>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</si>
  <si>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</si>
  <si>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</si>
  <si>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</si>
  <si>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</si>
  <si>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</si>
  <si>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</si>
  <si>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</si>
  <si>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</si>
  <si>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</si>
  <si>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</si>
  <si>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</si>
  <si>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</si>
  <si>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</si>
  <si>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</si>
  <si>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</si>
  <si>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</si>
  <si>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</si>
  <si>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</si>
  <si>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</si>
  <si>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</si>
  <si>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</si>
  <si>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</si>
  <si>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</si>
  <si>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</si>
  <si>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</si>
  <si>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</si>
  <si>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</si>
  <si>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</si>
  <si>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</si>
  <si>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</si>
  <si>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</si>
  <si>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</si>
  <si>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</si>
  <si>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</si>
  <si>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</si>
  <si>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</si>
  <si>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</si>
  <si>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</si>
  <si>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</si>
  <si>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</si>
  <si>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</si>
  <si>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</si>
  <si>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</si>
  <si>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</si>
  <si>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</si>
  <si>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</si>
  <si>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</si>
  <si>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</si>
  <si>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</si>
  <si>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</si>
  <si>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</si>
  <si>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</si>
  <si>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</si>
  <si>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</si>
  <si>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</si>
  <si>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</si>
  <si>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</si>
  <si>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</si>
  <si>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</si>
  <si>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</si>
  <si>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</si>
  <si>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</si>
  <si>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</si>
  <si>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</si>
  <si>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</si>
  <si>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</si>
  <si>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</si>
  <si>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</si>
  <si>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</si>
  <si>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</si>
  <si>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</si>
  <si>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</si>
  <si>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</si>
  <si>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</si>
  <si>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</si>
  <si>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</si>
  <si>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</si>
  <si>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</si>
  <si>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</si>
  <si>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</si>
  <si>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</si>
  <si>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</si>
  <si>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</si>
  <si>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</si>
  <si>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</si>
  <si>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</si>
  <si>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</si>
  <si>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</si>
  <si>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</si>
  <si>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</si>
  <si>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</si>
  <si>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</si>
  <si>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</si>
  <si>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</si>
  <si>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</si>
  <si>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</si>
  <si>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</si>
  <si>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</si>
  <si>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</si>
  <si>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</si>
  <si>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</si>
  <si>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</si>
  <si>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</si>
  <si>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</si>
  <si>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</si>
  <si>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</si>
  <si>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</si>
  <si>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</si>
  <si>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</si>
  <si>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</si>
  <si>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</si>
  <si>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</si>
  <si>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</si>
  <si>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</si>
  <si>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</si>
  <si>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</si>
  <si>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</si>
  <si>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</si>
  <si>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</si>
  <si>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</si>
  <si>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</si>
  <si>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</si>
  <si>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</si>
  <si>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</si>
  <si>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</si>
  <si>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</si>
  <si>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</si>
  <si>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</si>
  <si>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</si>
  <si>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</si>
  <si>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</si>
  <si>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</si>
  <si>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</si>
  <si>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</si>
  <si>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</si>
  <si>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</si>
  <si>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</si>
  <si>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</si>
  <si>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</si>
  <si>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</si>
  <si>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</si>
  <si>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</si>
  <si>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</si>
  <si>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</si>
  <si>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</si>
  <si>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</si>
  <si>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</si>
  <si>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</si>
  <si>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</si>
  <si>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</si>
  <si>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</si>
  <si>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</si>
  <si>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</si>
  <si>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</si>
  <si>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</si>
  <si>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</si>
  <si>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</si>
  <si>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</si>
  <si>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</si>
  <si>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</si>
  <si>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</si>
  <si>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</si>
  <si>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</si>
  <si>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</si>
  <si>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</si>
  <si>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</si>
  <si>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</si>
  <si>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</si>
  <si>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</si>
  <si>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</si>
  <si>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</si>
  <si>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</si>
  <si>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</si>
  <si>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</si>
  <si>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</si>
  <si>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</si>
  <si>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</si>
  <si>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</si>
  <si>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</si>
  <si>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</si>
  <si>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</si>
  <si>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</si>
  <si>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</si>
  <si>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</si>
  <si>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</si>
  <si>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</si>
  <si>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</si>
  <si>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</si>
  <si>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</si>
  <si>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</si>
  <si>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</si>
  <si>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</si>
  <si>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</si>
  <si>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</si>
  <si>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</si>
  <si>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</si>
  <si>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</si>
  <si>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</si>
  <si>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</si>
  <si>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</si>
  <si>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</si>
  <si>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</si>
  <si>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</si>
  <si>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</si>
  <si>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</si>
  <si>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</si>
  <si>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</si>
  <si>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</si>
  <si>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</si>
  <si>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</si>
  <si>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</si>
  <si>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</si>
  <si>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</si>
  <si>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</si>
  <si>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</si>
  <si>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</si>
  <si>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</si>
  <si>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</si>
  <si>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</si>
  <si>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</si>
  <si>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</si>
  <si>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</si>
  <si>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</si>
  <si>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</si>
  <si>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</si>
  <si>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</si>
  <si>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</si>
  <si>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</si>
  <si>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</si>
  <si>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</si>
  <si>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</si>
  <si>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</si>
  <si>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</si>
  <si>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</si>
  <si>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</si>
  <si>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</si>
  <si>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</si>
  <si>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</si>
  <si>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</si>
  <si>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</si>
  <si>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</si>
  <si>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</si>
  <si>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</si>
  <si>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</si>
  <si>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</si>
  <si>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</si>
  <si>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</si>
  <si>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</si>
  <si>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</si>
  <si>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</si>
  <si>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</si>
  <si>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</si>
  <si>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</si>
  <si>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</si>
  <si>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</si>
  <si>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</si>
  <si>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</si>
  <si>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</si>
  <si>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</si>
  <si>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</si>
  <si>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</si>
  <si>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</si>
  <si>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</si>
  <si>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</si>
  <si>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</si>
  <si>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</si>
  <si>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</si>
  <si>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</si>
  <si>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</si>
  <si>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</si>
  <si>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</si>
  <si>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</si>
  <si>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</si>
  <si>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</si>
  <si>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</si>
  <si>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</si>
  <si>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</si>
  <si>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</si>
  <si>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</si>
  <si>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</si>
  <si>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</si>
  <si>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</si>
  <si>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</si>
  <si>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</si>
  <si>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</si>
  <si>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</si>
  <si>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</si>
  <si>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</si>
  <si>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</si>
  <si>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</si>
  <si>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</si>
  <si>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</si>
  <si>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</si>
  <si>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</si>
  <si>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</si>
  <si>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</si>
  <si>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</si>
  <si>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</si>
  <si>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</si>
  <si>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</si>
  <si>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</si>
  <si>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</si>
  <si>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</si>
  <si>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</si>
  <si>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</si>
  <si>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</si>
  <si>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</si>
  <si>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</si>
  <si>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</si>
  <si>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</si>
  <si>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</si>
  <si>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</si>
  <si>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</si>
  <si>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</si>
  <si>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</si>
  <si>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</si>
  <si>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</si>
  <si>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</si>
  <si>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</si>
  <si>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</si>
  <si>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</si>
  <si>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</si>
  <si>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</si>
  <si>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</si>
  <si>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</si>
  <si>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</si>
  <si>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</si>
  <si>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</si>
  <si>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</si>
  <si>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</si>
  <si>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</si>
  <si>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</si>
  <si>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Backers_count</t>
  </si>
  <si>
    <t>Outcome</t>
  </si>
  <si>
    <t>Backers_Count</t>
  </si>
  <si>
    <t>Mean</t>
  </si>
  <si>
    <t>Median</t>
  </si>
  <si>
    <t>Standard Deviation</t>
  </si>
  <si>
    <t>Variance</t>
  </si>
  <si>
    <t>Maximum</t>
  </si>
  <si>
    <t>Minimum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</si>
</sst>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[20210319_StarterBook_NRK.xlsx]Sheet2!PivotTable1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1-449C-B409-4F640953730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1-449C-B409-4F640953730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1-449C-B409-4F640953730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1-449C-B409-4F6409537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0450751"/>
        <c:axId val="1120451167"/>
      </c:barChart>
      <c:catAx>
        <c:axId val="112045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51167"/>
        <c:crosses val="autoZero"/>
        <c:auto val="1"/>
        <c:lblAlgn val="ctr"/>
        <c:lblOffset val="100"/>
        <c:noMultiLvlLbl val="0"/>
      </c:catAx>
      <c:valAx>
        <c:axId val="11204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[20210319_StarterBook_NRK.xlsx]Sheet3!PivotTable2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1-4E38-B57C-08BE2DFA940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1-4E38-B57C-08BE2DFA940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31-4E38-B57C-08BE2DFA940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31-4E38-B57C-08BE2DFA9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3417503"/>
        <c:axId val="853417919"/>
      </c:barChart>
      <c:catAx>
        <c:axId val="85341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17919"/>
        <c:crosses val="autoZero"/>
        <c:auto val="1"/>
        <c:lblAlgn val="ctr"/>
        <c:lblOffset val="100"/>
        <c:noMultiLvlLbl val="0"/>
      </c:catAx>
      <c:valAx>
        <c:axId val="85341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1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[20210319_StarterBook_NRK.xlsx]Sheet4!PivotTable3</c:name>
    <c:fmtId val="1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9-4940-8CF0-458984D5942B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9-4940-8CF0-458984D5942B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9-4940-8CF0-458984D59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196911"/>
        <c:axId val="1114195247"/>
      </c:lineChart>
      <c:catAx>
        <c:axId val="111419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95247"/>
        <c:crosses val="autoZero"/>
        <c:auto val="1"/>
        <c:lblAlgn val="ctr"/>
        <c:lblOffset val="100"/>
        <c:noMultiLvlLbl val="0"/>
      </c:catAx>
      <c:valAx>
        <c:axId val="111419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19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8-4A9B-9C0F-906E7F876D5F}"/>
            </c:ext>
          </c:extLst>
        </c:ser>
        <c:ser>
          <c:idx val="1"/>
          <c:order val="1"/>
          <c:tx>
            <c:strRef>
              <c:f>Sheet5!$I$1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8-4A9B-9C0F-906E7F876D5F}"/>
            </c:ext>
          </c:extLst>
        </c:ser>
        <c:ser>
          <c:idx val="2"/>
          <c:order val="2"/>
          <c:tx>
            <c:strRef>
              <c:f>Sheet5!$J$1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8-4A9B-9C0F-906E7F876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288255"/>
        <c:axId val="855275775"/>
      </c:lineChart>
      <c:catAx>
        <c:axId val="85528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75775"/>
        <c:crosses val="autoZero"/>
        <c:auto val="1"/>
        <c:lblAlgn val="ctr"/>
        <c:lblOffset val="100"/>
        <c:noMultiLvlLbl val="0"/>
      </c:catAx>
      <c:valAx>
        <c:axId val="8552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8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0</xdr:rowOff>
    </xdr:from>
    <xdr:to>
      <xdr:col>14</xdr:col>
      <xdr:colOff>319087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0</xdr:row>
      <xdr:rowOff>190499</xdr:rowOff>
    </xdr:from>
    <xdr:to>
      <xdr:col>23</xdr:col>
      <xdr:colOff>552450</xdr:colOff>
      <xdr:row>32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3</xdr:row>
      <xdr:rowOff>114300</xdr:rowOff>
    </xdr:from>
    <xdr:to>
      <xdr:col>13</xdr:col>
      <xdr:colOff>576262</xdr:colOff>
      <xdr:row>18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561975</xdr:colOff>
      <xdr:row>15</xdr:row>
      <xdr:rowOff>161924</xdr:rowOff>
    </xdr:from>
    <xdr:to>
      <xdr:col>9</xdr:col>
      <xdr:colOff>1266824</xdr:colOff>
      <xdr:row>32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raj Khatri" refreshedDate="44267.410822106482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raj Khatri" refreshedDate="44267.420541898151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I1" zoomScale="85" zoomScaleNormal="85" workbookViewId="0">
      <selection activeCell="R5" sqref="R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customWidth="1"/>
    <col min="16" max="16" width="17" bestFit="1" customWidth="1"/>
    <col min="17" max="17" width="14" customWidth="1"/>
    <col min="18" max="18" width="24.42578125" bestFit="1" customWidth="1"/>
    <col min="19" max="19" width="31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autoFilter ref="A1:R4115"/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C9" sqref="C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E32"/>
  <sheetViews>
    <sheetView zoomScale="175" zoomScaleNormal="175" workbookViewId="0">
      <selection activeCell="D6" sqref="D6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11.42578125" bestFit="1" customWidth="1"/>
    <col min="6" max="6" width="11.28515625" bestFit="1" customWidth="1"/>
  </cols>
  <sheetData>
    <row r="2" spans="1:5" x14ac:dyDescent="0.25">
      <c r="A2" s="8" t="s">
        <v>8308</v>
      </c>
      <c r="B2" t="s">
        <v>8364</v>
      </c>
    </row>
    <row r="3" spans="1:5" x14ac:dyDescent="0.25">
      <c r="A3" s="8" t="s">
        <v>8379</v>
      </c>
      <c r="B3" t="s">
        <v>8364</v>
      </c>
    </row>
    <row r="5" spans="1:5" x14ac:dyDescent="0.25">
      <c r="A5" s="8" t="s">
        <v>8322</v>
      </c>
      <c r="B5" s="8" t="s">
        <v>8321</v>
      </c>
    </row>
    <row r="6" spans="1:5" x14ac:dyDescent="0.25">
      <c r="A6" s="8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25">
      <c r="A7" s="11" t="s">
        <v>8373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25">
      <c r="A8" s="11" t="s">
        <v>8374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25">
      <c r="A9" s="11" t="s">
        <v>8375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25">
      <c r="A10" s="11" t="s">
        <v>8376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25">
      <c r="A11" s="11" t="s">
        <v>8367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25">
      <c r="A12" s="11" t="s">
        <v>8377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25">
      <c r="A13" s="11" t="s">
        <v>8368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25">
      <c r="A14" s="11" t="s">
        <v>8369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25">
      <c r="A15" s="11" t="s">
        <v>8370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25">
      <c r="A16" s="11" t="s">
        <v>8371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25">
      <c r="A17" s="11" t="s">
        <v>8372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25">
      <c r="A18" s="11" t="s">
        <v>8378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25">
      <c r="A19" s="11" t="s">
        <v>8320</v>
      </c>
      <c r="B19" s="10">
        <v>2185</v>
      </c>
      <c r="C19" s="10">
        <v>1530</v>
      </c>
      <c r="D19" s="10">
        <v>349</v>
      </c>
      <c r="E19" s="10">
        <v>4064</v>
      </c>
    </row>
    <row r="21" spans="1:5" x14ac:dyDescent="0.25">
      <c r="E21" s="6"/>
    </row>
    <row r="22" spans="1:5" x14ac:dyDescent="0.25">
      <c r="E22" s="6"/>
    </row>
    <row r="23" spans="1:5" x14ac:dyDescent="0.25">
      <c r="E23" s="6"/>
    </row>
    <row r="24" spans="1:5" x14ac:dyDescent="0.25">
      <c r="E24" s="6"/>
    </row>
    <row r="25" spans="1:5" x14ac:dyDescent="0.25">
      <c r="E25" s="6"/>
    </row>
    <row r="26" spans="1:5" x14ac:dyDescent="0.25">
      <c r="E26" s="6"/>
    </row>
    <row r="27" spans="1:5" x14ac:dyDescent="0.25">
      <c r="E27" s="6"/>
    </row>
    <row r="28" spans="1:5" x14ac:dyDescent="0.25">
      <c r="E28" s="6"/>
    </row>
    <row r="29" spans="1:5" x14ac:dyDescent="0.25">
      <c r="E29" s="6"/>
    </row>
    <row r="30" spans="1:5" x14ac:dyDescent="0.25">
      <c r="E30" s="6"/>
    </row>
    <row r="31" spans="1:5" x14ac:dyDescent="0.25">
      <c r="E31" s="6"/>
    </row>
    <row r="32" spans="1:5" x14ac:dyDescent="0.25">
      <c r="E32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13"/>
  <sheetViews>
    <sheetView topLeftCell="A4" workbookViewId="0">
      <selection activeCell="I5" sqref="I5"/>
    </sheetView>
  </sheetViews>
  <sheetFormatPr defaultRowHeight="15" x14ac:dyDescent="0.25"/>
  <cols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1" x14ac:dyDescent="0.25"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  <c r="I1" s="1" t="s">
        <v>8386</v>
      </c>
      <c r="J1" s="1" t="s">
        <v>8387</v>
      </c>
      <c r="K1" s="1"/>
    </row>
    <row r="2" spans="1:11" x14ac:dyDescent="0.25">
      <c r="C2" t="s">
        <v>8388</v>
      </c>
      <c r="D2">
        <f>COUNTIFS(Goal,"&lt;1000",State,"successful")</f>
        <v>322</v>
      </c>
      <c r="E2">
        <f>COUNTIFS(Goal,"&lt;1000",State,"failed")</f>
        <v>113</v>
      </c>
      <c r="F2">
        <f>COUNTIFS(Goal,"&lt;1000",State,"canceled")</f>
        <v>18</v>
      </c>
      <c r="G2">
        <f>SUM(D2:F2)</f>
        <v>453</v>
      </c>
      <c r="H2" s="5">
        <f>D2/$G2</f>
        <v>0.71081677704194257</v>
      </c>
      <c r="I2" s="5">
        <f>E2/$G2</f>
        <v>0.24944812362030905</v>
      </c>
      <c r="J2" s="5">
        <f>F2/$G2</f>
        <v>3.9735099337748346E-2</v>
      </c>
    </row>
    <row r="3" spans="1:11" x14ac:dyDescent="0.25">
      <c r="A3">
        <v>1000</v>
      </c>
      <c r="B3">
        <v>4999</v>
      </c>
      <c r="C3" t="s">
        <v>8389</v>
      </c>
      <c r="D3">
        <f t="shared" ref="D3:D12" si="0">COUNTIFS(State,"successful", Goal, "&gt;="&amp;$A3, Goal, "&lt;="&amp;$B3)</f>
        <v>932</v>
      </c>
      <c r="E3">
        <f t="shared" ref="E3:E12" si="1">COUNTIFS(State,"failed", Goal, "&gt;="&amp;$A3, Goal, "&lt;="&amp;$B3)</f>
        <v>420</v>
      </c>
      <c r="F3">
        <f t="shared" ref="F3:F12" si="2">COUNTIFS(State,"canceled", Goal, "&gt;="&amp;$A3, Goal, "&lt;="&amp;$B3)</f>
        <v>60</v>
      </c>
      <c r="G3">
        <f t="shared" ref="G3:G13" si="3">SUM(D3:F3)</f>
        <v>1412</v>
      </c>
      <c r="H3" s="5">
        <f t="shared" ref="H3:J12" si="4">D3/$G3</f>
        <v>0.66005665722379603</v>
      </c>
      <c r="I3" s="5">
        <f t="shared" si="4"/>
        <v>0.29745042492917845</v>
      </c>
      <c r="J3" s="5">
        <f t="shared" si="4"/>
        <v>4.2492917847025496E-2</v>
      </c>
    </row>
    <row r="4" spans="1:11" x14ac:dyDescent="0.25">
      <c r="A4">
        <v>5000</v>
      </c>
      <c r="B4">
        <f>B3+5000</f>
        <v>9999</v>
      </c>
      <c r="C4" t="s">
        <v>8390</v>
      </c>
      <c r="D4">
        <f t="shared" si="0"/>
        <v>381</v>
      </c>
      <c r="E4">
        <f t="shared" si="1"/>
        <v>283</v>
      </c>
      <c r="F4">
        <f t="shared" si="2"/>
        <v>52</v>
      </c>
      <c r="G4">
        <f t="shared" si="3"/>
        <v>716</v>
      </c>
      <c r="H4" s="5">
        <f t="shared" si="4"/>
        <v>0.53212290502793291</v>
      </c>
      <c r="I4" s="5">
        <f t="shared" si="4"/>
        <v>0.39525139664804471</v>
      </c>
      <c r="J4" s="5">
        <f t="shared" si="4"/>
        <v>7.2625698324022353E-2</v>
      </c>
    </row>
    <row r="5" spans="1:11" x14ac:dyDescent="0.25">
      <c r="A5">
        <f>A4+5000</f>
        <v>10000</v>
      </c>
      <c r="B5">
        <f>B4+5000</f>
        <v>14999</v>
      </c>
      <c r="C5" t="s">
        <v>8391</v>
      </c>
      <c r="D5">
        <f t="shared" si="0"/>
        <v>168</v>
      </c>
      <c r="E5">
        <f t="shared" si="1"/>
        <v>144</v>
      </c>
      <c r="F5">
        <f t="shared" si="2"/>
        <v>40</v>
      </c>
      <c r="G5">
        <f t="shared" si="3"/>
        <v>352</v>
      </c>
      <c r="H5" s="5">
        <f t="shared" si="4"/>
        <v>0.47727272727272729</v>
      </c>
      <c r="I5" s="5">
        <f t="shared" si="4"/>
        <v>0.40909090909090912</v>
      </c>
      <c r="J5" s="5">
        <f t="shared" si="4"/>
        <v>0.11363636363636363</v>
      </c>
    </row>
    <row r="6" spans="1:11" x14ac:dyDescent="0.25">
      <c r="A6">
        <f t="shared" ref="A6:A12" si="5">A5+5000</f>
        <v>15000</v>
      </c>
      <c r="B6">
        <f t="shared" ref="B6:B12" si="6">B5+5000</f>
        <v>19999</v>
      </c>
      <c r="C6" t="s">
        <v>8392</v>
      </c>
      <c r="D6">
        <f t="shared" si="0"/>
        <v>94</v>
      </c>
      <c r="E6">
        <f t="shared" si="1"/>
        <v>90</v>
      </c>
      <c r="F6">
        <f t="shared" si="2"/>
        <v>17</v>
      </c>
      <c r="G6">
        <f t="shared" si="3"/>
        <v>201</v>
      </c>
      <c r="H6" s="5">
        <f t="shared" si="4"/>
        <v>0.46766169154228854</v>
      </c>
      <c r="I6" s="5">
        <f t="shared" si="4"/>
        <v>0.44776119402985076</v>
      </c>
      <c r="J6" s="5">
        <f t="shared" si="4"/>
        <v>8.45771144278607E-2</v>
      </c>
    </row>
    <row r="7" spans="1:11" x14ac:dyDescent="0.25">
      <c r="A7">
        <f t="shared" si="5"/>
        <v>20000</v>
      </c>
      <c r="B7">
        <f t="shared" si="6"/>
        <v>24999</v>
      </c>
      <c r="C7" t="s">
        <v>8393</v>
      </c>
      <c r="D7">
        <f t="shared" si="0"/>
        <v>62</v>
      </c>
      <c r="E7">
        <f t="shared" si="1"/>
        <v>72</v>
      </c>
      <c r="F7">
        <f t="shared" si="2"/>
        <v>14</v>
      </c>
      <c r="G7">
        <f t="shared" si="3"/>
        <v>148</v>
      </c>
      <c r="H7" s="5">
        <f t="shared" si="4"/>
        <v>0.41891891891891891</v>
      </c>
      <c r="I7" s="5">
        <f t="shared" si="4"/>
        <v>0.48648648648648651</v>
      </c>
      <c r="J7" s="5">
        <f t="shared" si="4"/>
        <v>9.45945945945946E-2</v>
      </c>
    </row>
    <row r="8" spans="1:11" x14ac:dyDescent="0.25">
      <c r="A8">
        <f t="shared" si="5"/>
        <v>25000</v>
      </c>
      <c r="B8">
        <f t="shared" si="6"/>
        <v>29999</v>
      </c>
      <c r="C8" t="s">
        <v>8394</v>
      </c>
      <c r="D8">
        <f t="shared" si="0"/>
        <v>55</v>
      </c>
      <c r="E8">
        <f t="shared" si="1"/>
        <v>64</v>
      </c>
      <c r="F8">
        <f t="shared" si="2"/>
        <v>18</v>
      </c>
      <c r="G8">
        <f t="shared" si="3"/>
        <v>137</v>
      </c>
      <c r="H8" s="5">
        <f t="shared" si="4"/>
        <v>0.40145985401459855</v>
      </c>
      <c r="I8" s="5">
        <f t="shared" si="4"/>
        <v>0.46715328467153283</v>
      </c>
      <c r="J8" s="5">
        <f t="shared" si="4"/>
        <v>0.13138686131386862</v>
      </c>
    </row>
    <row r="9" spans="1:11" x14ac:dyDescent="0.25">
      <c r="A9">
        <f t="shared" si="5"/>
        <v>30000</v>
      </c>
      <c r="B9">
        <f t="shared" si="6"/>
        <v>34999</v>
      </c>
      <c r="C9" t="s">
        <v>8395</v>
      </c>
      <c r="D9">
        <f t="shared" si="0"/>
        <v>32</v>
      </c>
      <c r="E9">
        <f t="shared" si="1"/>
        <v>37</v>
      </c>
      <c r="F9">
        <f t="shared" si="2"/>
        <v>13</v>
      </c>
      <c r="G9">
        <f t="shared" si="3"/>
        <v>82</v>
      </c>
      <c r="H9" s="5">
        <f t="shared" si="4"/>
        <v>0.3902439024390244</v>
      </c>
      <c r="I9" s="5">
        <f t="shared" si="4"/>
        <v>0.45121951219512196</v>
      </c>
      <c r="J9" s="5">
        <f t="shared" si="4"/>
        <v>0.15853658536585366</v>
      </c>
    </row>
    <row r="10" spans="1:11" x14ac:dyDescent="0.25">
      <c r="A10">
        <f t="shared" si="5"/>
        <v>35000</v>
      </c>
      <c r="B10">
        <f t="shared" si="6"/>
        <v>39999</v>
      </c>
      <c r="C10" t="s">
        <v>8396</v>
      </c>
      <c r="D10">
        <f t="shared" si="0"/>
        <v>26</v>
      </c>
      <c r="E10">
        <f t="shared" si="1"/>
        <v>22</v>
      </c>
      <c r="F10">
        <f t="shared" si="2"/>
        <v>7</v>
      </c>
      <c r="G10">
        <f t="shared" si="3"/>
        <v>55</v>
      </c>
      <c r="H10" s="5">
        <f t="shared" si="4"/>
        <v>0.47272727272727272</v>
      </c>
      <c r="I10" s="5">
        <f t="shared" si="4"/>
        <v>0.4</v>
      </c>
      <c r="J10" s="5">
        <f t="shared" si="4"/>
        <v>0.12727272727272726</v>
      </c>
    </row>
    <row r="11" spans="1:11" x14ac:dyDescent="0.25">
      <c r="A11">
        <f t="shared" si="5"/>
        <v>40000</v>
      </c>
      <c r="B11">
        <f t="shared" si="6"/>
        <v>44999</v>
      </c>
      <c r="C11" t="s">
        <v>8397</v>
      </c>
      <c r="D11">
        <f t="shared" si="0"/>
        <v>21</v>
      </c>
      <c r="E11">
        <f t="shared" si="1"/>
        <v>16</v>
      </c>
      <c r="F11">
        <f t="shared" si="2"/>
        <v>6</v>
      </c>
      <c r="G11">
        <f t="shared" si="3"/>
        <v>43</v>
      </c>
      <c r="H11" s="5">
        <f t="shared" si="4"/>
        <v>0.48837209302325579</v>
      </c>
      <c r="I11" s="5">
        <f t="shared" si="4"/>
        <v>0.37209302325581395</v>
      </c>
      <c r="J11" s="5">
        <f t="shared" si="4"/>
        <v>0.13953488372093023</v>
      </c>
    </row>
    <row r="12" spans="1:11" x14ac:dyDescent="0.25">
      <c r="A12">
        <f t="shared" si="5"/>
        <v>45000</v>
      </c>
      <c r="B12">
        <f t="shared" si="6"/>
        <v>49999</v>
      </c>
      <c r="C12" t="s">
        <v>8398</v>
      </c>
      <c r="D12">
        <f t="shared" si="0"/>
        <v>6</v>
      </c>
      <c r="E12">
        <f t="shared" si="1"/>
        <v>11</v>
      </c>
      <c r="F12">
        <f t="shared" si="2"/>
        <v>4</v>
      </c>
      <c r="G12">
        <f t="shared" si="3"/>
        <v>21</v>
      </c>
      <c r="H12" s="5">
        <f t="shared" si="4"/>
        <v>0.2857142857142857</v>
      </c>
      <c r="I12" s="5">
        <f t="shared" si="4"/>
        <v>0.52380952380952384</v>
      </c>
      <c r="J12" s="5">
        <f t="shared" si="4"/>
        <v>0.19047619047619047</v>
      </c>
    </row>
    <row r="13" spans="1:11" x14ac:dyDescent="0.25">
      <c r="C13" t="s">
        <v>8399</v>
      </c>
      <c r="D13">
        <f>COUNTIFS(Goal,"&gt;=50000",State,"successful")</f>
        <v>86</v>
      </c>
      <c r="E13">
        <f>COUNTIFS(Goal,"&gt;=50000",State,"failed")</f>
        <v>258</v>
      </c>
      <c r="F13">
        <f>COUNTIFS(Goal,"&gt;=50000",State,"canceled")</f>
        <v>100</v>
      </c>
      <c r="G13">
        <f t="shared" si="3"/>
        <v>444</v>
      </c>
      <c r="H13" s="5">
        <f>D13/$G13</f>
        <v>0.19369369369369369</v>
      </c>
      <c r="I13" s="5">
        <f>E13/$G13</f>
        <v>0.58108108108108103</v>
      </c>
      <c r="J13" s="5">
        <f>F13/$G13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2186"/>
  <sheetViews>
    <sheetView tabSelected="1" workbookViewId="0">
      <selection activeCell="K7" sqref="K7"/>
    </sheetView>
  </sheetViews>
  <sheetFormatPr defaultRowHeight="15" x14ac:dyDescent="0.25"/>
  <cols>
    <col min="1" max="1" width="9.5703125" bestFit="1" customWidth="1"/>
    <col min="2" max="2" width="13.85546875" bestFit="1" customWidth="1"/>
    <col min="4" max="4" width="18.140625" bestFit="1" customWidth="1"/>
    <col min="5" max="5" width="10.5703125" bestFit="1" customWidth="1"/>
    <col min="8" max="8" width="14.140625" bestFit="1" customWidth="1"/>
    <col min="10" max="10" width="18.140625" bestFit="1" customWidth="1"/>
  </cols>
  <sheetData>
    <row r="1" spans="1:11" x14ac:dyDescent="0.25">
      <c r="A1" t="s">
        <v>8400</v>
      </c>
      <c r="B1" t="s">
        <v>8401</v>
      </c>
      <c r="G1" t="s">
        <v>8402</v>
      </c>
      <c r="H1" t="s">
        <v>8403</v>
      </c>
    </row>
    <row r="2" spans="1:11" x14ac:dyDescent="0.25">
      <c r="A2" t="s">
        <v>8219</v>
      </c>
      <c r="B2">
        <v>182</v>
      </c>
      <c r="D2" t="s">
        <v>8404</v>
      </c>
      <c r="E2" s="12">
        <f>AVERAGE(B:B)</f>
        <v>194.42517162471395</v>
      </c>
      <c r="G2" t="s">
        <v>8221</v>
      </c>
      <c r="H2">
        <v>0</v>
      </c>
      <c r="J2" t="s">
        <v>8404</v>
      </c>
      <c r="K2" s="12">
        <f>AVERAGE(H:H)</f>
        <v>17.709803921568628</v>
      </c>
    </row>
    <row r="3" spans="1:11" x14ac:dyDescent="0.25">
      <c r="A3" t="s">
        <v>8219</v>
      </c>
      <c r="B3">
        <v>79</v>
      </c>
      <c r="D3" t="s">
        <v>8405</v>
      </c>
      <c r="E3" s="12">
        <f>MEDIAN(B:B)</f>
        <v>62</v>
      </c>
      <c r="G3" t="s">
        <v>8221</v>
      </c>
      <c r="H3">
        <v>1</v>
      </c>
      <c r="J3" t="s">
        <v>8405</v>
      </c>
      <c r="K3" s="12">
        <f>MEDIAN(H:H)</f>
        <v>4</v>
      </c>
    </row>
    <row r="4" spans="1:11" x14ac:dyDescent="0.25">
      <c r="A4" t="s">
        <v>8219</v>
      </c>
      <c r="B4">
        <v>35</v>
      </c>
      <c r="D4" t="s">
        <v>8409</v>
      </c>
      <c r="E4" s="12">
        <f>MIN(B:B)</f>
        <v>1</v>
      </c>
      <c r="G4" t="s">
        <v>8221</v>
      </c>
      <c r="H4">
        <v>10</v>
      </c>
      <c r="J4" t="s">
        <v>8409</v>
      </c>
      <c r="K4" s="12">
        <f>MIN(H:H)</f>
        <v>0</v>
      </c>
    </row>
    <row r="5" spans="1:11" x14ac:dyDescent="0.25">
      <c r="A5" t="s">
        <v>8219</v>
      </c>
      <c r="B5">
        <v>150</v>
      </c>
      <c r="D5" t="s">
        <v>8408</v>
      </c>
      <c r="E5" s="12">
        <f>MAX(B:B)</f>
        <v>26457</v>
      </c>
      <c r="G5" t="s">
        <v>8221</v>
      </c>
      <c r="H5">
        <v>0</v>
      </c>
      <c r="J5" t="s">
        <v>8408</v>
      </c>
      <c r="K5" s="12">
        <f>MAX(H:H)</f>
        <v>1293</v>
      </c>
    </row>
    <row r="6" spans="1:11" x14ac:dyDescent="0.25">
      <c r="A6" t="s">
        <v>8219</v>
      </c>
      <c r="B6">
        <v>284</v>
      </c>
      <c r="D6" t="s">
        <v>8407</v>
      </c>
      <c r="E6" s="12">
        <f>_xlfn.VAR.S(B:B)</f>
        <v>713167.37912800396</v>
      </c>
      <c r="G6" t="s">
        <v>8221</v>
      </c>
      <c r="H6">
        <v>7</v>
      </c>
      <c r="J6" t="s">
        <v>8407</v>
      </c>
      <c r="K6" s="12">
        <f>_xlfn.VAR.S(H:H)</f>
        <v>3775.6894394644714</v>
      </c>
    </row>
    <row r="7" spans="1:11" x14ac:dyDescent="0.25">
      <c r="A7" t="s">
        <v>8219</v>
      </c>
      <c r="B7">
        <v>47</v>
      </c>
      <c r="D7" t="s">
        <v>8406</v>
      </c>
      <c r="E7" s="12">
        <f>_xlfn.STDEV.S(B:B)</f>
        <v>844.49237955591047</v>
      </c>
      <c r="G7" t="s">
        <v>8221</v>
      </c>
      <c r="H7">
        <v>0</v>
      </c>
      <c r="J7" t="s">
        <v>8406</v>
      </c>
      <c r="K7" s="12">
        <f>_xlfn.STDEV.S(H:H)</f>
        <v>61.446638959868842</v>
      </c>
    </row>
    <row r="8" spans="1:11" x14ac:dyDescent="0.25">
      <c r="A8" t="s">
        <v>8219</v>
      </c>
      <c r="B8">
        <v>58</v>
      </c>
      <c r="G8" t="s">
        <v>8221</v>
      </c>
      <c r="H8">
        <v>1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Niraj Khatri</cp:lastModifiedBy>
  <dcterms:created xsi:type="dcterms:W3CDTF">2017-04-20T15:17:24Z</dcterms:created>
  <dcterms:modified xsi:type="dcterms:W3CDTF">2021-03-19T23:40:41Z</dcterms:modified>
</cp:coreProperties>
</file>