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iraj\Documents\GT Analytics Bootcamp\excel-challenge\"/>
    </mc:Choice>
  </mc:AlternateContent>
  <bookViews>
    <workbookView xWindow="0" yWindow="0" windowWidth="28800" windowHeight="1200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Sheet1!$A$1:$R$4115</definedName>
    <definedName name="Goal">Sheet1!$D:$D</definedName>
    <definedName name="State">Sheet1!$F:$F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6" l="1"/>
  <c r="K6" i="6"/>
  <c r="K5" i="6"/>
  <c r="K4" i="6"/>
  <c r="K3" i="6"/>
  <c r="K2" i="6"/>
  <c r="E7" i="6"/>
  <c r="E6" i="6"/>
  <c r="E5" i="6"/>
  <c r="E4" i="6"/>
  <c r="E3" i="6"/>
  <c r="E2" i="6"/>
  <c r="F13" i="5"/>
  <c r="F4" i="5"/>
  <c r="F5" i="5"/>
  <c r="F6" i="5"/>
  <c r="F7" i="5"/>
  <c r="F8" i="5"/>
  <c r="F9" i="5"/>
  <c r="F10" i="5"/>
  <c r="F11" i="5"/>
  <c r="F12" i="5"/>
  <c r="F3" i="5"/>
  <c r="F2" i="5"/>
  <c r="E13" i="5"/>
  <c r="E4" i="5"/>
  <c r="E5" i="5"/>
  <c r="E6" i="5"/>
  <c r="E7" i="5"/>
  <c r="E8" i="5"/>
  <c r="E9" i="5"/>
  <c r="E10" i="5"/>
  <c r="E11" i="5"/>
  <c r="E12" i="5"/>
  <c r="D4" i="5"/>
  <c r="G4" i="5" s="1"/>
  <c r="J4" i="5" s="1"/>
  <c r="D5" i="5"/>
  <c r="G5" i="5" s="1"/>
  <c r="J5" i="5" s="1"/>
  <c r="D6" i="5"/>
  <c r="D7" i="5"/>
  <c r="D8" i="5"/>
  <c r="G8" i="5" s="1"/>
  <c r="I8" i="5" s="1"/>
  <c r="D9" i="5"/>
  <c r="G9" i="5" s="1"/>
  <c r="I9" i="5" s="1"/>
  <c r="D10" i="5"/>
  <c r="G10" i="5" s="1"/>
  <c r="H10" i="5" s="1"/>
  <c r="D11" i="5"/>
  <c r="G11" i="5" s="1"/>
  <c r="J11" i="5" s="1"/>
  <c r="D12" i="5"/>
  <c r="E3" i="5"/>
  <c r="D3" i="5"/>
  <c r="G3" i="5" s="1"/>
  <c r="J3" i="5" s="1"/>
  <c r="E2" i="5"/>
  <c r="D13" i="5"/>
  <c r="G13" i="5" s="1"/>
  <c r="J13" i="5" s="1"/>
  <c r="D2" i="5"/>
  <c r="G2" i="5" s="1"/>
  <c r="J2" i="5" s="1"/>
  <c r="A6" i="5"/>
  <c r="B6" i="5"/>
  <c r="A7" i="5"/>
  <c r="B7" i="5"/>
  <c r="A8" i="5"/>
  <c r="B8" i="5"/>
  <c r="A9" i="5"/>
  <c r="A10" i="5" s="1"/>
  <c r="A11" i="5" s="1"/>
  <c r="A12" i="5" s="1"/>
  <c r="B9" i="5"/>
  <c r="B10" i="5" s="1"/>
  <c r="B11" i="5" s="1"/>
  <c r="B12" i="5" s="1"/>
  <c r="B5" i="5"/>
  <c r="B4" i="5"/>
  <c r="A5" i="5"/>
  <c r="G12" i="5" l="1"/>
  <c r="J12" i="5" s="1"/>
  <c r="G6" i="5"/>
  <c r="I6" i="5" s="1"/>
  <c r="H8" i="5"/>
  <c r="G7" i="5"/>
  <c r="I7" i="5" s="1"/>
  <c r="I3" i="5"/>
  <c r="I11" i="5"/>
  <c r="I2" i="5"/>
  <c r="J8" i="5"/>
  <c r="I5" i="5"/>
  <c r="J9" i="5"/>
  <c r="I4" i="5"/>
  <c r="H5" i="5"/>
  <c r="H2" i="5"/>
  <c r="H4" i="5"/>
  <c r="J10" i="5"/>
  <c r="I10" i="5"/>
  <c r="I12" i="5"/>
  <c r="I13" i="5"/>
  <c r="H11" i="5"/>
  <c r="H3" i="5"/>
  <c r="H9" i="5"/>
  <c r="H13" i="5"/>
  <c r="E22" i="4"/>
  <c r="E23" i="4"/>
  <c r="E24" i="4"/>
  <c r="E25" i="4"/>
  <c r="E26" i="4"/>
  <c r="E27" i="4"/>
  <c r="E28" i="4"/>
  <c r="E29" i="4"/>
  <c r="E30" i="4"/>
  <c r="E31" i="4"/>
  <c r="E32" i="4"/>
  <c r="E21" i="4"/>
  <c r="F32" i="4"/>
  <c r="F31" i="4"/>
  <c r="F30" i="4"/>
  <c r="F22" i="4"/>
  <c r="F23" i="4"/>
  <c r="F24" i="4"/>
  <c r="F25" i="4"/>
  <c r="F26" i="4"/>
  <c r="F27" i="4"/>
  <c r="F28" i="4"/>
  <c r="F29" i="4"/>
  <c r="F21" i="4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5" l="1"/>
  <c r="J7" i="5"/>
  <c r="J6" i="5"/>
  <c r="H12" i="5"/>
  <c r="H6" i="5"/>
</calcChain>
</file>

<file path=xl/sharedStrings.xml><?xml version="1.0" encoding="utf-8"?>
<sst xmlns="http://schemas.openxmlformats.org/spreadsheetml/2006/main" count="28551" uniqueCount="8410">
  <si>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</si>
  <si>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</si>
  <si>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</si>
  <si>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</si>
  <si>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</si>
  <si>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</si>
  <si>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</si>
  <si>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</si>
  <si>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</si>
  <si>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</si>
  <si>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</si>
  <si>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</si>
  <si>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</si>
  <si>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</si>
  <si>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</si>
  <si>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</si>
  <si>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</si>
  <si>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</si>
  <si>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</si>
  <si>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</si>
  <si>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</si>
  <si>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</si>
  <si>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</si>
  <si>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</si>
  <si>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</si>
  <si>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</si>
  <si>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</si>
  <si>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</si>
  <si>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</si>
  <si>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</si>
  <si>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</si>
  <si>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</si>
  <si>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</si>
  <si>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</si>
  <si>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</si>
  <si>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</si>
  <si>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</si>
  <si>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</si>
  <si>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</si>
  <si>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</si>
  <si>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</si>
  <si>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</si>
  <si>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</si>
  <si>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</si>
  <si>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</si>
  <si>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</si>
  <si>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</si>
  <si>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</si>
  <si>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</si>
  <si>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</si>
  <si>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</si>
  <si>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</si>
  <si>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</si>
  <si>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</si>
  <si>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</si>
  <si>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</si>
  <si>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</si>
  <si>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</si>
  <si>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</si>
  <si>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</si>
  <si>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</si>
  <si>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</si>
  <si>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</si>
  <si>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</si>
  <si>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</si>
  <si>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</si>
  <si>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</si>
  <si>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</si>
  <si>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</si>
  <si>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</si>
  <si>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</si>
  <si>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</si>
  <si>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</si>
  <si>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</si>
  <si>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</si>
  <si>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</si>
  <si>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</si>
  <si>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</si>
  <si>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</si>
  <si>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</si>
  <si>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</si>
  <si>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</si>
  <si>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</si>
  <si>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</si>
  <si>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</si>
  <si>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</si>
  <si>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</si>
  <si>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</si>
  <si>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</si>
  <si>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</si>
  <si>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</si>
  <si>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</si>
  <si>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</si>
  <si>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</si>
  <si>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</si>
  <si>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</si>
  <si>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</si>
  <si>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</si>
  <si>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</si>
  <si>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</si>
  <si>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</si>
  <si>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</si>
  <si>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</si>
  <si>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</si>
  <si>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</si>
  <si>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</si>
  <si>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</si>
  <si>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</si>
  <si>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</si>
  <si>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</si>
  <si>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</si>
  <si>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</si>
  <si>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</si>
  <si>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</si>
  <si>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</si>
  <si>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</si>
  <si>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</si>
  <si>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</si>
  <si>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</si>
  <si>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</si>
  <si>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</si>
  <si>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</si>
  <si>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</si>
  <si>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</si>
  <si>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</si>
  <si>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</si>
  <si>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</si>
  <si>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</si>
  <si>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</si>
  <si>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</si>
  <si>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</si>
  <si>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</si>
  <si>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</si>
  <si>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</si>
  <si>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</si>
  <si>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</si>
  <si>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</si>
  <si>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</si>
  <si>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</si>
  <si>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</si>
  <si>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</si>
  <si>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</si>
  <si>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</si>
  <si>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</si>
  <si>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</si>
  <si>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</si>
  <si>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</si>
  <si>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</si>
  <si>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</si>
  <si>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</si>
  <si>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</si>
  <si>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</si>
  <si>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</si>
  <si>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</si>
  <si>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</si>
  <si>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</si>
  <si>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</si>
  <si>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</si>
  <si>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</si>
  <si>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</si>
  <si>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</si>
  <si>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</si>
  <si>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</si>
  <si>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</si>
  <si>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</si>
  <si>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</si>
  <si>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</si>
  <si>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</si>
  <si>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</si>
  <si>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</si>
  <si>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</si>
  <si>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</si>
  <si>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</si>
  <si>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</si>
  <si>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</si>
  <si>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</si>
  <si>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</si>
  <si>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</si>
  <si>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</si>
  <si>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</si>
  <si>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</si>
  <si>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</si>
  <si>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</si>
  <si>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</si>
  <si>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</si>
  <si>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</si>
  <si>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</si>
  <si>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</si>
  <si>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</si>
  <si>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</si>
  <si>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</si>
  <si>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</si>
  <si>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</si>
  <si>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</si>
  <si>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</si>
  <si>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</si>
  <si>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</si>
  <si>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</si>
  <si>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</si>
  <si>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</si>
  <si>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</si>
  <si>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</si>
  <si>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</si>
  <si>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</si>
  <si>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</si>
  <si>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</si>
  <si>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</si>
  <si>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</si>
  <si>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</si>
  <si>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</si>
  <si>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</si>
  <si>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</si>
  <si>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</si>
  <si>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</si>
  <si>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</si>
  <si>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</si>
  <si>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</si>
  <si>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</si>
  <si>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</si>
  <si>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</si>
  <si>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</si>
  <si>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</si>
  <si>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</si>
  <si>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</si>
  <si>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</si>
  <si>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</si>
  <si>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</si>
  <si>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</si>
  <si>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</si>
  <si>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</si>
  <si>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</si>
  <si>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</si>
  <si>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</si>
  <si>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</si>
  <si>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</si>
  <si>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</si>
  <si>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</si>
  <si>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</si>
  <si>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</si>
  <si>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</si>
  <si>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</si>
  <si>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</si>
  <si>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</si>
  <si>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</si>
  <si>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</si>
  <si>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</si>
  <si>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</si>
  <si>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</si>
  <si>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</si>
  <si>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</si>
  <si>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</si>
  <si>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</si>
  <si>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</si>
  <si>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</si>
  <si>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</si>
  <si>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</si>
  <si>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</si>
  <si>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</si>
  <si>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</si>
  <si>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</si>
  <si>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</si>
  <si>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</si>
  <si>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</si>
  <si>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</si>
  <si>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</si>
  <si>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</si>
  <si>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</si>
  <si>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</si>
  <si>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</si>
  <si>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</si>
  <si>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</si>
  <si>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</si>
  <si>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</si>
  <si>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</si>
  <si>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</si>
  <si>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</si>
  <si>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</si>
  <si>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</si>
  <si>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</si>
  <si>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</si>
  <si>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</si>
  <si>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</si>
  <si>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</si>
  <si>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</si>
  <si>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</si>
  <si>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</si>
  <si>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</si>
  <si>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</si>
  <si>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</si>
  <si>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</si>
  <si>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</si>
  <si>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</si>
  <si>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</si>
  <si>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</si>
  <si>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</si>
  <si>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</si>
  <si>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</si>
  <si>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</si>
  <si>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</si>
  <si>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</si>
  <si>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</si>
  <si>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</si>
  <si>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</si>
  <si>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</si>
  <si>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</si>
  <si>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</si>
  <si>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</si>
  <si>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</si>
  <si>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</si>
  <si>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</si>
  <si>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</si>
  <si>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</si>
  <si>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</si>
  <si>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</si>
  <si>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</si>
  <si>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</si>
  <si>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</si>
  <si>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</si>
  <si>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</si>
  <si>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</si>
  <si>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</si>
  <si>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</si>
  <si>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</si>
  <si>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</si>
  <si>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</si>
  <si>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</si>
  <si>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</si>
  <si>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</si>
  <si>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</si>
  <si>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</si>
  <si>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</si>
  <si>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</si>
  <si>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</si>
  <si>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</si>
  <si>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</si>
  <si>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</si>
  <si>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</si>
  <si>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</si>
  <si>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</si>
  <si>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</si>
  <si>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</si>
  <si>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</si>
  <si>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</si>
  <si>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</si>
  <si>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</si>
  <si>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</si>
  <si>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</si>
  <si>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</si>
  <si>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</si>
  <si>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</si>
  <si>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</si>
  <si>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</si>
  <si>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</si>
  <si>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</si>
  <si>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</si>
  <si>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</si>
  <si>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</si>
  <si>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</si>
  <si>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</si>
  <si>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</si>
  <si>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</si>
  <si>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</si>
  <si>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</si>
  <si>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</si>
  <si>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</si>
  <si>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</si>
  <si>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</si>
  <si>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</si>
  <si>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</si>
  <si>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</si>
  <si>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</si>
  <si>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</si>
  <si>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</si>
  <si>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</si>
  <si>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</si>
  <si>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</si>
  <si>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</si>
  <si>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</si>
  <si>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</si>
  <si>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</si>
  <si>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</si>
  <si>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</si>
  <si>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</si>
  <si>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</si>
  <si>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</si>
  <si>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</si>
  <si>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</si>
  <si>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</si>
  <si>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</si>
  <si>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</si>
  <si>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</si>
  <si>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</si>
  <si>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</si>
  <si>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</si>
  <si>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</si>
  <si>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</si>
  <si>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</si>
  <si>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</si>
  <si>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</si>
  <si>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</si>
  <si>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</si>
  <si>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</si>
  <si>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</si>
  <si>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</si>
  <si>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</si>
  <si>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</si>
  <si>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</si>
  <si>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</si>
  <si>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</si>
  <si>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</si>
  <si>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</si>
  <si>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</si>
  <si>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</si>
  <si>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</si>
  <si>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</si>
  <si>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</si>
  <si>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</si>
  <si>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</si>
  <si>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</si>
  <si>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</si>
  <si>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</si>
  <si>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</si>
  <si>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</si>
  <si>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</si>
  <si>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</si>
  <si>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</si>
  <si>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</si>
  <si>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</si>
  <si>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</si>
  <si>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</si>
  <si>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</si>
  <si>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</si>
  <si>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</si>
  <si>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</si>
  <si>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</si>
  <si>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</si>
  <si>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</si>
  <si>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</si>
  <si>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</si>
  <si>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</si>
  <si>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</si>
  <si>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</si>
  <si>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</si>
  <si>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</si>
  <si>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</si>
  <si>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</si>
  <si>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</si>
  <si>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</si>
  <si>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</si>
  <si>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</si>
  <si>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</si>
  <si>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</si>
  <si>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</si>
  <si>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</si>
  <si>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</si>
  <si>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</si>
  <si>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</si>
  <si>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</si>
  <si>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</si>
  <si>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</si>
  <si>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</si>
  <si>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</si>
  <si>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</si>
  <si>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</si>
  <si>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</si>
  <si>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</si>
  <si>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</si>
  <si>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</si>
  <si>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</si>
  <si>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</si>
  <si>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</si>
  <si>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</si>
  <si>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</si>
  <si>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</si>
  <si>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</si>
  <si>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</si>
  <si>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</si>
  <si>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</si>
  <si>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</si>
  <si>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</si>
  <si>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</si>
  <si>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</si>
  <si>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</si>
  <si>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</si>
  <si>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</si>
  <si>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</si>
  <si>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</si>
  <si>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</si>
  <si>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</si>
  <si>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</si>
  <si>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</si>
  <si>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</si>
  <si>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</si>
  <si>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</si>
  <si>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</si>
  <si>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</si>
  <si>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</si>
  <si>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</si>
  <si>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</si>
  <si>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</si>
  <si>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</si>
  <si>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</si>
  <si>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</si>
  <si>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</si>
  <si>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</si>
  <si>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</si>
  <si>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</si>
  <si>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</si>
  <si>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</si>
  <si>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</si>
  <si>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</si>
  <si>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</si>
  <si>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</si>
  <si>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</si>
  <si>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</si>
  <si>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</si>
  <si>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</si>
  <si>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</si>
  <si>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</si>
  <si>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</si>
  <si>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</si>
  <si>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</si>
  <si>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</si>
  <si>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</si>
  <si>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</si>
  <si>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</si>
  <si>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</si>
  <si>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</si>
  <si>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</si>
  <si>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</si>
  <si>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</si>
  <si>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</si>
  <si>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</si>
  <si>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</si>
  <si>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</si>
  <si>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</si>
  <si>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</si>
  <si>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</si>
  <si>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</si>
  <si>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</si>
  <si>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</si>
  <si>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</si>
  <si>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</si>
  <si>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</si>
  <si>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</si>
  <si>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</si>
  <si>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</si>
  <si>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</si>
  <si>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</si>
  <si>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</si>
  <si>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</si>
  <si>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</si>
  <si>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</si>
  <si>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</si>
  <si>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</si>
  <si>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</si>
  <si>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</si>
  <si>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</si>
  <si>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</si>
  <si>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</si>
  <si>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</si>
  <si>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</si>
  <si>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</si>
  <si>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</si>
  <si>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</si>
  <si>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</si>
  <si>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</si>
  <si>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</si>
  <si>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</si>
  <si>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</si>
  <si>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</si>
  <si>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</si>
  <si>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</si>
  <si>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</si>
  <si>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</si>
  <si>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</si>
  <si>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</si>
  <si>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</si>
  <si>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</si>
  <si>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</si>
  <si>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</si>
  <si>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</si>
  <si>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</si>
  <si>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</si>
  <si>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</si>
  <si>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</si>
  <si>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</si>
  <si>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</si>
  <si>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</si>
  <si>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</si>
  <si>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</si>
  <si>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</si>
  <si>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</si>
  <si>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</si>
  <si>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</si>
  <si>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</si>
  <si>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</si>
  <si>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</si>
  <si>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</si>
  <si>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</si>
  <si>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</si>
  <si>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</si>
  <si>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</si>
  <si>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</si>
  <si>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</si>
  <si>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</si>
  <si>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</si>
  <si>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</si>
  <si>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</si>
  <si>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</si>
  <si>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</si>
  <si>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</si>
  <si>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</si>
  <si>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</si>
  <si>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</si>
  <si>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</si>
  <si>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</si>
  <si>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</si>
  <si>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</si>
  <si>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</si>
  <si>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</si>
  <si>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</si>
  <si>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</si>
  <si>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</si>
  <si>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</si>
  <si>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</si>
  <si>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</si>
  <si>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</si>
  <si>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</si>
  <si>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</si>
  <si>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</si>
  <si>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</si>
  <si>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</si>
  <si>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</si>
  <si>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</si>
  <si>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</si>
  <si>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</si>
  <si>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</si>
  <si>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</si>
  <si>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</si>
  <si>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</si>
  <si>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</si>
  <si>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</si>
  <si>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</si>
  <si>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</si>
  <si>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</si>
  <si>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</si>
  <si>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</si>
  <si>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</si>
  <si>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</si>
  <si>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</si>
  <si>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</si>
  <si>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</si>
  <si>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</si>
  <si>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</si>
  <si>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</si>
  <si>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</si>
  <si>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</si>
  <si>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</si>
  <si>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</si>
  <si>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</si>
  <si>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</si>
  <si>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</si>
  <si>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</si>
  <si>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</si>
  <si>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</si>
  <si>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</si>
  <si>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</si>
  <si>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</si>
  <si>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</si>
  <si>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</si>
  <si>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</si>
  <si>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</si>
  <si>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</si>
  <si>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</si>
  <si>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</si>
  <si>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</si>
  <si>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</si>
  <si>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</si>
  <si>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</si>
  <si>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</si>
  <si>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</si>
  <si>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</si>
  <si>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</si>
  <si>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</si>
  <si>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</si>
  <si>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</si>
  <si>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</si>
  <si>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</si>
  <si>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</si>
  <si>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</si>
  <si>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</si>
  <si>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</si>
  <si>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</si>
  <si>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</si>
  <si>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</si>
  <si>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</si>
  <si>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</si>
  <si>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</si>
  <si>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</si>
  <si>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</si>
  <si>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</si>
  <si>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</si>
  <si>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</si>
  <si>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</si>
  <si>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</si>
  <si>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</si>
  <si>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</si>
  <si>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</si>
  <si>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</si>
  <si>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</si>
  <si>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</si>
  <si>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</si>
  <si>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</si>
  <si>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</si>
  <si>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</si>
  <si>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</si>
  <si>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</si>
  <si>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</si>
  <si>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</si>
  <si>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</si>
  <si>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</si>
  <si>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</si>
  <si>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</si>
  <si>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</si>
  <si>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</si>
  <si>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</si>
  <si>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</si>
  <si>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</si>
  <si>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</si>
  <si>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</si>
  <si>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</si>
  <si>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</si>
  <si>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</si>
  <si>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</si>
  <si>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</si>
  <si>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</si>
  <si>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</si>
  <si>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</si>
  <si>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</si>
  <si>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</si>
  <si>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</si>
  <si>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</si>
  <si>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</si>
  <si>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</si>
  <si>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</si>
  <si>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</si>
  <si>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</si>
  <si>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</si>
  <si>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</si>
  <si>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</si>
  <si>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</si>
  <si>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</si>
  <si>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</si>
  <si>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</si>
  <si>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</si>
  <si>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</si>
  <si>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</si>
  <si>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</si>
  <si>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</si>
  <si>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</si>
  <si>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</si>
  <si>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</si>
  <si>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</si>
  <si>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</si>
  <si>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</si>
  <si>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</si>
  <si>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</si>
  <si>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</si>
  <si>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</si>
  <si>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</si>
  <si>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</si>
  <si>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</si>
  <si>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</si>
  <si>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</si>
  <si>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</si>
  <si>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</si>
  <si>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</si>
  <si>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</si>
  <si>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</si>
  <si>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</si>
  <si>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</si>
  <si>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</si>
  <si>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</si>
  <si>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</si>
  <si>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</si>
  <si>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</si>
  <si>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</si>
  <si>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</si>
  <si>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</si>
  <si>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</si>
  <si>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</si>
  <si>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</si>
  <si>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</si>
  <si>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</si>
  <si>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</si>
  <si>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</si>
  <si>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</si>
  <si>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</si>
  <si>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</si>
  <si>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</si>
  <si>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</si>
  <si>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</si>
  <si>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</si>
  <si>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</si>
  <si>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</si>
  <si>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</si>
  <si>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</si>
  <si>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</si>
  <si>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</si>
  <si>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</si>
  <si>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</si>
  <si>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</si>
  <si>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</si>
  <si>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</si>
  <si>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</si>
  <si>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</si>
  <si>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</si>
  <si>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</si>
  <si>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</si>
  <si>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</si>
  <si>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</si>
  <si>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</si>
  <si>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</si>
  <si>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</si>
  <si>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</si>
  <si>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</si>
  <si>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</si>
  <si>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</si>
  <si>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</si>
  <si>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</si>
  <si>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</si>
  <si>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</si>
  <si>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</si>
  <si>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</si>
  <si>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</si>
  <si>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</si>
  <si>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</si>
  <si>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</si>
  <si>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</si>
  <si>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</si>
  <si>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</si>
  <si>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</si>
  <si>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</si>
  <si>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</si>
  <si>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</si>
  <si>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</si>
  <si>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</si>
  <si>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</si>
  <si>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</si>
  <si>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</si>
  <si>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</si>
  <si>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</si>
  <si>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</si>
  <si>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</si>
  <si>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</si>
  <si>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</si>
  <si>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</si>
  <si>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</si>
  <si>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</si>
  <si>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</si>
  <si>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</si>
  <si>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</si>
  <si>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</si>
  <si>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</si>
  <si>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</si>
  <si>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</si>
  <si>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</si>
  <si>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</si>
  <si>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</si>
  <si>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</si>
  <si>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</si>
  <si>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</si>
  <si>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</si>
  <si>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</si>
  <si>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</si>
  <si>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</si>
  <si>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</si>
  <si>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</si>
  <si>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</si>
  <si>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</si>
  <si>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</si>
  <si>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</si>
  <si>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</si>
  <si>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</si>
  <si>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</si>
  <si>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</si>
  <si>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</si>
  <si>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</si>
  <si>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</si>
  <si>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</si>
  <si>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</si>
  <si>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</si>
  <si>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</si>
  <si>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</si>
  <si>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</si>
  <si>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</si>
  <si>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</si>
  <si>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</si>
  <si>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</si>
  <si>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</si>
  <si>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</si>
  <si>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</si>
  <si>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</si>
  <si>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</si>
  <si>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</si>
  <si>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</si>
  <si>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</si>
  <si>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</si>
  <si>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</si>
  <si>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</si>
  <si>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</si>
  <si>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</si>
  <si>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</si>
  <si>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</si>
  <si>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</si>
  <si>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</si>
  <si>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</si>
  <si>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</si>
  <si>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</si>
  <si>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</si>
  <si>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</si>
  <si>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</si>
  <si>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</si>
  <si>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</si>
  <si>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</si>
  <si>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</si>
  <si>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</si>
  <si>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</si>
  <si>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</si>
  <si>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</si>
  <si>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</si>
  <si>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</si>
  <si>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</si>
  <si>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</si>
  <si>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</si>
  <si>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</si>
  <si>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</si>
  <si>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</si>
  <si>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</si>
  <si>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</si>
  <si>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</si>
  <si>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</si>
  <si>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</si>
  <si>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</si>
  <si>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</si>
  <si>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</si>
  <si>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</si>
  <si>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</si>
  <si>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</si>
  <si>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</si>
  <si>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</si>
  <si>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</si>
  <si>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</si>
  <si>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</si>
  <si>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</si>
  <si>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</si>
  <si>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</si>
  <si>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</si>
  <si>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</si>
  <si>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</si>
  <si>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</si>
  <si>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</si>
  <si>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</si>
  <si>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</si>
  <si>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</si>
  <si>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</si>
  <si>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</si>
  <si>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</si>
  <si>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</si>
  <si>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</si>
  <si>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</si>
  <si>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</si>
  <si>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</si>
  <si>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</si>
  <si>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</si>
  <si>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</si>
  <si>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</si>
  <si>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</si>
  <si>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</si>
  <si>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</si>
  <si>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</si>
  <si>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</si>
  <si>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</si>
  <si>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</si>
  <si>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</si>
  <si>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</si>
  <si>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</si>
  <si>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</si>
  <si>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</si>
  <si>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</si>
  <si>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</si>
  <si>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</si>
  <si>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</si>
  <si>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</si>
  <si>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</si>
  <si>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</si>
  <si>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</si>
  <si>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</si>
  <si>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</si>
  <si>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</si>
  <si>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</si>
  <si>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</si>
  <si>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</si>
  <si>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</si>
  <si>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</si>
  <si>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</si>
  <si>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</si>
  <si>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</si>
  <si>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</si>
  <si>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</si>
  <si>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</si>
  <si>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</si>
  <si>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</si>
  <si>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</si>
  <si>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</si>
  <si>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</si>
  <si>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</si>
  <si>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</si>
  <si>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</si>
  <si>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</si>
  <si>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</si>
  <si>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</si>
  <si>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</si>
  <si>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</si>
  <si>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</si>
  <si>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</si>
  <si>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</si>
  <si>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</si>
  <si>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</si>
  <si>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</si>
  <si>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</si>
  <si>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</si>
  <si>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</si>
  <si>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</si>
  <si>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</si>
  <si>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</si>
  <si>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</si>
  <si>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</si>
  <si>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</si>
  <si>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</si>
  <si>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</si>
  <si>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</si>
  <si>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</si>
  <si>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</si>
  <si>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</si>
  <si>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</si>
  <si>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</si>
  <si>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</si>
  <si>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</si>
  <si>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</si>
  <si>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</si>
  <si>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</si>
  <si>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</si>
  <si>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</si>
  <si>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</si>
  <si>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</si>
  <si>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</si>
  <si>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</si>
  <si>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</si>
  <si>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</si>
  <si>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</si>
  <si>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</si>
  <si>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</si>
  <si>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</si>
  <si>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</si>
  <si>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</si>
  <si>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</si>
  <si>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</si>
  <si>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</si>
  <si>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</si>
  <si>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</si>
  <si>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</si>
  <si>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</si>
  <si>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</si>
  <si>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</si>
  <si>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</si>
  <si>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</si>
  <si>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</si>
  <si>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</si>
  <si>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</si>
  <si>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</si>
  <si>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</si>
  <si>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</si>
  <si>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</si>
  <si>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</si>
  <si>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</si>
  <si>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</si>
  <si>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</si>
  <si>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</si>
  <si>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</si>
  <si>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</si>
  <si>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</si>
  <si>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</si>
  <si>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</si>
  <si>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</si>
  <si>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</si>
  <si>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</si>
  <si>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</si>
  <si>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</si>
  <si>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</si>
  <si>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</si>
  <si>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</si>
  <si>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</si>
  <si>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</si>
  <si>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</si>
  <si>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</si>
  <si>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</si>
  <si>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</si>
  <si>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</si>
  <si>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</si>
  <si>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</si>
  <si>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</si>
  <si>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</si>
  <si>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</si>
  <si>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</si>
  <si>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</si>
  <si>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</si>
  <si>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</si>
  <si>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</si>
  <si>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</si>
  <si>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</si>
  <si>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</si>
  <si>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</si>
  <si>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</si>
  <si>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</si>
  <si>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</si>
  <si>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</si>
  <si>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</si>
  <si>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</si>
  <si>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</si>
  <si>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</si>
  <si>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</si>
  <si>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</si>
  <si>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</si>
  <si>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</si>
  <si>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</si>
  <si>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</si>
  <si>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</si>
  <si>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</si>
  <si>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</si>
  <si>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</si>
  <si>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</si>
  <si>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</si>
  <si>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</si>
  <si>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</si>
  <si>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</si>
  <si>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</si>
  <si>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</si>
  <si>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</si>
  <si>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</si>
  <si>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</si>
  <si>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</si>
  <si>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</si>
  <si>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</si>
  <si>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</si>
  <si>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</si>
  <si>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</si>
  <si>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</si>
  <si>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</si>
  <si>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</si>
  <si>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</si>
  <si>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</si>
  <si>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</si>
  <si>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</si>
  <si>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</si>
  <si>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</si>
  <si>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</si>
  <si>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</si>
  <si>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</si>
  <si>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</si>
  <si>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</si>
  <si>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</si>
  <si>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</si>
  <si>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</si>
  <si>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</si>
  <si>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</si>
  <si>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</si>
  <si>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</si>
  <si>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</si>
  <si>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</si>
  <si>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</si>
  <si>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</si>
  <si>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</si>
  <si>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</si>
  <si>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</si>
  <si>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</si>
  <si>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</si>
  <si>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</si>
  <si>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</si>
  <si>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</si>
  <si>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</si>
  <si>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</si>
  <si>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</si>
  <si>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</si>
  <si>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</si>
  <si>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</si>
  <si>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</si>
  <si>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</si>
  <si>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</si>
  <si>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</si>
  <si>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</si>
  <si>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</si>
  <si>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</si>
  <si>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</si>
  <si>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</si>
  <si>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</si>
  <si>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</si>
  <si>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</si>
  <si>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</si>
  <si>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</si>
  <si>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</si>
  <si>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</si>
  <si>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</si>
  <si>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</si>
  <si>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</si>
  <si>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</si>
  <si>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</si>
  <si>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</si>
  <si>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</si>
  <si>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</si>
  <si>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</si>
  <si>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</si>
  <si>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</si>
  <si>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</si>
  <si>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</si>
  <si>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</si>
  <si>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</si>
  <si>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</si>
  <si>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</si>
  <si>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</si>
  <si>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</si>
  <si>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</si>
  <si>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</si>
  <si>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</si>
  <si>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</si>
  <si>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</si>
  <si>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</si>
  <si>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</si>
  <si>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</si>
  <si>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</si>
  <si>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</si>
  <si>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</si>
  <si>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</si>
  <si>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</si>
  <si>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</si>
  <si>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</si>
  <si>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</si>
  <si>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</si>
  <si>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</si>
  <si>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</si>
  <si>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</si>
  <si>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</si>
  <si>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</si>
  <si>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</si>
  <si>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</si>
  <si>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</si>
  <si>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</si>
  <si>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</si>
  <si>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</si>
  <si>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</si>
  <si>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</si>
  <si>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</si>
  <si>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</si>
  <si>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</si>
  <si>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</si>
  <si>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</si>
  <si>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</si>
  <si>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</si>
  <si>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</si>
  <si>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</si>
  <si>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</si>
  <si>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</si>
  <si>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</si>
  <si>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</si>
  <si>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</si>
  <si>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</si>
  <si>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</si>
  <si>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</si>
  <si>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</si>
  <si>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</si>
  <si>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</si>
  <si>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</si>
  <si>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</si>
  <si>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</si>
  <si>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</si>
  <si>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</si>
  <si>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</si>
  <si>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</si>
  <si>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</si>
  <si>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</si>
  <si>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</si>
  <si>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</si>
  <si>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</si>
  <si>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</si>
  <si>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</si>
  <si>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</si>
  <si>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</si>
  <si>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</si>
  <si>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</si>
  <si>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</si>
  <si>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</si>
  <si>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</si>
  <si>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</si>
  <si>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</si>
  <si>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</si>
  <si>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</si>
  <si>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</si>
  <si>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</si>
  <si>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</si>
  <si>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</si>
  <si>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</si>
  <si>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</si>
  <si>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</si>
  <si>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</si>
  <si>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</si>
  <si>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</si>
  <si>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</si>
  <si>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</si>
  <si>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</si>
  <si>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</si>
  <si>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</si>
  <si>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</si>
  <si>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</si>
  <si>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</si>
  <si>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</si>
  <si>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</si>
  <si>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</si>
  <si>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</si>
  <si>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</si>
  <si>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</si>
  <si>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</si>
  <si>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</si>
  <si>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</si>
  <si>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</si>
  <si>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</si>
  <si>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</si>
  <si>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</si>
  <si>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</si>
  <si>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</si>
  <si>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</si>
  <si>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</si>
  <si>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</si>
  <si>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</si>
  <si>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</si>
  <si>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</si>
  <si>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</si>
  <si>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</si>
  <si>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</si>
  <si>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</si>
  <si>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</si>
  <si>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</si>
  <si>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</si>
  <si>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</si>
  <si>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</si>
  <si>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</si>
  <si>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</si>
  <si>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</si>
  <si>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</si>
  <si>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</si>
  <si>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</si>
  <si>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</si>
  <si>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</si>
  <si>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</si>
  <si>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</si>
  <si>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</si>
  <si>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</si>
  <si>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</si>
  <si>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</si>
  <si>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</si>
  <si>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</si>
  <si>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</si>
  <si>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</si>
  <si>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</si>
  <si>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</si>
  <si>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</si>
  <si>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</si>
  <si>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</si>
  <si>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</si>
  <si>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</si>
  <si>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</si>
  <si>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</si>
  <si>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</si>
  <si>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</si>
  <si>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</si>
  <si>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</si>
  <si>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</si>
  <si>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</si>
  <si>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</si>
  <si>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</si>
  <si>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</si>
  <si>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</si>
  <si>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</si>
  <si>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</si>
  <si>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</si>
  <si>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</si>
  <si>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</si>
  <si>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</si>
  <si>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</si>
  <si>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</si>
  <si>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</si>
  <si>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</si>
  <si>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</si>
  <si>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</si>
  <si>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</si>
  <si>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</si>
  <si>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</si>
  <si>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</si>
  <si>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</si>
  <si>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</si>
  <si>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</si>
  <si>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</si>
  <si>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</si>
  <si>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</si>
  <si>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</si>
  <si>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</si>
  <si>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</si>
  <si>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</si>
  <si>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</si>
  <si>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</si>
  <si>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</si>
  <si>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</si>
  <si>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</si>
  <si>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</si>
  <si>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</si>
  <si>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</si>
  <si>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</si>
  <si>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</si>
  <si>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</si>
  <si>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</si>
  <si>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</si>
  <si>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</si>
  <si>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</si>
  <si>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</si>
  <si>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</si>
  <si>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</si>
  <si>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</si>
  <si>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</si>
  <si>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</si>
  <si>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</si>
  <si>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</si>
  <si>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</si>
  <si>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</si>
  <si>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</si>
  <si>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</si>
  <si>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</si>
  <si>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</si>
  <si>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</si>
  <si>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</si>
  <si>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</si>
  <si>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</si>
  <si>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</si>
  <si>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</si>
  <si>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</si>
  <si>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</si>
  <si>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</si>
  <si>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</si>
  <si>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</si>
  <si>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</si>
  <si>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</si>
  <si>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</si>
  <si>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</si>
  <si>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</si>
  <si>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</si>
  <si>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</si>
  <si>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</si>
  <si>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</si>
  <si>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</si>
  <si>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</si>
  <si>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</si>
  <si>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</si>
  <si>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</si>
  <si>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</si>
  <si>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</si>
  <si>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</si>
  <si>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</si>
  <si>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</si>
  <si>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</si>
  <si>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</si>
  <si>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</si>
  <si>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</si>
  <si>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</si>
  <si>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</si>
  <si>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</si>
  <si>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</si>
  <si>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</si>
  <si>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</si>
  <si>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</si>
  <si>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</si>
  <si>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</si>
  <si>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</si>
  <si>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</si>
  <si>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</si>
  <si>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</si>
  <si>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</si>
  <si>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</si>
  <si>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</si>
  <si>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</si>
  <si>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</si>
  <si>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</si>
  <si>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</si>
  <si>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</si>
  <si>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</si>
  <si>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</si>
  <si>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</si>
  <si>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</si>
  <si>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</si>
  <si>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</si>
  <si>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</si>
  <si>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</si>
  <si>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</si>
  <si>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</si>
  <si>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</si>
  <si>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</si>
  <si>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</si>
  <si>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</si>
  <si>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</si>
  <si>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</si>
  <si>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</si>
  <si>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</si>
  <si>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</si>
  <si>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</si>
  <si>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</si>
  <si>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</si>
  <si>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</si>
  <si>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</si>
  <si>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</si>
  <si>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</si>
  <si>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</si>
  <si>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</si>
  <si>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</si>
  <si>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</si>
  <si>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</si>
  <si>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</si>
  <si>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</si>
  <si>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</si>
  <si>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</si>
  <si>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</si>
  <si>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</si>
  <si>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</si>
  <si>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</si>
  <si>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</si>
  <si>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</si>
  <si>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</si>
  <si>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</si>
  <si>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</si>
  <si>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</si>
  <si>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</si>
  <si>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</si>
  <si>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</si>
  <si>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</si>
  <si>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</si>
  <si>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</si>
  <si>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</si>
  <si>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</si>
  <si>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</si>
  <si>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</si>
  <si>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</si>
  <si>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</si>
  <si>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</si>
  <si>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</si>
  <si>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</si>
  <si>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</si>
  <si>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</si>
  <si>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</si>
  <si>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</si>
  <si>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</si>
  <si>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</si>
  <si>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</si>
  <si>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</si>
  <si>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</si>
  <si>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</si>
  <si>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</si>
  <si>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</si>
  <si>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</si>
  <si>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</si>
  <si>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</si>
  <si>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</si>
  <si>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</si>
  <si>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</si>
  <si>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</si>
  <si>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</si>
  <si>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</si>
  <si>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</si>
  <si>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</si>
  <si>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</si>
  <si>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</si>
  <si>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</si>
  <si>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</si>
  <si>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</si>
  <si>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</si>
  <si>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</si>
  <si>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</si>
  <si>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</si>
  <si>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</si>
  <si>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</si>
  <si>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</si>
  <si>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</si>
  <si>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</si>
  <si>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</si>
  <si>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</si>
  <si>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</si>
  <si>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</si>
  <si>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</si>
  <si>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</si>
  <si>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</si>
  <si>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</si>
  <si>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</si>
  <si>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</si>
  <si>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</si>
  <si>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</si>
  <si>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</si>
  <si>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</si>
  <si>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</si>
  <si>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</si>
  <si>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</si>
  <si>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</si>
  <si>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</si>
  <si>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</si>
  <si>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</si>
  <si>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</si>
  <si>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</si>
  <si>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</si>
  <si>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</si>
  <si>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</si>
  <si>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</si>
  <si>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</si>
  <si>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</si>
  <si>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</si>
  <si>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</si>
  <si>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</si>
  <si>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</si>
  <si>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</si>
  <si>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</si>
  <si>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</si>
  <si>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</si>
  <si>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</si>
  <si>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</si>
  <si>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</si>
  <si>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</si>
  <si>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</si>
  <si>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</si>
  <si>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</si>
  <si>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</si>
  <si>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</si>
  <si>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</si>
  <si>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</si>
  <si>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</si>
  <si>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</si>
  <si>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</si>
  <si>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</si>
  <si>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</si>
  <si>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</si>
  <si>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</si>
  <si>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</si>
  <si>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</si>
  <si>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</si>
  <si>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</si>
  <si>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</si>
  <si>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</si>
  <si>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</si>
  <si>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</si>
  <si>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</si>
  <si>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</si>
  <si>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</si>
  <si>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</si>
  <si>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</si>
  <si>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</si>
  <si>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</si>
  <si>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</si>
  <si>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</si>
  <si>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</si>
  <si>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</si>
  <si>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</si>
  <si>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</si>
  <si>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</si>
  <si>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</si>
  <si>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</si>
  <si>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</si>
  <si>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</si>
  <si>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</si>
  <si>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</si>
  <si>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</si>
  <si>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</si>
  <si>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</si>
  <si>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</si>
  <si>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</si>
  <si>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</si>
  <si>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</si>
  <si>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</si>
  <si>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</si>
  <si>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</si>
  <si>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</si>
  <si>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</si>
  <si>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</si>
  <si>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</si>
  <si>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</si>
  <si>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</si>
  <si>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</si>
  <si>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</si>
  <si>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</si>
  <si>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</si>
  <si>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</si>
  <si>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</si>
  <si>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</si>
  <si>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</si>
  <si>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</si>
  <si>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</si>
  <si>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</si>
  <si>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</si>
  <si>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</si>
  <si>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</si>
  <si>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</si>
  <si>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</si>
  <si>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</si>
  <si>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</si>
  <si>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</si>
  <si>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</si>
  <si>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</si>
  <si>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</si>
  <si>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</si>
  <si>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</si>
  <si>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</si>
  <si>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</si>
  <si>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</si>
  <si>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</si>
  <si>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</si>
  <si>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</si>
  <si>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</si>
  <si>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</si>
  <si>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</si>
  <si>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</si>
  <si>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</si>
  <si>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</si>
  <si>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</si>
  <si>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</si>
  <si>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</si>
  <si>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</si>
  <si>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</si>
  <si>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</si>
  <si>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</si>
  <si>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</si>
  <si>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</si>
  <si>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</si>
  <si>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</si>
  <si>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</si>
  <si>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</si>
  <si>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</si>
  <si>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</si>
  <si>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</si>
  <si>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</si>
  <si>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</si>
  <si>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</si>
  <si>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</si>
  <si>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</si>
  <si>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</si>
  <si>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</si>
  <si>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</si>
  <si>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</si>
  <si>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</si>
  <si>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</si>
  <si>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</si>
  <si>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</si>
  <si>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</si>
  <si>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</si>
  <si>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</si>
  <si>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</si>
  <si>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</si>
  <si>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</si>
  <si>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</si>
  <si>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</si>
  <si>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</si>
  <si>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</si>
  <si>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</si>
  <si>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</si>
  <si>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</si>
  <si>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</si>
  <si>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</si>
  <si>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</si>
  <si>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</si>
  <si>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</si>
  <si>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</si>
  <si>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</si>
  <si>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</si>
  <si>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</si>
  <si>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</si>
  <si>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</si>
  <si>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</si>
  <si>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</si>
  <si>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</si>
  <si>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</si>
  <si>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</si>
  <si>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</si>
  <si>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</si>
  <si>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</si>
  <si>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</si>
  <si>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</si>
  <si>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</si>
  <si>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</si>
  <si>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</si>
  <si>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</si>
  <si>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</si>
  <si>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</si>
  <si>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</si>
  <si>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</si>
  <si>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</si>
  <si>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</si>
  <si>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</si>
  <si>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</si>
  <si>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</si>
  <si>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</si>
  <si>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</si>
  <si>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</si>
  <si>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</si>
  <si>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</si>
  <si>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</si>
  <si>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</si>
  <si>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</si>
  <si>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</si>
  <si>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</si>
  <si>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</si>
  <si>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</si>
  <si>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</si>
  <si>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</si>
  <si>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</si>
  <si>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</si>
  <si>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</si>
  <si>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</si>
  <si>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</si>
  <si>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</si>
  <si>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</si>
  <si>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</si>
  <si>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</si>
  <si>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</si>
  <si>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</si>
  <si>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</si>
  <si>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</si>
  <si>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</si>
  <si>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</si>
  <si>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</si>
  <si>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</si>
  <si>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</si>
  <si>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</si>
  <si>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</si>
  <si>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</si>
  <si>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</si>
  <si>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</si>
  <si>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</si>
  <si>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</si>
  <si>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</si>
  <si>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</si>
  <si>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</si>
  <si>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</si>
  <si>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</si>
  <si>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</si>
  <si>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</si>
  <si>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</si>
  <si>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</si>
  <si>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</si>
  <si>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</si>
  <si>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</si>
  <si>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</si>
  <si>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</si>
  <si>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</si>
  <si>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</si>
  <si>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</si>
  <si>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</si>
  <si>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</si>
  <si>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</si>
  <si>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</si>
  <si>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</si>
  <si>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</si>
  <si>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</si>
  <si>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</si>
  <si>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</si>
  <si>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</si>
  <si>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</si>
  <si>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</si>
  <si>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</si>
  <si>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</si>
  <si>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</si>
  <si>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</si>
  <si>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</si>
  <si>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</si>
  <si>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</si>
  <si>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</si>
  <si>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</si>
  <si>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</si>
  <si>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</si>
  <si>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</si>
  <si>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</si>
  <si>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</si>
  <si>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</si>
  <si>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</si>
  <si>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</si>
  <si>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</si>
  <si>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</si>
  <si>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</si>
  <si>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</si>
  <si>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</si>
  <si>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</si>
  <si>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</si>
  <si>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</si>
  <si>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</si>
  <si>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</si>
  <si>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</si>
  <si>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</si>
  <si>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</si>
  <si>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</si>
  <si>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</si>
  <si>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</si>
  <si>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</si>
  <si>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</si>
  <si>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</si>
  <si>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</si>
  <si>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</si>
  <si>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</si>
  <si>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</si>
  <si>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</si>
  <si>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</si>
  <si>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</si>
  <si>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</si>
  <si>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</si>
  <si>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</si>
  <si>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</si>
  <si>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</si>
  <si>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</si>
  <si>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</si>
  <si>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</si>
  <si>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</si>
  <si>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</si>
  <si>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</si>
  <si>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</si>
  <si>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</si>
  <si>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</si>
  <si>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</si>
  <si>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</si>
  <si>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</si>
  <si>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</si>
  <si>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</si>
  <si>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</si>
  <si>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</si>
  <si>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</si>
  <si>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</si>
  <si>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</si>
  <si>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</si>
  <si>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</si>
  <si>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</si>
  <si>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</si>
  <si>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</si>
  <si>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</si>
  <si>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</si>
  <si>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</si>
  <si>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</si>
  <si>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</si>
  <si>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</si>
  <si>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</si>
  <si>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</si>
  <si>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</si>
  <si>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</si>
  <si>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</si>
  <si>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</si>
  <si>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</si>
  <si>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</si>
  <si>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</si>
  <si>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</si>
  <si>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</si>
  <si>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</si>
  <si>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</si>
  <si>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</si>
  <si>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</si>
  <si>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</si>
  <si>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</si>
  <si>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</si>
  <si>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</si>
  <si>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</si>
  <si>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</si>
  <si>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</si>
  <si>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</si>
  <si>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</si>
  <si>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</si>
  <si>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</si>
  <si>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</si>
  <si>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</si>
  <si>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</si>
  <si>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</si>
  <si>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</si>
  <si>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</si>
  <si>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</si>
  <si>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</si>
  <si>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</si>
  <si>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</si>
  <si>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</si>
  <si>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</si>
  <si>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</si>
  <si>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</si>
  <si>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</si>
  <si>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</si>
  <si>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</si>
  <si>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</si>
  <si>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</si>
  <si>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</si>
  <si>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</si>
  <si>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</si>
  <si>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</si>
  <si>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</si>
  <si>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</si>
  <si>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</si>
  <si>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</si>
  <si>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</si>
  <si>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</si>
  <si>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</si>
  <si>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</si>
  <si>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</si>
  <si>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</si>
  <si>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</si>
  <si>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</si>
  <si>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</si>
  <si>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</si>
  <si>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</si>
  <si>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</si>
  <si>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</si>
  <si>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</si>
  <si>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</si>
  <si>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</si>
  <si>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</si>
  <si>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</si>
  <si>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</si>
  <si>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</si>
  <si>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</si>
  <si>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</si>
  <si>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</si>
  <si>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</si>
  <si>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</si>
  <si>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</si>
  <si>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</si>
  <si>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</si>
  <si>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</si>
  <si>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</si>
  <si>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</si>
  <si>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</si>
  <si>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</si>
  <si>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</si>
  <si>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</si>
  <si>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</si>
  <si>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</si>
  <si>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</si>
  <si>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</si>
  <si>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</si>
  <si>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</si>
  <si>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</si>
  <si>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</si>
  <si>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</si>
  <si>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</si>
  <si>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</si>
  <si>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</si>
  <si>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</si>
  <si>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</si>
  <si>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</si>
  <si>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</si>
  <si>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</si>
  <si>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</si>
  <si>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</si>
  <si>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</si>
  <si>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</si>
  <si>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</si>
  <si>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</si>
  <si>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</si>
  <si>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</si>
  <si>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</si>
  <si>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</si>
  <si>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</si>
  <si>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</si>
  <si>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</si>
  <si>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</si>
  <si>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</si>
  <si>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</si>
  <si>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</si>
  <si>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</si>
  <si>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</si>
  <si>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</si>
  <si>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</si>
  <si>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</si>
  <si>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</si>
  <si>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</si>
  <si>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</si>
  <si>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</si>
  <si>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</si>
  <si>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</si>
  <si>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</si>
  <si>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</si>
  <si>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</si>
  <si>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</si>
  <si>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</si>
  <si>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</si>
  <si>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</si>
  <si>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</si>
  <si>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</si>
  <si>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</si>
  <si>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</si>
  <si>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</si>
  <si>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</si>
  <si>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</si>
  <si>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</si>
  <si>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</si>
  <si>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</si>
  <si>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</si>
  <si>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</si>
  <si>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</si>
  <si>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</si>
  <si>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</si>
  <si>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</si>
  <si>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</si>
  <si>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</si>
  <si>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</si>
  <si>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</si>
  <si>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</si>
  <si>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</si>
  <si>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</si>
  <si>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</si>
  <si>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</si>
  <si>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</si>
  <si>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</si>
  <si>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</si>
  <si>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</si>
  <si>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</si>
  <si>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</si>
  <si>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</si>
  <si>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</si>
  <si>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</si>
  <si>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</si>
  <si>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</si>
  <si>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</si>
  <si>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</si>
  <si>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</si>
  <si>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</si>
  <si>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</si>
  <si>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</si>
  <si>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</si>
  <si>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</si>
  <si>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</si>
  <si>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</si>
  <si>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</si>
  <si>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</si>
  <si>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</si>
  <si>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</si>
  <si>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</si>
  <si>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</si>
  <si>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</si>
  <si>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</si>
  <si>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</si>
  <si>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</si>
  <si>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</si>
  <si>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</si>
  <si>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</si>
  <si>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</si>
  <si>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</si>
  <si>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</si>
  <si>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</si>
  <si>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</si>
  <si>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</si>
  <si>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</si>
  <si>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</si>
  <si>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</si>
  <si>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</si>
  <si>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</si>
  <si>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</si>
  <si>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</si>
  <si>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</si>
  <si>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</si>
  <si>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</si>
  <si>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</si>
  <si>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</si>
  <si>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</si>
  <si>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</si>
  <si>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</si>
  <si>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</si>
  <si>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</si>
  <si>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</si>
  <si>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</si>
  <si>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</si>
  <si>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</si>
  <si>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</si>
  <si>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</si>
  <si>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</si>
  <si>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</si>
  <si>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</si>
  <si>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</si>
  <si>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</si>
  <si>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</si>
  <si>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</si>
  <si>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</si>
  <si>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</si>
  <si>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</si>
  <si>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</si>
  <si>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</si>
  <si>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</si>
  <si>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</si>
  <si>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</si>
  <si>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</si>
  <si>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</si>
  <si>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</si>
  <si>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</si>
  <si>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</si>
  <si>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</si>
  <si>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</si>
  <si>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</si>
  <si>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</si>
  <si>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</si>
  <si>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</si>
  <si>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</si>
  <si>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</si>
  <si>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</si>
  <si>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</si>
  <si>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</si>
  <si>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</si>
  <si>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</si>
  <si>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</si>
  <si>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</si>
  <si>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</si>
  <si>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</si>
  <si>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</si>
  <si>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</si>
  <si>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</si>
  <si>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</si>
  <si>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</si>
  <si>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</si>
  <si>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</si>
  <si>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</si>
  <si>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</si>
  <si>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</si>
  <si>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</si>
  <si>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</si>
  <si>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</si>
  <si>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</si>
  <si>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</si>
  <si>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</si>
  <si>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</si>
  <si>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</si>
  <si>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</si>
  <si>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</si>
  <si>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</si>
  <si>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</si>
  <si>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</si>
  <si>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</si>
  <si>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</si>
  <si>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</si>
  <si>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</si>
  <si>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</si>
  <si>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</si>
  <si>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</si>
  <si>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</si>
  <si>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</si>
  <si>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</si>
  <si>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</si>
  <si>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</si>
  <si>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</si>
  <si>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</si>
  <si>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</si>
  <si>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</si>
  <si>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</si>
  <si>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</si>
  <si>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</si>
  <si>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</si>
  <si>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</si>
  <si>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</si>
  <si>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</si>
  <si>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</si>
  <si>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</si>
  <si>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</si>
  <si>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</si>
  <si>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</si>
  <si>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</si>
  <si>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</si>
  <si>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</si>
  <si>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</si>
  <si>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</si>
  <si>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</si>
  <si>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</si>
  <si>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</si>
  <si>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</si>
  <si>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</si>
  <si>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</si>
  <si>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</si>
  <si>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</si>
  <si>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</si>
  <si>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</si>
  <si>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</si>
  <si>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</si>
  <si>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</si>
  <si>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</si>
  <si>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</si>
  <si>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</si>
  <si>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</si>
  <si>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</si>
  <si>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</si>
  <si>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</si>
  <si>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</si>
  <si>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</si>
  <si>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</si>
  <si>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</si>
  <si>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</si>
  <si>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</si>
  <si>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</si>
  <si>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</si>
  <si>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</si>
  <si>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</si>
  <si>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</si>
  <si>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</si>
  <si>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</si>
  <si>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</si>
  <si>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</si>
  <si>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</si>
  <si>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</si>
  <si>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</si>
  <si>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</si>
  <si>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</si>
  <si>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</si>
  <si>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</si>
  <si>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</si>
  <si>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</si>
  <si>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</si>
  <si>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</si>
  <si>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</si>
  <si>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</si>
  <si>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</si>
  <si>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</si>
  <si>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</si>
  <si>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</si>
  <si>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</si>
  <si>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</si>
  <si>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</si>
  <si>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</si>
  <si>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</si>
  <si>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</si>
  <si>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</si>
  <si>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</si>
  <si>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</si>
  <si>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</si>
  <si>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</si>
  <si>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</si>
  <si>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</si>
  <si>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</si>
  <si>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</si>
  <si>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</si>
  <si>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</si>
  <si>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</si>
  <si>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</si>
  <si>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</si>
  <si>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</si>
  <si>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</si>
  <si>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</si>
  <si>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</si>
  <si>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</si>
  <si>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</si>
  <si>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</si>
  <si>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</si>
  <si>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</si>
  <si>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</si>
  <si>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</si>
  <si>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</si>
  <si>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</si>
  <si>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</si>
  <si>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</si>
  <si>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</si>
  <si>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</si>
  <si>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</si>
  <si>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</si>
  <si>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</si>
  <si>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</si>
  <si>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</si>
  <si>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</si>
  <si>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</si>
  <si>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</si>
  <si>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</si>
  <si>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</si>
  <si>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</si>
  <si>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</si>
  <si>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</si>
  <si>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</si>
  <si>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</si>
  <si>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</si>
  <si>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</si>
  <si>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</si>
  <si>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</si>
  <si>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</si>
  <si>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</si>
  <si>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</si>
  <si>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</si>
  <si>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</si>
  <si>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</si>
  <si>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</si>
  <si>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</si>
  <si>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</si>
  <si>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</si>
  <si>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</si>
  <si>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</si>
  <si>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</si>
  <si>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</si>
  <si>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</si>
  <si>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</si>
  <si>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</si>
  <si>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</si>
  <si>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</si>
  <si>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</si>
  <si>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</si>
  <si>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</si>
  <si>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</si>
  <si>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</si>
  <si>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</si>
  <si>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</si>
  <si>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</si>
  <si>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</si>
  <si>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</si>
  <si>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</si>
  <si>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</si>
  <si>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</si>
  <si>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</si>
  <si>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</si>
  <si>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</si>
  <si>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</si>
  <si>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</si>
  <si>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</si>
  <si>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</si>
  <si>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</si>
  <si>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</si>
  <si>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</si>
  <si>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</si>
  <si>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</si>
  <si>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</si>
  <si>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</si>
  <si>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</si>
  <si>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</si>
  <si>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</si>
  <si>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</si>
  <si>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</si>
  <si>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</si>
  <si>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</si>
  <si>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</si>
  <si>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</si>
  <si>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</si>
  <si>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</si>
  <si>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</si>
  <si>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</si>
  <si>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</si>
  <si>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</si>
  <si>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</si>
  <si>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</si>
  <si>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</si>
  <si>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</si>
  <si>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</si>
  <si>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</si>
  <si>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</si>
  <si>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</si>
  <si>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</si>
  <si>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</si>
  <si>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</si>
  <si>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</si>
  <si>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</si>
  <si>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</si>
  <si>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</si>
  <si>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</si>
  <si>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</si>
  <si>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</si>
  <si>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</si>
  <si>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</si>
  <si>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</si>
  <si>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</si>
  <si>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</si>
  <si>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</si>
  <si>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</si>
  <si>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</si>
  <si>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</si>
  <si>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</si>
  <si>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</si>
  <si>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</si>
  <si>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</si>
  <si>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</si>
  <si>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</si>
  <si>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</si>
  <si>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</si>
  <si>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</si>
  <si>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</si>
  <si>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</si>
  <si>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</si>
  <si>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</si>
  <si>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</si>
  <si>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</si>
  <si>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</si>
  <si>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</si>
  <si>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</si>
  <si>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</si>
  <si>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</si>
  <si>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</si>
  <si>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</si>
  <si>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</si>
  <si>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</si>
  <si>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</si>
  <si>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</si>
  <si>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</si>
  <si>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</si>
  <si>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</si>
  <si>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</si>
  <si>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</si>
  <si>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</si>
  <si>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</si>
  <si>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</si>
  <si>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</si>
  <si>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</si>
  <si>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</si>
  <si>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</si>
  <si>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</si>
  <si>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</si>
  <si>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</si>
  <si>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</si>
  <si>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</si>
  <si>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</si>
  <si>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</si>
  <si>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</si>
  <si>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</si>
  <si>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</si>
  <si>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</si>
  <si>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</si>
  <si>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</si>
  <si>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</si>
  <si>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</si>
  <si>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</si>
  <si>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</si>
  <si>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</si>
  <si>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</si>
  <si>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</si>
  <si>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</si>
  <si>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</si>
  <si>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</si>
  <si>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</si>
  <si>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</si>
  <si>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</si>
  <si>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</si>
  <si>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</si>
  <si>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</si>
  <si>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</si>
  <si>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</si>
  <si>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</si>
  <si>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</si>
  <si>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</si>
  <si>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</si>
  <si>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</si>
  <si>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</si>
  <si>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</si>
  <si>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</si>
  <si>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</si>
  <si>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</si>
  <si>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</si>
  <si>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</si>
  <si>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</si>
  <si>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</si>
  <si>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</si>
  <si>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</si>
  <si>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</si>
  <si>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</si>
  <si>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</si>
  <si>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</si>
  <si>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</si>
  <si>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</si>
  <si>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</si>
  <si>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</si>
  <si>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</si>
  <si>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</si>
  <si>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</si>
  <si>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</si>
  <si>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</si>
  <si>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</si>
  <si>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</si>
  <si>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</si>
  <si>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</si>
  <si>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</si>
  <si>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</si>
  <si>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</si>
  <si>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</si>
  <si>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</si>
  <si>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</si>
  <si>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</si>
  <si>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</si>
  <si>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</si>
  <si>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</si>
  <si>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</si>
  <si>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</si>
  <si>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</si>
  <si>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</si>
  <si>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</si>
  <si>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</si>
  <si>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</si>
  <si>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</si>
  <si>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</si>
  <si>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</si>
  <si>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</si>
  <si>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</si>
  <si>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</si>
  <si>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</si>
  <si>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</si>
  <si>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</si>
  <si>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</si>
  <si>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</si>
  <si>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</si>
  <si>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</si>
  <si>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</si>
  <si>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</si>
  <si>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</si>
  <si>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</si>
  <si>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</si>
  <si>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</si>
  <si>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</si>
  <si>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</si>
  <si>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</si>
  <si>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</si>
  <si>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</si>
  <si>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</si>
  <si>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</si>
  <si>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</si>
  <si>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</si>
  <si>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</si>
  <si>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</si>
  <si>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</si>
  <si>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</si>
  <si>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</si>
  <si>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</si>
  <si>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</si>
  <si>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</si>
  <si>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</si>
  <si>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</si>
  <si>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</si>
  <si>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</si>
  <si>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</si>
  <si>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</si>
  <si>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</si>
  <si>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</si>
  <si>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</si>
  <si>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</si>
  <si>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</si>
  <si>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</si>
  <si>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</si>
  <si>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</si>
  <si>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</si>
  <si>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</si>
  <si>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</si>
  <si>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</si>
  <si>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</si>
  <si>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</si>
  <si>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</si>
  <si>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</si>
  <si>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</si>
  <si>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</si>
  <si>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</si>
  <si>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</si>
  <si>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</si>
  <si>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</si>
  <si>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</si>
  <si>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</si>
  <si>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</si>
  <si>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</si>
  <si>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</si>
  <si>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</si>
  <si>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</si>
  <si>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</si>
  <si>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</si>
  <si>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</si>
  <si>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</si>
  <si>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</si>
  <si>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</si>
  <si>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</si>
  <si>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</si>
  <si>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</si>
  <si>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</si>
  <si>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</si>
  <si>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</si>
  <si>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</si>
  <si>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</si>
  <si>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</si>
  <si>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</si>
  <si>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</si>
  <si>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</si>
  <si>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</si>
  <si>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</si>
  <si>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</si>
  <si>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</si>
  <si>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</si>
  <si>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</si>
  <si>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</si>
  <si>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</si>
  <si>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</si>
  <si>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</si>
  <si>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</si>
  <si>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</si>
  <si>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</si>
  <si>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</si>
  <si>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</si>
  <si>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</si>
  <si>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</si>
  <si>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</si>
  <si>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</si>
  <si>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</si>
  <si>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</si>
  <si>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</si>
  <si>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</si>
  <si>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</si>
  <si>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</si>
  <si>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</si>
  <si>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</si>
  <si>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</si>
  <si>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</si>
  <si>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</si>
  <si>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</si>
  <si>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</si>
  <si>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</si>
  <si>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</si>
  <si>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</si>
  <si>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</si>
  <si>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</si>
  <si>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</si>
  <si>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</si>
  <si>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</si>
  <si>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</si>
  <si>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</si>
  <si>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</si>
  <si>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</si>
  <si>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</si>
  <si>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</si>
  <si>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</si>
  <si>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</si>
  <si>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</si>
  <si>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</si>
  <si>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</si>
  <si>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</si>
  <si>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</si>
  <si>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</si>
  <si>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</si>
  <si>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</si>
  <si>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</si>
  <si>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</si>
  <si>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</si>
  <si>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</si>
  <si>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</si>
  <si>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</si>
  <si>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</si>
  <si>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</si>
  <si>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</si>
  <si>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</si>
  <si>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</si>
  <si>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</si>
  <si>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</si>
  <si>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</si>
  <si>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</si>
  <si>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</si>
  <si>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</si>
  <si>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</si>
  <si>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</si>
  <si>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</si>
  <si>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</si>
  <si>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</si>
  <si>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</si>
  <si>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</si>
  <si>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</si>
  <si>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</si>
  <si>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</si>
  <si>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</si>
  <si>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</si>
  <si>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</si>
  <si>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</si>
  <si>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</si>
  <si>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</si>
  <si>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</si>
  <si>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</si>
  <si>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</si>
  <si>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</si>
  <si>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</si>
  <si>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</si>
  <si>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</si>
  <si>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</si>
  <si>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</si>
  <si>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</si>
  <si>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</si>
  <si>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</si>
  <si>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</si>
  <si>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</si>
  <si>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</si>
  <si>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</si>
  <si>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</si>
  <si>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</si>
  <si>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</si>
  <si>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</si>
  <si>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</si>
  <si>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</si>
  <si>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</si>
  <si>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</si>
  <si>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</si>
  <si>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</si>
  <si>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</si>
  <si>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</si>
  <si>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</si>
  <si>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</si>
  <si>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</si>
  <si>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</si>
  <si>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</si>
  <si>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</si>
  <si>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</si>
  <si>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</si>
  <si>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</si>
  <si>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</si>
  <si>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</si>
  <si>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</si>
  <si>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</si>
  <si>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</si>
  <si>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</si>
  <si>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</si>
  <si>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</si>
  <si>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</si>
  <si>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</si>
  <si>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</si>
  <si>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</si>
  <si>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</si>
  <si>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</si>
  <si>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</si>
  <si>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</si>
  <si>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</si>
  <si>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</si>
  <si>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</si>
  <si>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</si>
  <si>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</si>
  <si>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</si>
  <si>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</si>
  <si>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</si>
  <si>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</si>
  <si>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</si>
  <si>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</si>
  <si>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</si>
  <si>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</si>
  <si>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</si>
  <si>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</si>
  <si>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</si>
  <si>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</si>
  <si>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</si>
  <si>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</si>
  <si>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</si>
  <si>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</si>
  <si>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</si>
  <si>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</si>
  <si>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</si>
  <si>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</si>
  <si>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</si>
  <si>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</si>
  <si>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</si>
  <si>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</si>
  <si>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</si>
  <si>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</si>
  <si>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</si>
  <si>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</si>
  <si>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</si>
  <si>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</si>
  <si>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</si>
  <si>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</si>
  <si>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</si>
  <si>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</si>
  <si>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</si>
  <si>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</si>
  <si>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</si>
  <si>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</si>
  <si>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</si>
  <si>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</si>
  <si>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</si>
  <si>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</si>
  <si>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</si>
  <si>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</si>
  <si>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</si>
  <si>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</si>
  <si>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</si>
  <si>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</si>
  <si>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</si>
  <si>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</si>
  <si>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</si>
  <si>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</si>
  <si>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</si>
  <si>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</si>
  <si>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</si>
  <si>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</si>
  <si>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</si>
  <si>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</si>
  <si>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</si>
  <si>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</si>
  <si>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</si>
  <si>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</si>
  <si>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</si>
  <si>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</si>
  <si>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</si>
  <si>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</si>
  <si>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</si>
  <si>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</si>
  <si>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</si>
  <si>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</si>
  <si>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</si>
  <si>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</si>
  <si>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</si>
  <si>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</si>
  <si>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</si>
  <si>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</si>
  <si>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</si>
  <si>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</si>
  <si>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</si>
  <si>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</si>
  <si>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</si>
  <si>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</si>
  <si>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</si>
  <si>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</si>
  <si>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</si>
  <si>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</si>
  <si>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</si>
  <si>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</si>
  <si>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</si>
  <si>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</si>
  <si>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</si>
  <si>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</si>
  <si>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</si>
  <si>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</si>
  <si>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</si>
  <si>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</si>
  <si>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</si>
  <si>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</si>
  <si>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</si>
  <si>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</si>
  <si>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</si>
  <si>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</si>
  <si>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</si>
  <si>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</si>
  <si>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</si>
  <si>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</si>
  <si>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</si>
  <si>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</si>
  <si>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</si>
  <si>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</si>
  <si>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</si>
  <si>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</si>
  <si>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</si>
  <si>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</si>
  <si>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</si>
  <si>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</si>
  <si>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</si>
  <si>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</si>
  <si>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</si>
  <si>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</si>
  <si>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</si>
  <si>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</si>
  <si>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</si>
  <si>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</si>
  <si>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</si>
  <si>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</si>
  <si>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</si>
  <si>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</si>
  <si>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</si>
  <si>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</si>
  <si>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</si>
  <si>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</si>
  <si>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</si>
  <si>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</si>
  <si>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</si>
  <si>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</si>
  <si>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</si>
  <si>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</si>
  <si>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</si>
  <si>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</si>
  <si>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</si>
  <si>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</si>
  <si>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</si>
  <si>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</si>
  <si>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</si>
  <si>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</si>
  <si>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</si>
  <si>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</si>
  <si>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</si>
  <si>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</si>
  <si>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</si>
  <si>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</si>
  <si>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</si>
  <si>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</si>
  <si>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</si>
  <si>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</si>
  <si>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</si>
  <si>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</si>
  <si>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</si>
  <si>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</si>
  <si>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</si>
  <si>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</si>
  <si>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</si>
  <si>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</si>
  <si>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</si>
  <si>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</si>
  <si>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</si>
  <si>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</si>
  <si>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</si>
  <si>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</si>
  <si>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</si>
  <si>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</si>
  <si>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</si>
  <si>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</si>
  <si>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</si>
  <si>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</si>
  <si>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</si>
  <si>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</si>
  <si>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</si>
  <si>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</si>
  <si>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</si>
  <si>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</si>
  <si>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</si>
  <si>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</si>
  <si>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</si>
  <si>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</si>
  <si>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</si>
  <si>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</si>
  <si>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</si>
  <si>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</si>
  <si>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</si>
  <si>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</si>
  <si>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</si>
  <si>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</si>
  <si>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</si>
  <si>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</si>
  <si>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</si>
  <si>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</si>
  <si>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</si>
  <si>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</si>
  <si>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</si>
  <si>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</si>
  <si>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</si>
  <si>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</si>
  <si>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</si>
  <si>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</si>
  <si>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</si>
  <si>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</si>
  <si>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</si>
  <si>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</si>
  <si>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</si>
  <si>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</si>
  <si>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</si>
  <si>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</si>
  <si>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</si>
  <si>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</si>
  <si>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</si>
  <si>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</si>
  <si>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</si>
  <si>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</si>
  <si>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</si>
  <si>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</si>
  <si>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</si>
  <si>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</si>
  <si>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</si>
  <si>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</si>
  <si>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</si>
  <si>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</si>
  <si>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</si>
  <si>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</si>
  <si>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</si>
  <si>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</si>
  <si>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</si>
  <si>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</si>
  <si>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</si>
  <si>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</si>
  <si>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</si>
  <si>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</si>
  <si>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</si>
  <si>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</si>
  <si>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</si>
  <si>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</si>
  <si>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</si>
  <si>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</si>
  <si>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</si>
  <si>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</si>
  <si>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</si>
  <si>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</si>
  <si>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</si>
  <si>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</si>
  <si>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</si>
  <si>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</si>
  <si>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</si>
  <si>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</si>
  <si>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</si>
  <si>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</si>
  <si>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</si>
  <si>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</si>
  <si>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</si>
  <si>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</si>
  <si>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</si>
  <si>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</si>
  <si>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</si>
  <si>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</si>
  <si>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</si>
  <si>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</si>
  <si>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</si>
  <si>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</si>
  <si>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</si>
  <si>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</si>
  <si>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</si>
  <si>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</si>
  <si>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</si>
  <si>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</si>
  <si>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</si>
  <si>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</si>
  <si>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</si>
  <si>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</si>
  <si>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</si>
  <si>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</si>
  <si>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</si>
  <si>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</si>
  <si>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</si>
  <si>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</si>
  <si>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</si>
  <si>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</si>
  <si>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</si>
  <si>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</si>
  <si>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</si>
  <si>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</si>
  <si>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</si>
  <si>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</si>
  <si>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</si>
  <si>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</si>
  <si>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</si>
  <si>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</si>
  <si>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</si>
  <si>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</si>
  <si>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</si>
  <si>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</si>
  <si>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</si>
  <si>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</si>
  <si>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</si>
  <si>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</si>
  <si>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</si>
  <si>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</si>
  <si>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</si>
  <si>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</si>
  <si>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</si>
  <si>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</si>
  <si>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</si>
  <si>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</si>
  <si>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</si>
  <si>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</si>
  <si>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</si>
  <si>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</si>
  <si>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</si>
  <si>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</si>
  <si>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</si>
  <si>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</si>
  <si>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</si>
  <si>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</si>
  <si>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</si>
  <si>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</si>
  <si>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</si>
  <si>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</si>
  <si>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</si>
  <si>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</si>
  <si>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</si>
  <si>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</si>
  <si>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</si>
  <si>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</si>
  <si>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</si>
  <si>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</si>
  <si>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</si>
  <si>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</si>
  <si>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</si>
  <si>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</si>
  <si>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</si>
  <si>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</si>
  <si>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</si>
  <si>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</si>
  <si>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</si>
  <si>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</si>
  <si>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</si>
  <si>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</si>
  <si>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</si>
  <si>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</si>
  <si>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</si>
  <si>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</si>
  <si>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</si>
  <si>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</si>
  <si>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</si>
  <si>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</si>
  <si>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</si>
  <si>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</si>
  <si>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</si>
  <si>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</si>
  <si>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</si>
  <si>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</si>
  <si>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</si>
  <si>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</si>
  <si>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</si>
  <si>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</si>
  <si>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</si>
  <si>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</si>
  <si>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</si>
  <si>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</si>
  <si>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</si>
  <si>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</si>
  <si>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</si>
  <si>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</si>
  <si>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</si>
  <si>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</si>
  <si>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</si>
  <si>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</si>
  <si>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</si>
  <si>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</si>
  <si>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</si>
  <si>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</si>
  <si>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</si>
  <si>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</si>
  <si>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</si>
  <si>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</si>
  <si>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</si>
  <si>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</si>
  <si>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</si>
  <si>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</si>
  <si>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</si>
  <si>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</si>
  <si>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</si>
  <si>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</si>
  <si>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</si>
  <si>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</si>
  <si>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</si>
  <si>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</si>
  <si>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</si>
  <si>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</si>
  <si>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</si>
  <si>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</si>
  <si>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</si>
  <si>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</si>
  <si>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</si>
  <si>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</si>
  <si>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</si>
  <si>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</si>
  <si>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</si>
  <si>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</si>
  <si>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</si>
  <si>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</si>
  <si>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</si>
  <si>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</si>
  <si>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</si>
  <si>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</si>
  <si>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</si>
  <si>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</si>
  <si>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</si>
  <si>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</si>
  <si>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</si>
  <si>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</si>
  <si>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</si>
  <si>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</si>
  <si>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</si>
  <si>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</si>
  <si>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</si>
  <si>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</si>
  <si>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</si>
  <si>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</si>
  <si>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</si>
  <si>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</si>
  <si>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</si>
  <si>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</si>
  <si>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</si>
  <si>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</si>
  <si>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</si>
  <si>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</si>
  <si>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</si>
  <si>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</si>
  <si>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</si>
  <si>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</si>
  <si>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</si>
  <si>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</si>
  <si>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</si>
  <si>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</si>
  <si>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</si>
  <si>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</si>
  <si>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</si>
  <si>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</si>
  <si>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</si>
  <si>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</si>
  <si>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</si>
  <si>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</si>
  <si>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</si>
  <si>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</si>
  <si>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</si>
  <si>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</si>
  <si>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</si>
  <si>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</si>
  <si>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</si>
  <si>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</si>
  <si>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</si>
  <si>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</si>
  <si>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</si>
  <si>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</si>
  <si>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</si>
  <si>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</si>
  <si>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</si>
  <si>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</si>
  <si>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</si>
  <si>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</si>
  <si>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</si>
  <si>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</si>
  <si>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</si>
  <si>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</si>
  <si>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</si>
  <si>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</si>
  <si>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</si>
  <si>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</si>
  <si>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</si>
  <si>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</si>
  <si>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</si>
  <si>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</si>
  <si>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</si>
  <si>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</si>
  <si>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</si>
  <si>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</si>
  <si>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</si>
  <si>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</si>
  <si>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</si>
  <si>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</si>
  <si>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</si>
  <si>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</si>
  <si>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</si>
  <si>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</si>
  <si>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</si>
  <si>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</si>
  <si>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</si>
  <si>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</si>
  <si>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</si>
  <si>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</si>
  <si>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</si>
  <si>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</si>
  <si>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</si>
  <si>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</si>
  <si>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</si>
  <si>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</si>
  <si>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</si>
  <si>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</si>
  <si>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</si>
  <si>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</si>
  <si>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</si>
  <si>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</si>
  <si>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</si>
  <si>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</si>
  <si>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</si>
  <si>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</si>
  <si>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</si>
  <si>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</si>
  <si>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</si>
  <si>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</si>
  <si>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</si>
  <si>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</si>
  <si>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</si>
  <si>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</si>
  <si>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</si>
  <si>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</si>
  <si>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</si>
  <si>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</si>
  <si>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</si>
  <si>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</si>
  <si>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</si>
  <si>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</si>
  <si>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</si>
  <si>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</si>
  <si>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</si>
  <si>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</si>
  <si>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</si>
  <si>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</si>
  <si>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</si>
  <si>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</si>
  <si>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</si>
  <si>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</si>
  <si>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</si>
  <si>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</si>
  <si>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</si>
  <si>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</si>
  <si>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</si>
  <si>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</si>
  <si>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</si>
  <si>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</si>
  <si>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</si>
  <si>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</si>
  <si>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</si>
  <si>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</si>
  <si>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</si>
  <si>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</si>
  <si>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</si>
  <si>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</si>
  <si>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</si>
  <si>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</si>
  <si>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</si>
  <si>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</si>
  <si>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</si>
  <si>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</si>
  <si>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</si>
  <si>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</si>
  <si>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</si>
  <si>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</si>
  <si>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</si>
  <si>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</si>
  <si>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</si>
  <si>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</si>
  <si>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</si>
  <si>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</si>
  <si>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</si>
  <si>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</si>
  <si>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</si>
  <si>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</si>
  <si>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</si>
  <si>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</si>
  <si>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</si>
  <si>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</si>
  <si>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</si>
  <si>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</si>
  <si>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</si>
  <si>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</si>
  <si>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</si>
  <si>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</si>
  <si>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</si>
  <si>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</si>
  <si>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</si>
  <si>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</si>
  <si>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</si>
  <si>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</si>
  <si>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</si>
  <si>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</si>
  <si>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</si>
  <si>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</si>
  <si>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</si>
  <si>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</si>
  <si>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</si>
  <si>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</si>
  <si>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</si>
  <si>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</si>
  <si>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</si>
  <si>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</si>
  <si>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</si>
  <si>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</si>
  <si>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</si>
  <si>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</si>
  <si>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</si>
  <si>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</si>
  <si>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</si>
  <si>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</si>
  <si>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</si>
  <si>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</si>
  <si>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</si>
  <si>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</si>
  <si>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</si>
  <si>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</si>
  <si>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</si>
  <si>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</si>
  <si>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</si>
  <si>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</si>
  <si>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</si>
  <si>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</si>
  <si>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</si>
  <si>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</si>
  <si>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</si>
  <si>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</si>
  <si>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</si>
  <si>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</si>
  <si>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</si>
  <si>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</si>
  <si>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</si>
  <si>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</si>
  <si>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</si>
  <si>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</si>
  <si>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</si>
  <si>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</si>
  <si>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</si>
  <si>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</si>
  <si>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</si>
  <si>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</si>
  <si>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</si>
  <si>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</si>
  <si>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</si>
  <si>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</si>
  <si>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</si>
  <si>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</si>
  <si>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</si>
  <si>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</si>
  <si>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</si>
  <si>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</si>
  <si>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</si>
  <si>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</si>
  <si>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</si>
  <si>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</si>
  <si>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</si>
  <si>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</si>
  <si>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</si>
  <si>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</si>
  <si>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</si>
  <si>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</si>
  <si>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</si>
  <si>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</si>
  <si>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</si>
  <si>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</si>
  <si>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</si>
  <si>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</si>
  <si>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</si>
  <si>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</si>
  <si>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</si>
  <si>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</si>
  <si>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</si>
  <si>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</si>
  <si>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</si>
  <si>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</si>
  <si>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</si>
  <si>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</si>
  <si>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</si>
  <si>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</si>
  <si>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</si>
  <si>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</si>
  <si>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</si>
  <si>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</si>
  <si>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</si>
  <si>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</si>
  <si>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</si>
  <si>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</si>
  <si>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</si>
  <si>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</si>
  <si>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</si>
  <si>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</si>
  <si>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</si>
  <si>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</si>
  <si>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</si>
  <si>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</si>
  <si>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</si>
  <si>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</si>
  <si>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</si>
  <si>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</si>
  <si>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</si>
  <si>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</si>
  <si>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</si>
  <si>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</si>
  <si>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</si>
  <si>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</si>
  <si>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</si>
  <si>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</si>
  <si>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</si>
  <si>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</si>
  <si>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</si>
  <si>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</si>
  <si>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</si>
  <si>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</si>
  <si>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</si>
  <si>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</si>
  <si>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</si>
  <si>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</si>
  <si>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</si>
  <si>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</si>
  <si>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</si>
  <si>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</si>
  <si>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</si>
  <si>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</si>
  <si>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</si>
  <si>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</si>
  <si>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</si>
  <si>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</si>
  <si>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</si>
  <si>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</si>
  <si>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</si>
  <si>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</si>
  <si>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</si>
  <si>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</si>
  <si>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</si>
  <si>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</si>
  <si>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</si>
  <si>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</si>
  <si>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</si>
  <si>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</si>
  <si>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</si>
  <si>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</si>
  <si>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</si>
  <si>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</si>
  <si>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</si>
  <si>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</si>
  <si>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</si>
  <si>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</si>
  <si>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</si>
  <si>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</si>
  <si>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</si>
  <si>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</si>
  <si>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</si>
  <si>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</si>
  <si>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</si>
  <si>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</si>
  <si>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</si>
  <si>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</si>
  <si>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</si>
  <si>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</si>
  <si>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</si>
  <si>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</si>
  <si>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</si>
  <si>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</si>
  <si>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</si>
  <si>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</si>
  <si>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</si>
  <si>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</si>
  <si>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</si>
  <si>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</si>
  <si>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</si>
  <si>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</si>
  <si>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</si>
  <si>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</si>
  <si>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</si>
  <si>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</si>
  <si>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</si>
  <si>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</si>
  <si>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</si>
  <si>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</si>
  <si>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</si>
  <si>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</si>
  <si>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</si>
  <si>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</si>
  <si>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</si>
  <si>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</si>
  <si>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</si>
  <si>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</si>
  <si>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</si>
  <si>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</si>
  <si>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</si>
  <si>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</si>
  <si>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</si>
  <si>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</si>
  <si>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</si>
  <si>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</si>
  <si>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</si>
  <si>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</si>
  <si>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</si>
  <si>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</si>
  <si>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</si>
  <si>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</si>
  <si>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</si>
  <si>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</si>
  <si>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</si>
  <si>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</si>
  <si>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</si>
  <si>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</si>
  <si>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</si>
  <si>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</si>
  <si>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</si>
  <si>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</si>
  <si>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</si>
  <si>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</si>
  <si>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</si>
  <si>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</si>
  <si>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</si>
  <si>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</si>
  <si>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</si>
  <si>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</si>
  <si>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</si>
  <si>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</si>
  <si>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</si>
  <si>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</si>
  <si>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</si>
  <si>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</si>
  <si>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</si>
  <si>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</si>
  <si>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</si>
  <si>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</si>
  <si>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</si>
  <si>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</si>
  <si>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</si>
  <si>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</si>
  <si>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</si>
  <si>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</si>
  <si>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</si>
  <si>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</si>
  <si>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</si>
  <si>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</si>
  <si>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</si>
  <si>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</si>
  <si>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</si>
  <si>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</si>
  <si>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</si>
  <si>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</si>
  <si>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</si>
  <si>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</si>
  <si>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</si>
  <si>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</si>
  <si>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</si>
  <si>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</si>
  <si>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</si>
  <si>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</si>
  <si>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</si>
  <si>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</si>
  <si>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</si>
  <si>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</si>
  <si>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</si>
  <si>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</si>
  <si>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</si>
  <si>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</si>
  <si>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</si>
  <si>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</si>
  <si>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</si>
  <si>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</si>
  <si>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</si>
  <si>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</si>
  <si>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</si>
  <si>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</si>
  <si>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</si>
  <si>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</si>
  <si>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</si>
  <si>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</si>
  <si>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</si>
  <si>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</si>
  <si>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</si>
  <si>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</si>
  <si>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</si>
  <si>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</si>
  <si>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</si>
  <si>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</si>
  <si>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</si>
  <si>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</si>
  <si>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</si>
  <si>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</si>
  <si>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</si>
  <si>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</si>
  <si>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</si>
  <si>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</si>
  <si>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</si>
  <si>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</si>
  <si>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</si>
  <si>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</si>
  <si>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</si>
  <si>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</si>
  <si>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</si>
  <si>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</si>
  <si>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</si>
  <si>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</si>
  <si>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</si>
  <si>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</si>
  <si>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</si>
  <si>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</si>
  <si>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</si>
  <si>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</si>
  <si>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</si>
  <si>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</si>
  <si>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</si>
  <si>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</si>
  <si>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</si>
  <si>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</si>
  <si>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</si>
  <si>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</si>
  <si>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</si>
  <si>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</si>
  <si>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</si>
  <si>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</si>
  <si>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</si>
  <si>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</si>
  <si>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</si>
  <si>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</si>
  <si>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</si>
  <si>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</si>
  <si>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</si>
  <si>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</si>
  <si>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</si>
  <si>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</si>
  <si>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</si>
  <si>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</si>
  <si>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</si>
  <si>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</si>
  <si>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</si>
  <si>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</si>
  <si>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</si>
  <si>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</si>
  <si>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</si>
  <si>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</si>
  <si>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</si>
  <si>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</si>
  <si>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</si>
  <si>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</si>
  <si>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</si>
  <si>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</si>
  <si>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</si>
  <si>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</si>
  <si>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</si>
  <si>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</si>
  <si>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</si>
  <si>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</si>
  <si>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</si>
  <si>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</si>
  <si>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</si>
  <si>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</si>
  <si>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</si>
  <si>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</si>
  <si>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</si>
  <si>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</si>
  <si>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</si>
  <si>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</si>
  <si>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</si>
  <si>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</si>
  <si>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</si>
  <si>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</si>
  <si>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</si>
  <si>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</si>
  <si>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</si>
  <si>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</si>
  <si>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</si>
  <si>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</si>
  <si>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</si>
  <si>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</si>
  <si>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</si>
  <si>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</si>
  <si>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</si>
  <si>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</si>
  <si>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</si>
  <si>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</si>
  <si>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</si>
  <si>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</si>
  <si>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</si>
  <si>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</si>
  <si>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</si>
  <si>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</si>
  <si>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</si>
  <si>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</si>
  <si>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</si>
  <si>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</si>
  <si>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</si>
  <si>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</si>
  <si>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</si>
  <si>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</si>
  <si>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</si>
  <si>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</si>
  <si>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</si>
  <si>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</si>
  <si>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</si>
  <si>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</si>
  <si>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</si>
  <si>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</si>
  <si>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</si>
  <si>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</si>
  <si>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</si>
  <si>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</si>
  <si>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</si>
  <si>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</si>
  <si>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</si>
  <si>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</si>
  <si>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</si>
  <si>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</si>
  <si>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</si>
  <si>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</si>
  <si>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</si>
  <si>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</si>
  <si>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</si>
  <si>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</si>
  <si>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</si>
  <si>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</si>
  <si>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</si>
  <si>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</si>
  <si>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</si>
  <si>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</si>
  <si>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</si>
  <si>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</si>
  <si>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</si>
  <si>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</si>
  <si>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</si>
  <si>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</si>
  <si>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</si>
  <si>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</si>
  <si>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</si>
  <si>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</si>
  <si>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</si>
  <si>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</si>
  <si>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</si>
  <si>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</si>
  <si>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</si>
  <si>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</si>
  <si>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</si>
  <si>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</si>
  <si>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</si>
  <si>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</si>
  <si>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</si>
  <si>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</si>
  <si>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</si>
  <si>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</si>
  <si>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</si>
  <si>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</si>
  <si>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</si>
  <si>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</si>
  <si>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</si>
  <si>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</si>
  <si>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</si>
  <si>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</si>
  <si>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</si>
  <si>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</si>
  <si>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</si>
  <si>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</si>
  <si>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</si>
  <si>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</si>
  <si>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</si>
  <si>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</si>
  <si>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</si>
  <si>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</si>
  <si>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</si>
  <si>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</si>
  <si>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</si>
  <si>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</si>
  <si>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</si>
  <si>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</si>
  <si>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</si>
  <si>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</si>
  <si>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</si>
  <si>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</si>
  <si>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</si>
  <si>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</si>
  <si>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</si>
  <si>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</si>
  <si>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</si>
  <si>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</si>
  <si>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</si>
  <si>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</si>
  <si>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</si>
  <si>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</si>
  <si>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</si>
  <si>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</si>
  <si>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</si>
  <si>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</si>
  <si>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</si>
  <si>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</si>
  <si>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</si>
  <si>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</si>
  <si>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</si>
  <si>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</si>
  <si>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</si>
  <si>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</si>
  <si>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</si>
  <si>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</si>
  <si>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</si>
  <si>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</si>
  <si>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</si>
  <si>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</si>
  <si>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</si>
  <si>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</si>
  <si>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</si>
  <si>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</si>
  <si>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</si>
  <si>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</si>
  <si>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</si>
  <si>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</si>
  <si>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</si>
  <si>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</si>
  <si>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</si>
  <si>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</si>
  <si>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</si>
  <si>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</si>
  <si>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</si>
  <si>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</si>
  <si>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</si>
  <si>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</si>
  <si>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</si>
  <si>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</si>
  <si>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</si>
  <si>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</si>
  <si>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</si>
  <si>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</si>
  <si>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</si>
  <si>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</si>
  <si>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</si>
  <si>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</si>
  <si>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</si>
  <si>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</si>
  <si>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</si>
  <si>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</si>
  <si>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</si>
  <si>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</si>
  <si>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</si>
  <si>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</si>
  <si>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</si>
  <si>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</si>
  <si>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</si>
  <si>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</si>
  <si>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</si>
  <si>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</si>
  <si>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</si>
  <si>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</si>
  <si>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</si>
  <si>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</si>
  <si>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</si>
  <si>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</si>
  <si>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</si>
  <si>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</si>
  <si>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</si>
  <si>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</si>
  <si>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</si>
  <si>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</si>
  <si>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</si>
  <si>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</si>
  <si>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</si>
  <si>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</si>
  <si>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</si>
  <si>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</si>
  <si>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</si>
  <si>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</si>
  <si>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</si>
  <si>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</si>
  <si>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</si>
  <si>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</si>
  <si>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</si>
  <si>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</si>
  <si>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</si>
  <si>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</si>
  <si>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</si>
  <si>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</si>
  <si>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</si>
  <si>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</si>
  <si>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</si>
  <si>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</si>
  <si>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</si>
  <si>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</si>
  <si>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</si>
  <si>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</si>
  <si>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</si>
  <si>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</si>
  <si>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</si>
  <si>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</si>
  <si>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</si>
  <si>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</si>
  <si>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</si>
  <si>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</si>
  <si>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</si>
  <si>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</si>
  <si>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</si>
  <si>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</si>
  <si>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</si>
  <si>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</si>
  <si>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</si>
  <si>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</si>
  <si>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</si>
  <si>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</si>
  <si>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</si>
  <si>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</si>
  <si>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</si>
  <si>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</si>
  <si>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</si>
  <si>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</si>
  <si>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</si>
  <si>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</si>
  <si>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</si>
  <si>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</si>
  <si>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</si>
  <si>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</si>
  <si>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</si>
  <si>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</si>
  <si>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</si>
  <si>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</si>
  <si>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</si>
  <si>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</si>
  <si>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</si>
  <si>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</si>
  <si>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</si>
  <si>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</si>
  <si>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</si>
  <si>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</si>
  <si>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</si>
  <si>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</si>
  <si>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</si>
  <si>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</si>
  <si>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</si>
  <si>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</si>
  <si>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</si>
  <si>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</si>
  <si>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</si>
  <si>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</si>
  <si>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</si>
  <si>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</si>
  <si>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</si>
  <si>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</si>
  <si>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</si>
  <si>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</si>
  <si>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</si>
  <si>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</si>
  <si>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</si>
  <si>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</si>
  <si>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</si>
  <si>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</si>
  <si>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</si>
  <si>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</si>
  <si>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</si>
  <si>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</si>
  <si>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</si>
  <si>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</si>
  <si>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</si>
  <si>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</si>
  <si>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</si>
  <si>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</si>
  <si>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</si>
  <si>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</si>
  <si>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</si>
  <si>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</si>
  <si>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</si>
  <si>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</si>
  <si>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</si>
  <si>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</si>
  <si>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</si>
  <si>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</si>
  <si>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</si>
  <si>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</si>
  <si>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</si>
  <si>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</si>
  <si>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</si>
  <si>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</si>
  <si>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</si>
  <si>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</si>
  <si>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</si>
  <si>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</si>
  <si>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</si>
  <si>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</si>
  <si>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</si>
  <si>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</si>
  <si>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</si>
  <si>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</si>
  <si>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</si>
  <si>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</si>
  <si>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</si>
  <si>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</si>
  <si>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</si>
  <si>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</si>
  <si>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</si>
  <si>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</si>
  <si>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</si>
  <si>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</si>
  <si>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</si>
  <si>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</si>
  <si>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</si>
  <si>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</si>
  <si>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</si>
  <si>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</si>
  <si>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</si>
  <si>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</si>
  <si>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</si>
  <si>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</si>
  <si>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</si>
  <si>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</si>
  <si>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</si>
  <si>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</si>
  <si>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</si>
  <si>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</si>
  <si>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</si>
  <si>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</si>
  <si>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</si>
  <si>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</si>
  <si>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</si>
  <si>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</si>
  <si>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</si>
  <si>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</si>
  <si>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</si>
  <si>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</si>
  <si>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</si>
  <si>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</si>
  <si>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</si>
  <si>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</si>
  <si>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</si>
  <si>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</si>
  <si>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</si>
  <si>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</si>
  <si>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</si>
  <si>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</si>
  <si>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</si>
  <si>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</si>
  <si>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</si>
  <si>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</si>
  <si>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</si>
  <si>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</si>
  <si>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</si>
  <si>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</si>
  <si>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</si>
  <si>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</si>
  <si>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</si>
  <si>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</si>
  <si>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</si>
  <si>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</si>
  <si>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</si>
  <si>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</si>
  <si>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</si>
  <si>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</si>
  <si>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</si>
  <si>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</si>
  <si>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</si>
  <si>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</si>
  <si>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</si>
  <si>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</si>
  <si>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</si>
  <si>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</si>
  <si>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</si>
  <si>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</si>
  <si>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</si>
  <si>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</si>
  <si>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</si>
  <si>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</si>
  <si>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</si>
  <si>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</si>
  <si>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</si>
  <si>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</si>
  <si>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</si>
  <si>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</si>
  <si>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</si>
  <si>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</si>
  <si>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</si>
  <si>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</si>
  <si>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</si>
  <si>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</si>
  <si>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</si>
  <si>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</si>
  <si>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</si>
  <si>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</si>
  <si>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</si>
  <si>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</si>
  <si>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</si>
  <si>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</si>
  <si>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</si>
  <si>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</si>
  <si>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</si>
  <si>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</si>
  <si>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</si>
  <si>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</si>
  <si>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</si>
  <si>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</si>
  <si>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</si>
  <si>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</si>
  <si>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</si>
  <si>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</si>
  <si>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</si>
  <si>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</si>
  <si>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</si>
  <si>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</si>
  <si>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</si>
  <si>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</si>
  <si>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</si>
  <si>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</si>
  <si>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</si>
  <si>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</si>
  <si>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</si>
  <si>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</si>
  <si>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</si>
  <si>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</si>
  <si>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</si>
  <si>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</si>
  <si>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</si>
  <si>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</si>
  <si>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</si>
  <si>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</si>
  <si>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</si>
  <si>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</si>
  <si>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</si>
  <si>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</si>
  <si>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</si>
  <si>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</si>
  <si>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</si>
  <si>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</si>
  <si>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</si>
  <si>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</si>
  <si>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</si>
  <si>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</si>
  <si>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</si>
  <si>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</si>
  <si>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</si>
  <si>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</si>
  <si>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</si>
  <si>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</si>
  <si>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</si>
  <si>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</si>
  <si>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</si>
  <si>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</si>
  <si>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</si>
  <si>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</si>
  <si>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</si>
  <si>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</si>
  <si>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</si>
  <si>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</si>
  <si>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</si>
  <si>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</si>
  <si>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</si>
  <si>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</si>
  <si>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</si>
  <si>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</si>
  <si>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</si>
  <si>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</si>
  <si>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</si>
  <si>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</si>
  <si>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</si>
  <si>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</si>
  <si>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</si>
  <si>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</si>
  <si>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</si>
  <si>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</si>
  <si>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</si>
  <si>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</si>
  <si>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</si>
  <si>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</si>
  <si>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</si>
  <si>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</si>
  <si>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</si>
  <si>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</si>
  <si>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</si>
  <si>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</si>
  <si>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</si>
  <si>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</si>
  <si>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</si>
  <si>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</si>
  <si>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</si>
  <si>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</si>
  <si>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</si>
  <si>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</si>
  <si>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</si>
  <si>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</si>
  <si>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</si>
  <si>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</si>
  <si>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</si>
  <si>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</si>
  <si>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</si>
  <si>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</si>
  <si>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</si>
  <si>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</si>
  <si>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</si>
  <si>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</si>
  <si>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</si>
  <si>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</si>
  <si>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</si>
  <si>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</si>
  <si>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</si>
  <si>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</si>
  <si>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</si>
  <si>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</si>
  <si>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</si>
  <si>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</si>
  <si>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</si>
  <si>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</si>
  <si>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</si>
  <si>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</si>
  <si>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</si>
  <si>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</si>
  <si>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</si>
  <si>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</si>
  <si>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</si>
  <si>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</si>
  <si>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</si>
  <si>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</si>
  <si>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</si>
  <si>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</si>
  <si>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</si>
  <si>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</si>
  <si>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</si>
  <si>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</si>
  <si>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</si>
  <si>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</si>
  <si>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</si>
  <si>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</si>
  <si>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</si>
  <si>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</si>
  <si>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</si>
  <si>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</si>
  <si>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</si>
  <si>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</si>
  <si>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</si>
  <si>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</si>
  <si>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</si>
  <si>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</si>
  <si>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</si>
  <si>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</si>
  <si>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</si>
  <si>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</si>
  <si>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</si>
  <si>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</si>
  <si>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</si>
  <si>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</si>
  <si>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</si>
  <si>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</si>
  <si>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</si>
  <si>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</si>
  <si>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</si>
  <si>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</si>
  <si>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</si>
  <si>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</si>
  <si>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</si>
  <si>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</si>
  <si>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</si>
  <si>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</si>
  <si>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</si>
  <si>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</si>
  <si>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</si>
  <si>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</si>
  <si>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</si>
  <si>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</si>
  <si>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</si>
  <si>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</si>
  <si>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</si>
  <si>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</si>
  <si>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</si>
  <si>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</si>
  <si>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</si>
  <si>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</si>
  <si>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</si>
  <si>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</si>
  <si>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</si>
  <si>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</si>
  <si>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</si>
  <si>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</si>
  <si>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</si>
  <si>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</si>
  <si>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</si>
  <si>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</si>
  <si>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</si>
  <si>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</si>
  <si>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</si>
  <si>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</si>
  <si>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</si>
  <si>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</si>
  <si>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</si>
  <si>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</si>
  <si>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</si>
  <si>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</si>
  <si>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</si>
  <si>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</si>
  <si>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</si>
  <si>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</si>
  <si>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</si>
  <si>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</si>
  <si>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</si>
  <si>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</si>
  <si>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</si>
  <si>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</si>
  <si>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</si>
  <si>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</si>
  <si>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</si>
  <si>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</si>
  <si>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</si>
  <si>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</si>
  <si>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</si>
  <si>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</si>
  <si>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</si>
  <si>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</si>
  <si>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</si>
  <si>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</si>
  <si>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</si>
  <si>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</si>
  <si>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</si>
  <si>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</si>
  <si>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</si>
  <si>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</si>
  <si>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</si>
  <si>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</si>
  <si>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</si>
  <si>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</si>
  <si>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</si>
  <si>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</si>
  <si>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</si>
  <si>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</si>
  <si>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</si>
  <si>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</si>
  <si>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</si>
  <si>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</si>
  <si>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</si>
  <si>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</si>
  <si>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</si>
  <si>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</si>
  <si>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</si>
  <si>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</si>
  <si>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</si>
  <si>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</si>
  <si>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</si>
  <si>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</si>
  <si>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</si>
  <si>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</si>
  <si>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</si>
  <si>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</si>
  <si>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</si>
  <si>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</si>
  <si>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</si>
  <si>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</si>
  <si>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</si>
  <si>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</si>
  <si>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</si>
  <si>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</si>
  <si>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</si>
  <si>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</si>
  <si>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</si>
  <si>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</si>
  <si>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</si>
  <si>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</si>
  <si>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</si>
  <si>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</si>
  <si>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</si>
  <si>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</si>
  <si>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</si>
  <si>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</si>
  <si>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</si>
  <si>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</si>
  <si>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</si>
  <si>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</si>
  <si>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</si>
  <si>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</si>
  <si>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</si>
  <si>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</si>
  <si>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</si>
  <si>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</si>
  <si>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</si>
  <si>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</si>
  <si>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</si>
  <si>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</si>
  <si>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</si>
  <si>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</si>
  <si>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</si>
  <si>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</si>
  <si>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</si>
  <si>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</si>
  <si>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</si>
  <si>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</si>
  <si>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</si>
  <si>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</si>
  <si>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</si>
  <si>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</si>
  <si>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</si>
  <si>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</si>
  <si>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</si>
  <si>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</si>
  <si>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</si>
  <si>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</si>
  <si>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</si>
  <si>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</si>
  <si>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</si>
  <si>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</si>
  <si>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</si>
  <si>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</si>
  <si>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</si>
  <si>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</si>
  <si>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</si>
  <si>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</si>
  <si>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</si>
  <si>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</si>
  <si>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</si>
  <si>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</si>
  <si>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</si>
  <si>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</si>
  <si>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</si>
  <si>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</si>
  <si>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</si>
  <si>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</si>
  <si>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</si>
  <si>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</si>
  <si>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</si>
  <si>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</si>
  <si>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</si>
  <si>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</si>
  <si>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</si>
  <si>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</si>
  <si>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</si>
  <si>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</si>
  <si>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</si>
  <si>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</si>
  <si>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</si>
  <si>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</si>
  <si>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</si>
  <si>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</si>
  <si>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</si>
  <si>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</si>
  <si>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</si>
  <si>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</si>
  <si>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</si>
  <si>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</si>
  <si>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</si>
  <si>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</si>
  <si>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</si>
  <si>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</si>
  <si>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</si>
  <si>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</si>
  <si>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</si>
  <si>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</si>
  <si>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</si>
  <si>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</si>
  <si>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</si>
  <si>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</si>
  <si>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</si>
  <si>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</si>
  <si>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</si>
  <si>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</si>
  <si>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</si>
  <si>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</si>
  <si>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</si>
  <si>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</si>
  <si>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</si>
  <si>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</si>
  <si>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</si>
  <si>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</si>
  <si>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</si>
  <si>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</si>
  <si>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</si>
  <si>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</si>
  <si>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</si>
  <si>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</si>
  <si>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</si>
  <si>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</si>
  <si>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</si>
  <si>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</si>
  <si>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</si>
  <si>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</si>
  <si>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</si>
  <si>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</si>
  <si>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</si>
  <si>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</si>
  <si>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</si>
  <si>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</si>
  <si>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</si>
  <si>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</si>
  <si>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</si>
  <si>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</si>
  <si>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</si>
  <si>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</si>
  <si>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</si>
  <si>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</si>
  <si>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</si>
  <si>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</si>
  <si>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</si>
  <si>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</si>
  <si>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</si>
  <si>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</si>
  <si>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</si>
  <si>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</si>
  <si>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</si>
  <si>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</si>
  <si>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</si>
  <si>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</si>
  <si>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</si>
  <si>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</si>
  <si>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</si>
  <si>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</si>
  <si>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</si>
  <si>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</si>
  <si>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</si>
  <si>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</si>
  <si>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</si>
  <si>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</si>
  <si>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</si>
  <si>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</si>
  <si>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</si>
  <si>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</si>
  <si>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</si>
  <si>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</si>
  <si>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</si>
  <si>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</si>
  <si>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</si>
  <si>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</si>
  <si>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</si>
  <si>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</si>
  <si>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</si>
  <si>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</si>
  <si>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</si>
  <si>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</si>
  <si>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</si>
  <si>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</si>
  <si>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</si>
  <si>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</si>
  <si>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</si>
  <si>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</si>
  <si>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</si>
  <si>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</si>
  <si>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</si>
  <si>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</si>
  <si>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</si>
  <si>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</si>
  <si>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</si>
  <si>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</si>
  <si>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</si>
  <si>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</si>
  <si>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</si>
  <si>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</si>
  <si>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</si>
  <si>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</si>
  <si>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</si>
  <si>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</si>
  <si>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</si>
  <si>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</si>
  <si>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</si>
  <si>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</si>
  <si>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</si>
  <si>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</si>
  <si>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</si>
  <si>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</si>
  <si>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</si>
  <si>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</si>
  <si>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</si>
  <si>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</si>
  <si>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</si>
  <si>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</si>
  <si>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</si>
  <si>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</si>
  <si>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</si>
  <si>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</si>
  <si>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</si>
  <si>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</si>
  <si>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</si>
  <si>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</si>
  <si>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</si>
  <si>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</si>
  <si>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</si>
  <si>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</si>
  <si>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</si>
  <si>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</si>
  <si>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</si>
  <si>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</si>
  <si>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</si>
  <si>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</si>
  <si>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</si>
  <si>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</si>
  <si>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</si>
  <si>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</si>
  <si>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</si>
  <si>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</si>
  <si>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</si>
  <si>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</si>
  <si>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</si>
  <si>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</si>
  <si>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</si>
  <si>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</si>
  <si>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</si>
  <si>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</si>
  <si>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</si>
  <si>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</si>
  <si>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</si>
  <si>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</si>
  <si>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</si>
  <si>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</si>
  <si>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</si>
  <si>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</si>
  <si>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</si>
  <si>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</si>
  <si>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</si>
  <si>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</si>
  <si>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</si>
  <si>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</si>
  <si>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</si>
  <si>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</si>
  <si>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</si>
  <si>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</si>
  <si>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</si>
  <si>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</si>
  <si>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</si>
  <si>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</si>
  <si>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</si>
  <si>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</si>
  <si>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</si>
  <si>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</si>
  <si>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</si>
  <si>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</si>
  <si>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</si>
  <si>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</si>
  <si>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</si>
  <si>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</si>
  <si>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</si>
  <si>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</si>
  <si>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</si>
  <si>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</si>
  <si>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</si>
  <si>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</si>
  <si>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</si>
  <si>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</si>
  <si>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</si>
  <si>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</si>
  <si>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</si>
  <si>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</si>
  <si>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</si>
  <si>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</si>
  <si>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</si>
  <si>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</si>
  <si>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</si>
  <si>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</si>
  <si>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</si>
  <si>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</si>
  <si>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</si>
  <si>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</si>
  <si>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</si>
  <si>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</si>
  <si>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</si>
  <si>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</si>
  <si>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</si>
  <si>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</si>
  <si>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</si>
  <si>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</si>
  <si>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</si>
  <si>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</si>
  <si>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</si>
  <si>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</si>
  <si>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</si>
  <si>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</si>
  <si>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</si>
  <si>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</si>
  <si>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</si>
  <si>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</si>
  <si>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</si>
  <si>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</si>
  <si>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</si>
  <si>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</si>
  <si>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</si>
  <si>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</si>
  <si>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</si>
  <si>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</si>
  <si>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</si>
  <si>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</si>
  <si>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</si>
  <si>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</si>
  <si>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</si>
  <si>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</si>
  <si>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</si>
  <si>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</si>
  <si>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</si>
  <si>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</si>
  <si>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</si>
  <si>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</si>
  <si>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</si>
  <si>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</si>
  <si>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</si>
  <si>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</si>
  <si>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</si>
  <si>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</si>
  <si>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</si>
  <si>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</si>
  <si>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</si>
  <si>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</si>
  <si>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</si>
  <si>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</si>
  <si>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</si>
  <si>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</si>
  <si>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</si>
  <si>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</si>
  <si>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</si>
  <si>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</si>
  <si>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</si>
  <si>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</si>
  <si>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</si>
  <si>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</si>
  <si>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</si>
  <si>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</si>
  <si>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</si>
  <si>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</si>
  <si>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</si>
  <si>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</si>
  <si>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</si>
  <si>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</si>
  <si>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</si>
  <si>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</si>
  <si>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</si>
  <si>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</si>
  <si>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</si>
  <si>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</si>
  <si>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</si>
  <si>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</si>
  <si>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</si>
  <si>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</si>
  <si>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</si>
  <si>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</si>
  <si>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</si>
  <si>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</si>
  <si>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</si>
  <si>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</si>
  <si>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</si>
  <si>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</si>
  <si>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</si>
  <si>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</si>
  <si>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</si>
  <si>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</si>
  <si>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</si>
  <si>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</si>
  <si>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</si>
  <si>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</si>
  <si>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</si>
  <si>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</si>
  <si>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</si>
  <si>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</si>
  <si>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</si>
  <si>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</si>
  <si>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</si>
  <si>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</si>
  <si>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</si>
  <si>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</si>
  <si>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</si>
  <si>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</si>
  <si>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</si>
  <si>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</si>
  <si>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</si>
  <si>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</si>
  <si>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</si>
  <si>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</si>
  <si>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</si>
  <si>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</si>
  <si>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</si>
  <si>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</si>
  <si>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</si>
  <si>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</si>
  <si>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</si>
  <si>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</si>
  <si>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</si>
  <si>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</si>
  <si>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</si>
  <si>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</si>
  <si>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</si>
  <si>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</si>
  <si>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</si>
  <si>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</si>
  <si>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</si>
  <si>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</si>
  <si>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</si>
  <si>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</si>
  <si>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</si>
  <si>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</si>
  <si>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</si>
  <si>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</si>
  <si>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</si>
  <si>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</si>
  <si>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</si>
  <si>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</si>
  <si>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</si>
  <si>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</si>
  <si>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</si>
  <si>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</si>
  <si>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</si>
  <si>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</si>
  <si>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</si>
  <si>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</si>
  <si>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</si>
  <si>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</si>
  <si>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</si>
  <si>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</si>
  <si>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</si>
  <si>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</si>
  <si>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</si>
  <si>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</si>
  <si>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</si>
  <si>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</si>
  <si>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</si>
  <si>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</si>
  <si>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</si>
  <si>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</si>
  <si>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</si>
  <si>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</si>
  <si>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</si>
  <si>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</si>
  <si>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</si>
  <si>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</si>
  <si>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</si>
  <si>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</si>
  <si>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</si>
  <si>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</si>
  <si>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</si>
  <si>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</si>
  <si>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</si>
  <si>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</si>
  <si>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</si>
  <si>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</si>
  <si>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</si>
  <si>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</si>
  <si>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</si>
  <si>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</si>
  <si>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</si>
  <si>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</si>
  <si>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</si>
  <si>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</si>
  <si>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</si>
  <si>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</si>
  <si>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</si>
  <si>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</si>
  <si>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</si>
  <si>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</si>
  <si>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</si>
  <si>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</si>
  <si>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</si>
  <si>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</si>
  <si>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</si>
  <si>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</si>
  <si>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</si>
  <si>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</si>
  <si>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</si>
  <si>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</si>
  <si>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</si>
  <si>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</si>
  <si>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</si>
  <si>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</si>
  <si>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</si>
  <si>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</si>
  <si>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</si>
  <si>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</si>
  <si>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</si>
  <si>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</si>
  <si>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</si>
  <si>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</si>
  <si>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</si>
  <si>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</si>
  <si>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</si>
  <si>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</si>
  <si>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</si>
  <si>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</si>
  <si>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</si>
  <si>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</si>
  <si>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</si>
  <si>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</si>
  <si>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</si>
  <si>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</si>
  <si>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</si>
  <si>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</si>
  <si>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</si>
  <si>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</si>
  <si>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</si>
  <si>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</si>
  <si>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</si>
  <si>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</si>
  <si>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</si>
  <si>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</si>
  <si>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</si>
  <si>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</si>
  <si>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</si>
  <si>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</si>
  <si>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</si>
  <si>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</si>
  <si>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</si>
  <si>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</si>
  <si>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</si>
  <si>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</si>
  <si>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</si>
  <si>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</si>
  <si>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</si>
  <si>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</si>
  <si>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</si>
  <si>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</si>
  <si>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</si>
  <si>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</si>
  <si>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</si>
  <si>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</si>
  <si>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</si>
  <si>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</si>
  <si>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</si>
  <si>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</si>
  <si>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</si>
  <si>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</si>
  <si>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</si>
  <si>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</si>
  <si>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</si>
  <si>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</si>
  <si>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</si>
  <si>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</si>
  <si>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</si>
  <si>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</si>
  <si>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</si>
  <si>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</si>
  <si>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</si>
  <si>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</si>
  <si>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</si>
  <si>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</si>
  <si>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</si>
  <si>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</si>
  <si>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</si>
  <si>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</si>
  <si>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</si>
  <si>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</si>
  <si>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</si>
  <si>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</si>
  <si>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</si>
  <si>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</si>
  <si>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</si>
  <si>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</si>
  <si>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</si>
  <si>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</si>
  <si>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</si>
  <si>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</si>
  <si>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</si>
  <si>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</si>
  <si>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</si>
  <si>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</si>
  <si>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</si>
  <si>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</si>
  <si>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</si>
  <si>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</si>
  <si>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</si>
  <si>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</si>
  <si>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</si>
  <si>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</si>
  <si>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</si>
  <si>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</si>
  <si>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</si>
  <si>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</si>
  <si>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</si>
  <si>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</si>
  <si>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</si>
  <si>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</si>
  <si>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</si>
  <si>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</si>
  <si>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</si>
  <si>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</si>
  <si>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</si>
  <si>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</si>
  <si>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</si>
  <si>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</si>
  <si>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</si>
  <si>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</si>
  <si>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</si>
  <si>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</si>
  <si>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</si>
  <si>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</si>
  <si>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</si>
  <si>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</si>
  <si>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</si>
  <si>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</si>
  <si>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</si>
  <si>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</si>
  <si>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</si>
  <si>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</si>
  <si>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</si>
  <si>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</si>
  <si>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</si>
  <si>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</si>
  <si>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</si>
  <si>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</si>
  <si>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</si>
  <si>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</si>
  <si>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</si>
  <si>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</si>
  <si>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</si>
  <si>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</si>
  <si>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</si>
  <si>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</si>
  <si>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</si>
  <si>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</si>
  <si>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</si>
  <si>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</si>
  <si>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</si>
  <si>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</si>
  <si>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</si>
  <si>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</si>
  <si>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</si>
  <si>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</si>
  <si>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</si>
  <si>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</si>
  <si>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</si>
  <si>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</si>
  <si>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</si>
  <si>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</si>
  <si>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</si>
  <si>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</si>
  <si>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</si>
  <si>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</si>
  <si>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</si>
  <si>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</si>
  <si>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</si>
  <si>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</si>
  <si>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</si>
  <si>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</si>
  <si>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</si>
  <si>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</si>
  <si>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</si>
  <si>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</si>
  <si>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</si>
  <si>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</si>
  <si>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</si>
  <si>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</si>
  <si>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</si>
  <si>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</si>
  <si>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</si>
  <si>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</si>
  <si>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</si>
  <si>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</si>
  <si>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</si>
  <si>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</si>
  <si>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</si>
  <si>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</si>
  <si>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</si>
  <si>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</si>
  <si>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</si>
  <si>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</si>
  <si>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</si>
  <si>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</si>
  <si>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</si>
  <si>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</si>
  <si>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</si>
  <si>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</si>
  <si>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</si>
  <si>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</si>
  <si>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</si>
  <si>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</si>
  <si>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</si>
  <si>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</si>
  <si>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</si>
  <si>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</si>
  <si>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</si>
  <si>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</si>
  <si>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</si>
  <si>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</si>
  <si>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</si>
  <si>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</si>
  <si>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</si>
  <si>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</si>
  <si>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</si>
  <si>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</si>
  <si>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</si>
  <si>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</si>
  <si>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</si>
  <si>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</si>
  <si>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</si>
  <si>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</si>
  <si>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</si>
  <si>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</si>
  <si>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</si>
  <si>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</si>
  <si>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</si>
  <si>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</si>
  <si>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</si>
  <si>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</si>
  <si>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</si>
  <si>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</si>
  <si>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</si>
  <si>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</si>
  <si>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</si>
  <si>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</si>
  <si>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</si>
  <si>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</si>
  <si>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</si>
  <si>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</si>
  <si>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</si>
  <si>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</si>
  <si>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</si>
  <si>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</si>
  <si>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</si>
  <si>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</si>
  <si>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</si>
  <si>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</si>
  <si>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</si>
  <si>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</si>
  <si>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</si>
  <si>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</si>
  <si>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</si>
  <si>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</si>
  <si>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</si>
  <si>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</si>
  <si>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</si>
  <si>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</si>
  <si>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</si>
  <si>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</si>
  <si>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</si>
  <si>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</si>
  <si>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</si>
  <si>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</si>
  <si>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</si>
  <si>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</si>
  <si>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</si>
  <si>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</si>
  <si>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</si>
  <si>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</si>
  <si>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</si>
  <si>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</si>
  <si>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</si>
  <si>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</si>
  <si>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</si>
  <si>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</si>
  <si>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</si>
  <si>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</si>
  <si>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</si>
  <si>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</si>
  <si>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</si>
  <si>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</si>
  <si>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</si>
  <si>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</si>
  <si>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</si>
  <si>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</si>
  <si>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</si>
  <si>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</si>
  <si>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</si>
  <si>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</si>
  <si>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</si>
  <si>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</si>
  <si>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</si>
  <si>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</si>
  <si>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</si>
  <si>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</si>
  <si>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</si>
  <si>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</si>
  <si>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</si>
  <si>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</si>
  <si>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</si>
  <si>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</si>
  <si>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</si>
  <si>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</si>
  <si>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</si>
  <si>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</si>
  <si>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</si>
  <si>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</si>
  <si>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</si>
  <si>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</si>
  <si>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</si>
  <si>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</si>
  <si>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</si>
  <si>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</si>
  <si>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</si>
  <si>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</si>
  <si>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</si>
  <si>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</si>
  <si>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</si>
  <si>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</si>
  <si>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</si>
  <si>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</si>
  <si>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</si>
  <si>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</si>
  <si>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</si>
  <si>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</si>
  <si>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</si>
  <si>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</si>
  <si>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</si>
  <si>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</si>
  <si>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</si>
  <si>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</si>
  <si>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</si>
  <si>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</si>
  <si>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</si>
  <si>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</si>
  <si>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</si>
  <si>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</si>
  <si>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</si>
  <si>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</si>
  <si>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</si>
  <si>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</si>
  <si>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</si>
  <si>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</si>
  <si>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</si>
  <si>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</si>
  <si>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</si>
  <si>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</si>
  <si>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</si>
  <si>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</si>
  <si>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</si>
  <si>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</si>
  <si>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</si>
  <si>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</si>
  <si>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</si>
  <si>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</si>
  <si>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</si>
  <si>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</si>
  <si>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</si>
  <si>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</si>
  <si>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</si>
  <si>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</si>
  <si>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</si>
  <si>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</si>
  <si>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</si>
  <si>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</si>
  <si>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</si>
  <si>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</si>
  <si>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</si>
  <si>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</si>
  <si>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</si>
  <si>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</si>
  <si>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</si>
  <si>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</si>
  <si>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</si>
  <si>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</si>
  <si>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</si>
  <si>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</si>
  <si>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</si>
  <si>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</si>
  <si>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</si>
  <si>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</si>
  <si>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</si>
  <si>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</si>
  <si>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</si>
  <si>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</si>
  <si>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</si>
  <si>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</si>
  <si>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</si>
  <si>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</si>
  <si>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</si>
  <si>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</si>
  <si>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</si>
  <si>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</si>
  <si>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</si>
  <si>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</si>
  <si>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</si>
  <si>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</si>
  <si>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</si>
  <si>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</si>
  <si>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</si>
  <si>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</si>
  <si>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</si>
  <si>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</si>
  <si>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</si>
  <si>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</si>
  <si>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</si>
  <si>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</si>
  <si>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</si>
  <si>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</si>
  <si>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</si>
  <si>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</si>
  <si>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</si>
  <si>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</si>
  <si>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</si>
  <si>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</si>
  <si>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</si>
  <si>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</si>
  <si>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</si>
  <si>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</si>
  <si>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</si>
  <si>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</si>
  <si>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</si>
  <si>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</si>
  <si>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</si>
  <si>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</si>
  <si>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</si>
  <si>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</si>
  <si>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</si>
  <si>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</si>
  <si>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</si>
  <si>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</si>
  <si>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</si>
  <si>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</si>
  <si>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</si>
  <si>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</si>
  <si>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</si>
  <si>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</si>
  <si>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</si>
  <si>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</si>
  <si>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</si>
  <si>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</si>
  <si>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</si>
  <si>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</si>
  <si>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</si>
  <si>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</si>
  <si>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</si>
  <si>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</si>
  <si>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</si>
  <si>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</si>
  <si>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</si>
  <si>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</si>
  <si>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</si>
  <si>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</si>
  <si>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</si>
  <si>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</si>
  <si>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</si>
  <si>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</si>
  <si>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</si>
  <si>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</si>
  <si>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</si>
  <si>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</si>
  <si>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</si>
  <si>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</si>
  <si>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</si>
  <si>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</si>
  <si>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</si>
  <si>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</si>
  <si>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</si>
  <si>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</si>
  <si>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</si>
  <si>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</si>
  <si>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</si>
  <si>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</si>
  <si>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</si>
  <si>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</si>
  <si>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</si>
  <si>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</si>
  <si>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</si>
  <si>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</si>
  <si>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</si>
  <si>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</si>
  <si>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</si>
  <si>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</si>
  <si>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</si>
  <si>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</si>
  <si>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</si>
  <si>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</si>
  <si>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</si>
  <si>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</si>
  <si>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</si>
  <si>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</si>
  <si>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</si>
  <si>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</si>
  <si>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</si>
  <si>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</si>
  <si>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</si>
  <si>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</si>
  <si>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</si>
  <si>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</si>
  <si>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</si>
  <si>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</si>
  <si>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</si>
  <si>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</si>
  <si>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</si>
  <si>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</si>
  <si>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</si>
  <si>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</si>
  <si>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</si>
  <si>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</si>
  <si>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</si>
  <si>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</si>
  <si>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</si>
  <si>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</si>
  <si>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</si>
  <si>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</si>
  <si>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</si>
  <si>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</si>
  <si>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</si>
  <si>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</si>
  <si>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</si>
  <si>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</si>
  <si>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</si>
  <si>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</si>
  <si>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</si>
  <si>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</si>
  <si>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</si>
  <si>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</si>
  <si>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</si>
  <si>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</si>
  <si>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</si>
  <si>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</si>
  <si>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</si>
  <si>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</si>
  <si>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</si>
  <si>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</si>
  <si>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</si>
  <si>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</si>
  <si>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</si>
  <si>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</si>
  <si>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</si>
  <si>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</si>
  <si>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</si>
  <si>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</si>
  <si>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</si>
  <si>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</si>
  <si>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</si>
  <si>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</si>
  <si>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</si>
  <si>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</si>
  <si>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</si>
  <si>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</si>
  <si>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</si>
  <si>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</si>
  <si>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</si>
  <si>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</si>
  <si>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</si>
  <si>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</si>
  <si>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</si>
  <si>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</si>
  <si>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</si>
  <si>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</si>
  <si>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</si>
  <si>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</si>
  <si>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</si>
  <si>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</si>
  <si>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</si>
  <si>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</si>
  <si>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</si>
  <si>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</si>
  <si>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</si>
  <si>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</si>
  <si>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</si>
  <si>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</si>
  <si>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</si>
  <si>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</si>
  <si>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</si>
  <si>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</si>
  <si>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</si>
  <si>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</si>
  <si>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</si>
  <si>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</si>
  <si>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</si>
  <si>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</si>
  <si>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</si>
  <si>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</si>
  <si>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</si>
  <si>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</si>
  <si>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</si>
  <si>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</si>
  <si>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</si>
  <si>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</si>
  <si>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</si>
  <si>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</si>
  <si>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</si>
  <si>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</si>
  <si>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</si>
  <si>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</si>
  <si>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</si>
  <si>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</si>
  <si>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</si>
  <si>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</si>
  <si>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</si>
  <si>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</si>
  <si>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</si>
  <si>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</si>
  <si>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</si>
  <si>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</si>
  <si>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</si>
  <si>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</si>
  <si>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</si>
  <si>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</si>
  <si>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</si>
  <si>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</si>
  <si>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</si>
  <si>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</si>
  <si>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</si>
  <si>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</si>
  <si>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</si>
  <si>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</si>
  <si>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</si>
  <si>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</si>
  <si>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</si>
  <si>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</si>
  <si>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</si>
  <si>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</si>
  <si>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</si>
  <si>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</si>
  <si>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</si>
  <si>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</si>
  <si>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</si>
  <si>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</si>
  <si>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</si>
  <si>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</si>
  <si>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</si>
  <si>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</si>
  <si>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</si>
  <si>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</si>
  <si>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</si>
  <si>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</si>
  <si>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</si>
  <si>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</si>
  <si>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</si>
  <si>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</si>
  <si>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</si>
  <si>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</si>
  <si>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</si>
  <si>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</si>
  <si>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</si>
  <si>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</si>
  <si>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</si>
  <si>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</si>
  <si>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</si>
  <si>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</si>
  <si>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</si>
  <si>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</si>
  <si>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</si>
  <si>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</si>
  <si>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</si>
  <si>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</si>
  <si>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</si>
  <si>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</si>
  <si>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</si>
  <si>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</si>
  <si>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</si>
  <si>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</si>
  <si>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</si>
  <si>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</si>
  <si>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</si>
  <si>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</si>
  <si>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</si>
  <si>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</si>
  <si>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</si>
  <si>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</si>
  <si>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</si>
  <si>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</si>
  <si>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</si>
  <si>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</si>
  <si>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</si>
  <si>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</si>
  <si>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</si>
  <si>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</si>
  <si>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</si>
  <si>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</si>
  <si>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</si>
  <si>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</si>
  <si>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</si>
  <si>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</si>
  <si>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</si>
  <si>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</si>
  <si>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</si>
  <si>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</si>
  <si>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</si>
  <si>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</si>
  <si>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</si>
  <si>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</si>
  <si>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</si>
  <si>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</si>
  <si>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</si>
  <si>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</si>
  <si>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</si>
  <si>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</si>
  <si>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</si>
  <si>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</si>
  <si>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</si>
  <si>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</si>
  <si>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</si>
  <si>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</si>
  <si>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</si>
  <si>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</si>
  <si>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</si>
  <si>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</si>
  <si>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</si>
  <si>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</si>
  <si>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</si>
  <si>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</si>
  <si>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</si>
  <si>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</si>
  <si>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</si>
  <si>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</si>
  <si>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</si>
  <si>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</si>
  <si>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</si>
  <si>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</si>
  <si>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</si>
  <si>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</si>
  <si>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</si>
  <si>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</si>
  <si>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</si>
  <si>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</si>
  <si>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</si>
  <si>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</si>
  <si>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</si>
  <si>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</si>
  <si>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</si>
  <si>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</si>
  <si>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</si>
  <si>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</si>
  <si>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</si>
  <si>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</si>
  <si>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</si>
  <si>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</si>
  <si>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</si>
  <si>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</si>
  <si>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</si>
  <si>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</si>
  <si>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</si>
  <si>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</si>
  <si>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</si>
  <si>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</si>
  <si>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</si>
  <si>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</si>
  <si>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</si>
  <si>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</si>
  <si>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</si>
  <si>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</si>
  <si>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</si>
  <si>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</si>
  <si>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</si>
  <si>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</si>
  <si>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</si>
  <si>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</si>
  <si>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</si>
  <si>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</si>
  <si>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</si>
  <si>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</si>
  <si>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</si>
  <si>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</si>
  <si>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</si>
  <si>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</si>
  <si>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</si>
  <si>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</si>
  <si>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</si>
  <si>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</si>
  <si>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</si>
  <si>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</si>
  <si>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</si>
  <si>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</si>
  <si>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</si>
  <si>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</si>
  <si>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</si>
  <si>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</si>
  <si>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</si>
  <si>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</si>
  <si>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</si>
  <si>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</si>
  <si>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</si>
  <si>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</si>
  <si>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</si>
  <si>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</si>
  <si>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</si>
  <si>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</si>
  <si>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</si>
  <si>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</si>
  <si>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</si>
  <si>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</si>
  <si>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</si>
  <si>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</si>
  <si>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</si>
  <si>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</si>
  <si>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</si>
  <si>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</si>
  <si>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</si>
  <si>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</si>
  <si>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</si>
  <si>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</si>
  <si>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</si>
  <si>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</si>
  <si>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</si>
  <si>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</si>
  <si>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</si>
  <si>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</si>
  <si>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</si>
  <si>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</si>
  <si>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</si>
  <si>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</si>
  <si>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</si>
  <si>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</si>
  <si>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</si>
  <si>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</si>
  <si>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</si>
  <si>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</si>
  <si>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</si>
  <si>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</si>
  <si>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</si>
  <si>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</si>
  <si>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</si>
  <si>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</si>
  <si>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</si>
  <si>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</si>
  <si>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</si>
  <si>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</si>
  <si>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</si>
  <si>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</si>
  <si>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</si>
  <si>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</si>
  <si>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</si>
  <si>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</si>
  <si>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</si>
  <si>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</si>
  <si>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</si>
  <si>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</si>
  <si>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</si>
  <si>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</si>
  <si>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</si>
  <si>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</si>
  <si>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</si>
  <si>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</si>
  <si>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</si>
  <si>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</si>
  <si>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</si>
  <si>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</si>
  <si>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</si>
  <si>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</si>
  <si>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</si>
  <si>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</si>
  <si>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</si>
  <si>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</si>
  <si>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</si>
  <si>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</si>
  <si>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</si>
  <si>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</si>
  <si>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</si>
  <si>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</si>
  <si>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</si>
  <si>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</si>
  <si>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</si>
  <si>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</si>
  <si>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</si>
  <si>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</si>
  <si>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</si>
  <si>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</si>
  <si>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</si>
  <si>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</si>
  <si>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</si>
  <si>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</si>
  <si>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</si>
  <si>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</si>
  <si>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</si>
  <si>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</si>
  <si>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</si>
  <si>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</si>
  <si>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</si>
  <si>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</si>
  <si>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</si>
  <si>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</si>
  <si>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</si>
  <si>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</si>
  <si>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</si>
  <si>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</si>
  <si>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</si>
  <si>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</si>
  <si>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</si>
  <si>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</si>
  <si>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</si>
  <si>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</si>
  <si>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</si>
  <si>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</si>
  <si>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</si>
  <si>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</si>
  <si>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</si>
  <si>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</si>
  <si>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</si>
  <si>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</si>
  <si>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</si>
  <si>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</si>
  <si>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</si>
  <si>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</si>
  <si>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</si>
  <si>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</si>
  <si>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</si>
  <si>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</si>
  <si>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</si>
  <si>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</si>
  <si>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</si>
  <si>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</si>
  <si>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</si>
  <si>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</si>
  <si>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</si>
  <si>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</si>
  <si>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</si>
  <si>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</si>
  <si>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</si>
  <si>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</si>
  <si>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</si>
  <si>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</si>
  <si>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</si>
  <si>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</si>
  <si>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</si>
  <si>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</si>
  <si>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</si>
  <si>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</si>
  <si>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</si>
  <si>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</si>
  <si>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</si>
  <si>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</si>
  <si>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</si>
  <si>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</si>
  <si>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</si>
  <si>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</si>
  <si>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</si>
  <si>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</si>
  <si>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</si>
  <si>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</si>
  <si>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</si>
  <si>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</si>
  <si>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</si>
  <si>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</si>
  <si>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</si>
  <si>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</si>
  <si>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</si>
  <si>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</si>
  <si>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</si>
  <si>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</si>
  <si>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</si>
  <si>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</si>
  <si>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</si>
  <si>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</si>
  <si>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</si>
  <si>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</si>
  <si>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</si>
  <si>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</si>
  <si>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</si>
  <si>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</si>
  <si>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</si>
  <si>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</si>
  <si>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</si>
  <si>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</si>
  <si>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</si>
  <si>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</si>
  <si>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</si>
  <si>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</si>
  <si>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</si>
  <si>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</si>
  <si>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</si>
  <si>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</si>
  <si>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</si>
  <si>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</si>
  <si>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</si>
  <si>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</si>
  <si>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</si>
  <si>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</si>
  <si>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</si>
  <si>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</si>
  <si>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</si>
  <si>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</si>
  <si>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</si>
  <si>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</si>
  <si>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</si>
  <si>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</si>
  <si>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</si>
  <si>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</si>
  <si>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</si>
  <si>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</si>
  <si>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</si>
  <si>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</si>
  <si>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</si>
  <si>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</si>
  <si>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</si>
  <si>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</si>
  <si>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</si>
  <si>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</si>
  <si>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</si>
  <si>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</si>
  <si>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</si>
  <si>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</si>
  <si>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</si>
  <si>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</si>
  <si>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</si>
  <si>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</si>
  <si>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</si>
  <si>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</si>
  <si>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</si>
  <si>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</si>
  <si>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</si>
  <si>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</si>
  <si>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</si>
  <si>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</si>
  <si>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</si>
  <si>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</si>
  <si>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</si>
  <si>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</si>
  <si>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</si>
  <si>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</si>
  <si>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</si>
  <si>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</si>
  <si>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</si>
  <si>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</si>
  <si>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</si>
  <si>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</si>
  <si>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</si>
  <si>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</si>
  <si>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</si>
  <si>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</si>
  <si>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</si>
  <si>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</si>
  <si>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</si>
  <si>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</si>
  <si>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</si>
  <si>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</si>
  <si>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</si>
  <si>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</si>
  <si>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</si>
  <si>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</si>
  <si>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</si>
  <si>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</si>
  <si>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</si>
  <si>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</si>
  <si>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</si>
  <si>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</si>
  <si>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</si>
  <si>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</si>
  <si>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</si>
  <si>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</si>
  <si>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</si>
  <si>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</si>
  <si>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</si>
  <si>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</si>
  <si>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</si>
  <si>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</si>
  <si>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</si>
  <si>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</si>
  <si>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</si>
  <si>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</si>
  <si>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</si>
  <si>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</si>
  <si>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</si>
  <si>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</si>
  <si>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</si>
  <si>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</si>
  <si>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</si>
  <si>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</si>
  <si>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</si>
  <si>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</si>
  <si>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</si>
  <si>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</si>
  <si>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</si>
  <si>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</si>
  <si>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</si>
  <si>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</si>
  <si>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</si>
  <si>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</si>
  <si>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</si>
  <si>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</si>
  <si>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</si>
  <si>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</si>
  <si>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</si>
  <si>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</si>
  <si>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</si>
  <si>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</si>
  <si>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</si>
  <si>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</si>
  <si>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</si>
  <si>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</si>
  <si>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</si>
  <si>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</si>
  <si>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</si>
  <si>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</si>
  <si>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</si>
  <si>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</si>
  <si>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</si>
  <si>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</si>
  <si>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</si>
  <si>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</si>
  <si>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</si>
  <si>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</si>
  <si>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</si>
  <si>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</si>
  <si>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</si>
  <si>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</si>
  <si>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</si>
  <si>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</si>
  <si>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</si>
  <si>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</si>
  <si>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</si>
  <si>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</si>
  <si>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</si>
  <si>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</si>
  <si>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</si>
  <si>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</si>
  <si>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</si>
  <si>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</si>
  <si>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</si>
  <si>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</si>
  <si>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</si>
  <si>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</si>
  <si>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</si>
  <si>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</si>
  <si>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</si>
  <si>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</si>
  <si>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</si>
  <si>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</si>
  <si>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</si>
  <si>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</si>
  <si>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</si>
  <si>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</si>
  <si>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</si>
  <si>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</si>
  <si>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</si>
  <si>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</si>
  <si>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</si>
  <si>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</si>
  <si>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</si>
  <si>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</si>
  <si>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</si>
  <si>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</si>
  <si>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</si>
  <si>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</si>
  <si>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</si>
  <si>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</si>
  <si>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</si>
  <si>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</si>
  <si>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</si>
  <si>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</si>
  <si>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</si>
  <si>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</si>
  <si>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</si>
  <si>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</si>
  <si>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</si>
  <si>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</si>
  <si>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</si>
  <si>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</si>
  <si>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</si>
  <si>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</si>
  <si>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</si>
  <si>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</si>
  <si>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</si>
  <si>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</si>
  <si>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</si>
  <si>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</si>
  <si>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</si>
  <si>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</si>
  <si>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</si>
  <si>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</si>
  <si>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</si>
  <si>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</si>
  <si>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</si>
  <si>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</si>
  <si>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</si>
  <si>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</si>
  <si>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</si>
  <si>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</si>
  <si>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</si>
  <si>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</si>
  <si>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</si>
  <si>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</si>
  <si>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</si>
  <si>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</si>
  <si>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</si>
  <si>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</si>
  <si>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</si>
  <si>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</si>
  <si>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</si>
  <si>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</si>
  <si>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</si>
  <si>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</si>
  <si>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</si>
  <si>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</si>
  <si>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</si>
  <si>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</si>
  <si>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</si>
  <si>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</si>
  <si>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</si>
  <si>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</si>
  <si>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</si>
  <si>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</si>
  <si>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</si>
  <si>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</si>
  <si>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</si>
  <si>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</si>
  <si>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</si>
  <si>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</si>
  <si>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</si>
  <si>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</si>
  <si>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</si>
  <si>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</si>
  <si>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</si>
  <si>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</si>
  <si>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</si>
  <si>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</si>
  <si>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</si>
  <si>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</si>
  <si>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</si>
  <si>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</si>
  <si>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</si>
  <si>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</si>
  <si>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</si>
  <si>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</si>
  <si>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</si>
  <si>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</si>
  <si>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</si>
  <si>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</si>
  <si>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</si>
  <si>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</si>
  <si>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</si>
  <si>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</si>
  <si>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</si>
  <si>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</si>
  <si>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</si>
  <si>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</si>
  <si>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</si>
  <si>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</si>
  <si>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</si>
  <si>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</si>
  <si>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</si>
  <si>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</si>
  <si>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</si>
  <si>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</si>
  <si>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</si>
  <si>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</si>
  <si>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</si>
  <si>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</si>
  <si>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</si>
  <si>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</si>
  <si>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</si>
  <si>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</si>
  <si>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</si>
  <si>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</si>
  <si>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</si>
  <si>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</si>
  <si>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</si>
  <si>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</si>
  <si>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</si>
  <si>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</si>
  <si>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</si>
  <si>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</si>
  <si>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</si>
  <si>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</si>
  <si>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</si>
  <si>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</si>
  <si>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</si>
  <si>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</si>
  <si>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</si>
  <si>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</si>
  <si>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</si>
  <si>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</si>
  <si>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</si>
  <si>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</si>
  <si>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</si>
  <si>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</si>
  <si>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</si>
  <si>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</si>
  <si>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</si>
  <si>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</si>
  <si>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</si>
  <si>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</si>
  <si>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</si>
  <si>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</si>
  <si>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</si>
  <si>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</si>
  <si>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</si>
  <si>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</si>
  <si>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</si>
  <si>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</si>
  <si>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</si>
  <si>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</si>
  <si>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</si>
  <si>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</si>
  <si>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</si>
  <si>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</si>
  <si>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</si>
  <si>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</si>
  <si>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</si>
  <si>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</si>
  <si>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</si>
  <si>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</si>
  <si>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</si>
  <si>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</si>
  <si>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</si>
  <si>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</si>
  <si>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</si>
  <si>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</si>
  <si>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</si>
  <si>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</si>
  <si>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</si>
  <si>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</si>
  <si>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</si>
  <si>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</si>
  <si>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</si>
  <si>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</si>
  <si>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</si>
  <si>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</si>
  <si>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</si>
  <si>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</si>
  <si>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</si>
  <si>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</si>
  <si>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</si>
  <si>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</si>
  <si>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</si>
  <si>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</si>
  <si>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</si>
  <si>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</si>
  <si>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</si>
  <si>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</si>
  <si>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</si>
  <si>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</si>
  <si>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</si>
  <si>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</si>
  <si>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</si>
  <si>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</si>
  <si>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</si>
  <si>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</si>
  <si>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</si>
  <si>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</si>
  <si>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</si>
  <si>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</si>
  <si>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</si>
  <si>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</si>
  <si>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</si>
  <si>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</si>
  <si>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</si>
  <si>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</si>
  <si>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</si>
  <si>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</si>
  <si>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</si>
  <si>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</si>
  <si>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</si>
  <si>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</si>
  <si>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</si>
  <si>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</si>
  <si>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</si>
  <si>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</si>
  <si>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</si>
  <si>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</si>
  <si>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</si>
  <si>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</si>
  <si>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</si>
  <si>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</si>
  <si>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</si>
  <si>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</si>
  <si>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</si>
  <si>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</si>
  <si>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</si>
  <si>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</si>
  <si>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</si>
  <si>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</si>
  <si>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</si>
  <si>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</si>
  <si>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</si>
  <si>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</si>
  <si>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</si>
  <si>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</si>
  <si>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</si>
  <si>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</si>
  <si>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</si>
  <si>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</si>
  <si>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</si>
  <si>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</si>
  <si>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</si>
  <si>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</si>
  <si>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</si>
  <si>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</si>
  <si>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</si>
  <si>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</si>
  <si>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</si>
  <si>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</si>
  <si>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</si>
  <si>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</si>
  <si>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</si>
  <si>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</si>
  <si>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</si>
  <si>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</si>
  <si>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</si>
  <si>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</si>
  <si>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</si>
  <si>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</si>
  <si>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</si>
  <si>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</si>
  <si>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</si>
  <si>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</si>
  <si>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</si>
  <si>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</si>
  <si>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</si>
  <si>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</si>
  <si>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</si>
  <si>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</si>
  <si>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</si>
  <si>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</si>
  <si>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</si>
  <si>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</si>
  <si>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</si>
  <si>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</si>
  <si>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</si>
  <si>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</si>
  <si>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</si>
  <si>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</si>
  <si>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</si>
  <si>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</si>
  <si>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</si>
  <si>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</si>
  <si>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</si>
  <si>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</si>
  <si>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</si>
  <si>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</si>
  <si>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</si>
  <si>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</si>
  <si>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</si>
  <si>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</si>
  <si>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</si>
  <si>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</si>
  <si>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</si>
  <si>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</si>
  <si>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</si>
  <si>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</si>
  <si>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</si>
  <si>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</si>
  <si>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</si>
  <si>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</si>
  <si>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</si>
  <si>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</si>
  <si>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</si>
  <si>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</si>
  <si>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</si>
  <si>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</si>
  <si>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</si>
  <si>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</si>
  <si>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</si>
  <si>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</si>
  <si>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</si>
  <si>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</si>
  <si>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</si>
  <si>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</si>
  <si>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</si>
  <si>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</si>
  <si>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</si>
  <si>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</si>
  <si>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</si>
  <si>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</si>
  <si>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</si>
  <si>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</si>
  <si>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</si>
  <si>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</si>
  <si>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</si>
  <si>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</si>
  <si>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</si>
  <si>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</si>
  <si>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</si>
  <si>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</si>
  <si>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</si>
  <si>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</si>
  <si>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</si>
  <si>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</si>
  <si>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</si>
  <si>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</si>
  <si>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</si>
  <si>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</si>
  <si>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</si>
  <si>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</si>
  <si>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</si>
  <si>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</si>
  <si>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</si>
  <si>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</si>
  <si>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</si>
  <si>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</si>
  <si>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</si>
  <si>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</si>
  <si>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</si>
  <si>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</si>
  <si>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</si>
  <si>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</si>
  <si>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</si>
  <si>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</si>
  <si>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</si>
  <si>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</si>
  <si>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</si>
  <si>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</si>
  <si>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</si>
  <si>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</si>
  <si>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</si>
  <si>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</si>
  <si>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</si>
  <si>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</si>
  <si>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</si>
  <si>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</si>
  <si>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</si>
  <si>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</si>
  <si>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</si>
  <si>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</si>
  <si>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</si>
  <si>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</si>
  <si>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</si>
  <si>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</si>
  <si>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</si>
  <si>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</si>
  <si>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</si>
  <si>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</si>
  <si>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</si>
  <si>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</si>
  <si>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</si>
  <si>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</si>
  <si>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</si>
  <si>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</si>
  <si>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</si>
  <si>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</si>
  <si>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</si>
  <si>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</si>
  <si>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</si>
  <si>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</si>
  <si>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</si>
  <si>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</si>
  <si>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</si>
  <si>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</si>
  <si>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</si>
  <si>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</si>
  <si>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</si>
  <si>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</si>
  <si>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</si>
  <si>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</si>
  <si>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</si>
  <si>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</si>
  <si>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</si>
  <si>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</si>
  <si>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</si>
  <si>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</si>
  <si>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</si>
  <si>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</si>
  <si>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</si>
  <si>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</si>
  <si>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</si>
  <si>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</si>
  <si>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</si>
  <si>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</si>
  <si>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</si>
  <si>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</si>
  <si>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</si>
  <si>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</si>
  <si>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</si>
  <si>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</si>
  <si>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</si>
  <si>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</si>
  <si>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</si>
  <si>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</si>
  <si>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</si>
  <si>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</si>
  <si>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</si>
  <si>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</si>
  <si>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</si>
  <si>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</si>
  <si>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</si>
  <si>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</si>
  <si>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</si>
  <si>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</si>
  <si>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</si>
  <si>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</si>
  <si>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</si>
  <si>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</si>
  <si>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</si>
  <si>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</si>
  <si>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</si>
  <si>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</si>
  <si>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</si>
  <si>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</si>
  <si>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</si>
  <si>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</si>
  <si>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</si>
  <si>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</si>
  <si>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</si>
  <si>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</si>
  <si>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</si>
  <si>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</si>
  <si>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</si>
  <si>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</si>
  <si>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</si>
  <si>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</si>
  <si>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</si>
  <si>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</si>
  <si>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</si>
  <si>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</si>
  <si>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</si>
  <si>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</si>
  <si>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</si>
  <si>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</si>
  <si>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</si>
  <si>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</si>
  <si>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</si>
  <si>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</si>
  <si>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</si>
  <si>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</si>
  <si>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</si>
  <si>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</si>
  <si>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</si>
  <si>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</si>
  <si>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</si>
  <si>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</si>
  <si>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</si>
  <si>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</si>
  <si>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</si>
  <si>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</si>
  <si>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</si>
  <si>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</si>
  <si>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</si>
  <si>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</si>
  <si>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</si>
  <si>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</si>
  <si>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</si>
  <si>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</si>
  <si>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</si>
  <si>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</si>
  <si>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</si>
  <si>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</si>
  <si>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</si>
  <si>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</si>
  <si>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</si>
  <si>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</si>
  <si>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</si>
  <si>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</si>
  <si>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</si>
  <si>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</si>
  <si>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</si>
  <si>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</si>
  <si>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</si>
  <si>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</si>
  <si>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</si>
  <si>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</si>
  <si>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</si>
  <si>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</si>
  <si>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</si>
  <si>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</si>
  <si>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</si>
  <si>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</si>
  <si>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</si>
  <si>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</si>
  <si>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</si>
  <si>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</si>
  <si>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</si>
  <si>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</si>
  <si>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</si>
  <si>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</si>
  <si>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</si>
  <si>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</si>
  <si>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</si>
  <si>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</si>
  <si>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</si>
  <si>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</si>
  <si>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</si>
  <si>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</si>
  <si>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</si>
  <si>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</si>
  <si>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</si>
  <si>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</si>
  <si>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</si>
  <si>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</si>
  <si>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</si>
  <si>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</si>
  <si>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</si>
  <si>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</si>
  <si>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</si>
  <si>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</si>
  <si>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</si>
  <si>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</si>
  <si>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</si>
  <si>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</si>
  <si>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</si>
  <si>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</si>
  <si>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</si>
  <si>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</si>
  <si>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</si>
  <si>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</si>
  <si>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</si>
  <si>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</si>
  <si>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</si>
  <si>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</si>
  <si>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</si>
  <si>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</si>
  <si>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</si>
  <si>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</si>
  <si>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</si>
  <si>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</si>
  <si>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</si>
  <si>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</si>
  <si>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</si>
  <si>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</si>
  <si>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</si>
  <si>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</si>
  <si>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</si>
  <si>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</si>
  <si>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</si>
  <si>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</si>
  <si>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</si>
  <si>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</si>
  <si>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</si>
  <si>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</si>
  <si>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</si>
  <si>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</si>
  <si>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</si>
  <si>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</si>
  <si>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</si>
  <si>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</si>
  <si>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</si>
  <si>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</si>
  <si>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</si>
  <si>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</si>
  <si>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</si>
  <si>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</si>
  <si>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</si>
  <si>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</si>
  <si>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</si>
  <si>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</si>
  <si>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</si>
  <si>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</si>
  <si>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</si>
  <si>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</si>
  <si>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</si>
  <si>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</si>
  <si>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</si>
  <si>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</si>
  <si>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</si>
  <si>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</si>
  <si>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</si>
  <si>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</si>
  <si>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</si>
  <si>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</si>
  <si>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</si>
  <si>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</si>
  <si>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</si>
  <si>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</si>
  <si>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</si>
  <si>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</si>
  <si>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</si>
  <si>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</si>
  <si>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</si>
  <si>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</si>
  <si>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</si>
  <si>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</si>
  <si>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</si>
  <si>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</si>
  <si>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</si>
  <si>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</si>
  <si>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</si>
  <si>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</si>
  <si>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</si>
  <si>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</si>
  <si>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</si>
  <si>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</si>
  <si>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</si>
  <si>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</si>
  <si>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</si>
  <si>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</si>
  <si>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</si>
  <si>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</si>
  <si>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</si>
  <si>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</si>
  <si>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</si>
  <si>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</si>
  <si>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</si>
  <si>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</si>
  <si>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</si>
  <si>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</si>
  <si>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</si>
  <si>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</si>
  <si>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</si>
  <si>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</si>
  <si>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</si>
  <si>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</si>
  <si>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</si>
  <si>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</si>
  <si>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</si>
  <si>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</si>
  <si>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</si>
  <si>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</si>
  <si>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</si>
  <si>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</si>
  <si>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</si>
  <si>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</si>
  <si>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</si>
  <si>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</si>
  <si>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</si>
  <si>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</si>
  <si>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</si>
  <si>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</si>
  <si>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</si>
  <si>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</si>
  <si>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</si>
  <si>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</si>
  <si>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</si>
  <si>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</si>
  <si>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</si>
  <si>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</si>
  <si>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</si>
  <si>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</si>
  <si>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</si>
  <si>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</si>
  <si>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</si>
  <si>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</si>
  <si>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</si>
  <si>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</si>
  <si>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</si>
  <si>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</si>
  <si>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</si>
  <si>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</si>
  <si>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</si>
  <si>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</si>
  <si>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</si>
  <si>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</si>
  <si>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</si>
  <si>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</si>
  <si>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</si>
  <si>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</si>
  <si>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</si>
  <si>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</si>
  <si>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</si>
  <si>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</si>
  <si>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</si>
  <si>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</si>
  <si>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</si>
  <si>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</si>
  <si>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</si>
  <si>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</si>
  <si>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</si>
  <si>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</si>
  <si>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</si>
  <si>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</si>
  <si>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</si>
  <si>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</si>
  <si>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</si>
  <si>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</si>
  <si>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</si>
  <si>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</si>
  <si>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</si>
  <si>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</si>
  <si>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</si>
  <si>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</si>
  <si>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</si>
  <si>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</si>
  <si>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</si>
  <si>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</si>
  <si>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</si>
  <si>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</si>
  <si>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</si>
  <si>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</si>
  <si>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</si>
  <si>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</si>
  <si>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</si>
  <si>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</si>
  <si>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</si>
  <si>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</si>
  <si>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</si>
  <si>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</si>
  <si>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</si>
  <si>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</si>
  <si>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</si>
  <si>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</si>
  <si>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</si>
  <si>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</si>
  <si>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</si>
  <si>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</si>
  <si>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</si>
  <si>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</si>
  <si>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</si>
  <si>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</si>
  <si>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</si>
  <si>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</si>
  <si>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</si>
  <si>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</si>
  <si>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</si>
  <si>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</si>
  <si>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</si>
  <si>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</si>
  <si>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</si>
  <si>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</si>
  <si>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</si>
  <si>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</si>
  <si>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</si>
  <si>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</si>
  <si>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</si>
  <si>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</si>
  <si>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</si>
  <si>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</si>
  <si>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</si>
  <si>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</si>
  <si>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</si>
  <si>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</si>
  <si>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</si>
  <si>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</si>
  <si>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</si>
  <si>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</si>
  <si>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</si>
  <si>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</si>
  <si>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</si>
  <si>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</si>
  <si>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</si>
  <si>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</si>
  <si>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</si>
  <si>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</si>
  <si>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</si>
  <si>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</si>
  <si>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</si>
  <si>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</si>
  <si>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</si>
  <si>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</si>
  <si>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</si>
  <si>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</si>
  <si>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</si>
  <si>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</si>
  <si>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</si>
  <si>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</si>
  <si>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</si>
  <si>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</si>
  <si>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</si>
  <si>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</si>
  <si>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</si>
  <si>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</si>
  <si>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</si>
  <si>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</si>
  <si>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</si>
  <si>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</si>
  <si>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</si>
  <si>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</si>
  <si>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</si>
  <si>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</si>
  <si>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</si>
  <si>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</si>
  <si>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</si>
  <si>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</si>
  <si>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</si>
  <si>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</si>
  <si>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</si>
  <si>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</si>
  <si>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</si>
  <si>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</si>
  <si>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</si>
  <si>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</si>
  <si>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</si>
  <si>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</si>
  <si>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</si>
  <si>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</si>
  <si>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</si>
  <si>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</si>
  <si>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</si>
  <si>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</si>
  <si>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</si>
  <si>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</si>
  <si>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</si>
  <si>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</si>
  <si>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</si>
  <si>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</si>
  <si>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</si>
  <si>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</si>
  <si>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</si>
  <si>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</si>
  <si>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</si>
  <si>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</si>
  <si>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</si>
  <si>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</si>
  <si>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</si>
  <si>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</si>
  <si>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</si>
  <si>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</si>
  <si>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</si>
  <si>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</si>
  <si>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</si>
  <si>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</si>
  <si>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</si>
  <si>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</si>
  <si>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</si>
  <si>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</si>
  <si>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</si>
  <si>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</si>
  <si>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</si>
  <si>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</si>
  <si>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</si>
  <si>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</si>
  <si>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</si>
  <si>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</si>
  <si>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</si>
  <si>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</si>
  <si>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</si>
  <si>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</si>
  <si>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</si>
  <si>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</si>
  <si>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</si>
  <si>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</si>
  <si>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</si>
  <si>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</si>
  <si>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</si>
  <si>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</si>
  <si>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</si>
  <si>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</si>
  <si>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</si>
  <si>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</si>
  <si>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</si>
  <si>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</si>
  <si>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</si>
  <si>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</si>
  <si>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</si>
  <si>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</si>
  <si>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</si>
  <si>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</si>
  <si>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</si>
  <si>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</si>
  <si>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</si>
  <si>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</si>
  <si>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</si>
  <si>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</si>
  <si>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</si>
  <si>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</si>
  <si>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</si>
  <si>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</si>
  <si>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</si>
  <si>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</si>
  <si>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</si>
  <si>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</si>
  <si>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</si>
  <si>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</si>
  <si>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</si>
  <si>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</si>
  <si>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</si>
  <si>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</si>
  <si>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</si>
  <si>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</si>
  <si>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</si>
  <si>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</si>
  <si>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</si>
  <si>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</si>
  <si>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</si>
  <si>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</si>
  <si>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</si>
  <si>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</si>
  <si>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</si>
  <si>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</si>
  <si>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</si>
  <si>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</si>
  <si>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</si>
  <si>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</si>
  <si>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</si>
  <si>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</si>
  <si>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</si>
  <si>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</si>
  <si>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</si>
  <si>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</si>
  <si>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</si>
  <si>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</si>
  <si>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</si>
  <si>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</si>
  <si>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</si>
  <si>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</si>
  <si>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</si>
  <si>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</si>
  <si>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</si>
  <si>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</si>
  <si>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</si>
  <si>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</si>
  <si>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</si>
  <si>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</si>
  <si>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</si>
  <si>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</si>
  <si>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</si>
  <si>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</si>
  <si>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</si>
  <si>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</si>
  <si>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</si>
  <si>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</si>
  <si>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</si>
  <si>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</si>
  <si>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</si>
  <si>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</si>
  <si>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</si>
  <si>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</si>
  <si>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</si>
  <si>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</si>
  <si>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</si>
  <si>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</si>
  <si>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</si>
  <si>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</si>
  <si>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</si>
  <si>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</si>
  <si>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</si>
  <si>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</si>
  <si>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</si>
  <si>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</si>
  <si>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</si>
  <si>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</si>
  <si>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</si>
  <si>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</si>
  <si>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</si>
  <si>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</si>
  <si>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</si>
  <si>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</si>
  <si>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</si>
  <si>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</si>
  <si>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</si>
  <si>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</si>
  <si>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</si>
  <si>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</si>
  <si>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</si>
  <si>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</si>
  <si>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</si>
  <si>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</si>
  <si>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</si>
  <si>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</si>
  <si>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</si>
  <si>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</si>
  <si>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</si>
  <si>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</si>
  <si>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</si>
  <si>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</si>
  <si>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</si>
  <si>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</si>
  <si>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</si>
  <si>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</si>
  <si>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</si>
  <si>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</si>
  <si>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</si>
  <si>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</si>
  <si>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</si>
  <si>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</si>
  <si>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</si>
  <si>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</si>
  <si>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</si>
  <si>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</si>
  <si>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</si>
  <si>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</si>
  <si>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</si>
  <si>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</si>
  <si>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</si>
  <si>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</si>
  <si>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</si>
  <si>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</si>
  <si>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</si>
  <si>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</si>
  <si>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</si>
  <si>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</si>
  <si>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</si>
  <si>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</si>
  <si>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</si>
  <si>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</si>
  <si>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</si>
  <si>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</si>
  <si>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</si>
  <si>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</si>
  <si>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</si>
  <si>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</si>
  <si>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</si>
  <si>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</si>
  <si>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</si>
  <si>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</si>
  <si>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</si>
  <si>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</si>
  <si>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</si>
  <si>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</si>
  <si>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</si>
  <si>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</si>
  <si>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</si>
  <si>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</si>
  <si>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</si>
  <si>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</si>
  <si>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</si>
  <si>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</si>
  <si>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</si>
  <si>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</si>
  <si>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</si>
  <si>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</si>
  <si>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</si>
  <si>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</si>
  <si>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</si>
  <si>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</si>
  <si>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</si>
  <si>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</si>
  <si>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</si>
  <si>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</si>
  <si>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</si>
  <si>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</si>
  <si>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</si>
  <si>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</si>
  <si>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</si>
  <si>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</si>
  <si>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</si>
  <si>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</si>
  <si>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</si>
  <si>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</si>
  <si>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</si>
  <si>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</si>
  <si>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</si>
  <si>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</si>
  <si>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</si>
  <si>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</si>
  <si>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</si>
  <si>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</si>
  <si>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</si>
  <si>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</si>
  <si>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</si>
  <si>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</si>
  <si>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</si>
  <si>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</si>
  <si>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</si>
  <si>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</si>
  <si>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</si>
  <si>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</si>
  <si>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</si>
  <si>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</si>
  <si>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</si>
  <si>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</si>
  <si>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</si>
  <si>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</si>
  <si>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</si>
  <si>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</si>
  <si>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</si>
  <si>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</si>
  <si>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</si>
  <si>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</si>
  <si>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</si>
  <si>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</si>
  <si>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</si>
  <si>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</si>
  <si>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</si>
  <si>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</si>
  <si>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</si>
  <si>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</si>
  <si>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</si>
  <si>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</si>
  <si>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</si>
  <si>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</si>
  <si>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</si>
  <si>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</si>
  <si>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</si>
  <si>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</si>
  <si>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</si>
  <si>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</si>
  <si>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</si>
  <si>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</si>
  <si>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</si>
  <si>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</si>
  <si>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</si>
  <si>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</si>
  <si>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</si>
  <si>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</si>
  <si>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</si>
  <si>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</si>
  <si>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</si>
  <si>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</si>
  <si>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</si>
  <si>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</si>
  <si>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</si>
  <si>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</si>
  <si>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</si>
  <si>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</si>
  <si>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</si>
  <si>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</si>
  <si>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</si>
  <si>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</si>
  <si>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</si>
  <si>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</si>
  <si>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</si>
  <si>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</si>
  <si>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</si>
  <si>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</si>
  <si>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</si>
  <si>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</si>
  <si>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</si>
  <si>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</si>
  <si>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</si>
  <si>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</si>
  <si>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</si>
  <si>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</si>
  <si>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</si>
  <si>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</si>
  <si>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</si>
  <si>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</si>
  <si>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</si>
  <si>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</si>
  <si>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</si>
  <si>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</si>
  <si>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</si>
  <si>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</si>
  <si>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</si>
  <si>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</si>
  <si>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</si>
  <si>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</si>
  <si>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</si>
  <si>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</si>
  <si>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</si>
  <si>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</si>
  <si>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</si>
  <si>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</si>
  <si>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</si>
  <si>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</si>
  <si>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</si>
  <si>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</si>
  <si>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</si>
  <si>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</si>
  <si>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</si>
  <si>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</si>
  <si>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</si>
  <si>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</si>
  <si>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</si>
  <si>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</si>
  <si>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</si>
  <si>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</si>
  <si>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</si>
  <si>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</si>
  <si>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</si>
  <si>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</si>
  <si>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</si>
  <si>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</si>
  <si>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</si>
  <si>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</si>
  <si>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</si>
  <si>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</si>
  <si>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</si>
  <si>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</si>
  <si>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</si>
  <si>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</si>
  <si>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</si>
  <si>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</si>
  <si>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</si>
  <si>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</si>
  <si>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</si>
  <si>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</si>
  <si>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</si>
  <si>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</si>
  <si>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</si>
  <si>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</si>
  <si>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</si>
  <si>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</si>
  <si>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</si>
  <si>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</si>
  <si>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</si>
  <si>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</si>
  <si>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</si>
  <si>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</si>
  <si>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</si>
  <si>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</si>
  <si>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</si>
  <si>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</si>
  <si>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</si>
  <si>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</si>
  <si>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</si>
  <si>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</si>
  <si>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</si>
  <si>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</si>
  <si>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</si>
  <si>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</si>
  <si>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</si>
  <si>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</si>
  <si>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</si>
  <si>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</si>
  <si>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</si>
  <si>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</si>
  <si>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</si>
  <si>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</si>
  <si>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</si>
  <si>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</si>
  <si>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</si>
  <si>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</si>
  <si>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</si>
  <si>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</si>
  <si>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</si>
  <si>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</si>
  <si>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</si>
  <si>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</si>
  <si>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</si>
  <si>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</si>
  <si>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</si>
  <si>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</si>
  <si>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</si>
  <si>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</si>
  <si>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</si>
  <si>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</si>
  <si>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</si>
  <si>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</si>
  <si>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</si>
  <si>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</si>
  <si>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</si>
  <si>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</si>
  <si>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</si>
  <si>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</si>
  <si>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</si>
  <si>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</si>
  <si>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</si>
  <si>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</si>
  <si>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</si>
  <si>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</si>
  <si>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</si>
  <si>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</si>
  <si>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</si>
  <si>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</si>
  <si>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</si>
  <si>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</si>
  <si>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</si>
  <si>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</si>
  <si>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</si>
  <si>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</si>
  <si>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</si>
  <si>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</si>
  <si>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</si>
  <si>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</si>
  <si>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</si>
  <si>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</si>
  <si>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</si>
  <si>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</si>
  <si>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</si>
  <si>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</si>
  <si>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</si>
  <si>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</si>
  <si>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</si>
  <si>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</si>
  <si>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</si>
  <si>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</si>
  <si>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</si>
  <si>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</si>
  <si>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</si>
  <si>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</si>
  <si>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</si>
  <si>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</si>
  <si>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</si>
  <si>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</si>
  <si>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</si>
  <si>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</si>
  <si>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</si>
  <si>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</si>
  <si>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</si>
  <si>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</si>
  <si>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</si>
  <si>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</si>
  <si>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</si>
  <si>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</si>
  <si>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</si>
  <si>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</si>
  <si>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</si>
  <si>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</si>
  <si>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</si>
  <si>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</si>
  <si>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</si>
  <si>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</si>
  <si>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</si>
  <si>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</si>
  <si>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</si>
  <si>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</si>
  <si>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</si>
  <si>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</si>
  <si>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</si>
  <si>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</si>
  <si>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</si>
  <si>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</si>
  <si>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</si>
  <si>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</si>
  <si>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</si>
  <si>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</si>
  <si>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</si>
  <si>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</si>
  <si>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</si>
  <si>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</si>
  <si>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</si>
  <si>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</si>
  <si>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</si>
  <si>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</si>
  <si>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</si>
  <si>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</si>
  <si>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</si>
  <si>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</si>
  <si>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</si>
  <si>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</si>
  <si>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</si>
  <si>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</si>
  <si>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</si>
  <si>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</si>
  <si>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</si>
  <si>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</si>
  <si>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</si>
  <si>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</si>
  <si>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</si>
  <si>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</si>
  <si>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</si>
  <si>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</si>
  <si>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</si>
  <si>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</si>
  <si>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</si>
  <si>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</si>
  <si>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</si>
  <si>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</si>
  <si>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</si>
  <si>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</si>
  <si>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</si>
  <si>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</si>
  <si>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</si>
  <si>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</si>
  <si>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</si>
  <si>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</si>
  <si>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</si>
  <si>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</si>
  <si>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</si>
  <si>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</si>
  <si>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</si>
  <si>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</si>
  <si>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</si>
  <si>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</si>
  <si>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</si>
  <si>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</si>
  <si>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</si>
  <si>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</si>
  <si>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</si>
  <si>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</si>
  <si>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</si>
  <si>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</si>
  <si>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</si>
  <si>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</si>
  <si>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</si>
  <si>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</si>
  <si>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</si>
  <si>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</si>
  <si>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</si>
  <si>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</si>
  <si>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</si>
  <si>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</si>
  <si>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</si>
  <si>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</si>
  <si>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</si>
  <si>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</si>
  <si>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</si>
  <si>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</si>
  <si>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</si>
  <si>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</si>
  <si>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</si>
  <si>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</si>
  <si>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</si>
  <si>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</si>
  <si>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</si>
  <si>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</si>
  <si>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</si>
  <si>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</si>
  <si>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</si>
  <si>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</si>
  <si>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</si>
  <si>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</si>
  <si>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</si>
  <si>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</si>
  <si>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</si>
  <si>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</si>
  <si>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</si>
  <si>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</si>
  <si>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</si>
  <si>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</si>
  <si>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</si>
  <si>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</si>
  <si>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</si>
  <si>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</si>
  <si>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</si>
  <si>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</si>
  <si>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</si>
  <si>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</si>
  <si>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</si>
  <si>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</si>
  <si>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</si>
  <si>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</si>
  <si>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</si>
  <si>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</si>
  <si>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</si>
  <si>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</si>
  <si>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</si>
  <si>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</si>
  <si>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</si>
  <si>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</si>
  <si>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</si>
  <si>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</si>
  <si>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</si>
  <si>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</si>
  <si>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</si>
  <si>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</si>
  <si>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</si>
  <si>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</si>
  <si>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</si>
  <si>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</si>
  <si>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</si>
  <si>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</si>
  <si>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</si>
  <si>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</si>
  <si>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</si>
  <si>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</si>
  <si>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</si>
  <si>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</si>
  <si>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</si>
  <si>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</si>
  <si>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</si>
  <si>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</si>
  <si>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</si>
  <si>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</si>
  <si>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</si>
  <si>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</si>
  <si>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</si>
  <si>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</si>
  <si>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</si>
  <si>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</si>
  <si>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</si>
  <si>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</si>
  <si>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</si>
  <si>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</si>
  <si>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</si>
  <si>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</si>
  <si>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</si>
  <si>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</si>
  <si>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</si>
  <si>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</si>
  <si>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</si>
  <si>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</si>
  <si>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</si>
  <si>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</si>
  <si>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</si>
  <si>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</si>
  <si>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</si>
  <si>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</si>
  <si>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</si>
  <si>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</si>
  <si>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</si>
  <si>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</si>
  <si>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</si>
  <si>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</si>
  <si>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</si>
  <si>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</si>
  <si>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</si>
  <si>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</si>
  <si>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</si>
  <si>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</si>
  <si>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</si>
  <si>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</si>
  <si>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</si>
  <si>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</si>
  <si>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</si>
  <si>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</si>
  <si>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</si>
  <si>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</si>
  <si>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</si>
  <si>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</si>
  <si>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</si>
  <si>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</si>
  <si>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</si>
  <si>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</si>
  <si>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</si>
  <si>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</si>
  <si>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</si>
  <si>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</si>
  <si>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</si>
  <si>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</si>
  <si>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</si>
  <si>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</si>
  <si>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</si>
  <si>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</si>
  <si>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</si>
  <si>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</si>
  <si>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</si>
  <si>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</si>
  <si>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</si>
  <si>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</si>
  <si>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</si>
  <si>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</si>
  <si>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</si>
  <si>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</si>
  <si>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</si>
  <si>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</si>
  <si>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</si>
  <si>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</si>
  <si>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</si>
  <si>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</si>
  <si>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</si>
  <si>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</si>
  <si>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</si>
  <si>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</si>
  <si>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</si>
  <si>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</si>
  <si>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</si>
  <si>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</si>
  <si>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</si>
  <si>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</si>
  <si>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</si>
  <si>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</si>
  <si>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</si>
  <si>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</si>
  <si>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</si>
  <si>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</si>
  <si>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</si>
  <si>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</si>
  <si>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</si>
  <si>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</si>
  <si>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</si>
  <si>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</si>
  <si>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</si>
  <si>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</si>
  <si>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</si>
  <si>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</si>
  <si>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</si>
  <si>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</si>
  <si>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</si>
  <si>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</si>
  <si>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</si>
  <si>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</si>
  <si>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</si>
  <si>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</si>
  <si>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</si>
  <si>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</si>
  <si>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</si>
  <si>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</si>
  <si>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</si>
  <si>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</si>
  <si>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</si>
  <si>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</si>
  <si>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</si>
  <si>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</si>
  <si>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</si>
  <si>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</si>
  <si>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</si>
  <si>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</si>
  <si>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</si>
  <si>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</si>
  <si>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</si>
  <si>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</si>
  <si>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</si>
  <si>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</si>
  <si>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</si>
  <si>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</si>
  <si>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</si>
  <si>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</si>
  <si>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</si>
  <si>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</si>
  <si>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</si>
  <si>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</si>
  <si>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</si>
  <si>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</si>
  <si>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</si>
  <si>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</si>
  <si>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</si>
  <si>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</si>
  <si>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</si>
  <si>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</si>
  <si>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</si>
  <si>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</si>
  <si>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</si>
  <si>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</si>
  <si>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</si>
  <si>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</si>
  <si>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</si>
  <si>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</si>
  <si>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</si>
  <si>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</si>
  <si>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</si>
  <si>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</si>
  <si>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</si>
  <si>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</si>
  <si>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</si>
  <si>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</si>
  <si>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</si>
  <si>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</si>
  <si>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</si>
  <si>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</si>
  <si>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</si>
  <si>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</si>
  <si>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</si>
  <si>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</si>
  <si>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</si>
  <si>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</si>
  <si>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</si>
  <si>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</si>
  <si>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</si>
  <si>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</si>
  <si>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</si>
  <si>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</si>
  <si>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</si>
  <si>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</si>
  <si>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</si>
  <si>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</si>
  <si>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</si>
  <si>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</si>
  <si>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</si>
  <si>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</si>
  <si>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</si>
  <si>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</si>
  <si>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</si>
  <si>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</si>
  <si>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</si>
  <si>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</si>
  <si>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</si>
  <si>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</si>
  <si>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</si>
  <si>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</si>
  <si>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</si>
  <si>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</si>
  <si>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</si>
  <si>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</si>
  <si>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</si>
  <si>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</si>
  <si>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</si>
  <si>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</si>
  <si>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</si>
  <si>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</si>
  <si>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</si>
  <si>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</si>
  <si>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</si>
  <si>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</si>
  <si>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</si>
  <si>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</si>
  <si>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</si>
  <si>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</si>
  <si>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</si>
  <si>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</si>
  <si>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</si>
  <si>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</si>
  <si>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</si>
  <si>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</si>
  <si>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</si>
  <si>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</si>
  <si>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</si>
  <si>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</si>
  <si>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</si>
  <si>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</si>
  <si>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</si>
  <si>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</si>
  <si>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</si>
  <si>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</si>
  <si>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</si>
  <si>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</si>
  <si>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</si>
  <si>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</si>
  <si>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</si>
  <si>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</si>
  <si>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</si>
  <si>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</si>
  <si>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</si>
  <si>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</si>
  <si>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</si>
  <si>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</si>
  <si>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</si>
  <si>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</si>
  <si>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</si>
  <si>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</si>
  <si>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</si>
  <si>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</si>
  <si>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</si>
  <si>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</si>
  <si>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</si>
  <si>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</si>
  <si>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</si>
  <si>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</si>
  <si>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</si>
  <si>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</si>
  <si>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</si>
  <si>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</si>
  <si>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</si>
  <si>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</si>
  <si>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</si>
  <si>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</si>
  <si>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</si>
  <si>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</si>
  <si>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</si>
  <si>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</si>
  <si>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</si>
  <si>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</si>
  <si>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</si>
  <si>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</si>
  <si>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</si>
  <si>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</si>
  <si>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</si>
  <si>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</si>
  <si>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</si>
  <si>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</si>
  <si>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</si>
  <si>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</si>
  <si>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</si>
  <si>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</si>
  <si>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</si>
  <si>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</si>
  <si>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</si>
  <si>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</si>
  <si>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</si>
  <si>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</si>
  <si>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</si>
  <si>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</si>
  <si>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</si>
  <si>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</si>
  <si>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</si>
  <si>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</si>
  <si>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</si>
  <si>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</si>
  <si>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</si>
  <si>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</si>
  <si>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</si>
  <si>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</si>
  <si>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</si>
  <si>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</si>
  <si>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</si>
  <si>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</si>
  <si>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</si>
  <si>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</si>
  <si>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</si>
  <si>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</si>
  <si>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</si>
  <si>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</si>
  <si>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</si>
  <si>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</si>
  <si>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</si>
  <si>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</si>
  <si>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</si>
  <si>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</si>
  <si>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</si>
  <si>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</si>
  <si>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</si>
  <si>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</si>
  <si>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</si>
  <si>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</si>
  <si>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</si>
  <si>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</si>
  <si>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</si>
  <si>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</si>
  <si>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</si>
  <si>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</si>
  <si>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</si>
  <si>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</si>
  <si>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</si>
  <si>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</si>
  <si>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</si>
  <si>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</si>
  <si>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</si>
  <si>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</si>
  <si>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</si>
  <si>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</si>
  <si>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</si>
  <si>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</si>
  <si>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</si>
  <si>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</si>
  <si>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</si>
  <si>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</si>
  <si>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</si>
  <si>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</si>
  <si>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</si>
  <si>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</si>
  <si>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</si>
  <si>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</si>
  <si>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</si>
  <si>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</si>
  <si>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</si>
  <si>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</si>
  <si>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</si>
  <si>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</si>
  <si>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</si>
  <si>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</si>
  <si>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</si>
  <si>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</si>
  <si>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</si>
  <si>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</si>
  <si>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</si>
  <si>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</si>
  <si>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</si>
  <si>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</si>
  <si>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</si>
  <si>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</si>
  <si>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</si>
  <si>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</si>
  <si>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</si>
  <si>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</si>
  <si>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</si>
  <si>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</si>
  <si>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</si>
  <si>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</si>
  <si>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</si>
  <si>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</si>
  <si>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</si>
  <si>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</si>
  <si>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</si>
  <si>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</si>
  <si>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</si>
  <si>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</si>
  <si>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</si>
  <si>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</si>
  <si>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</si>
  <si>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</si>
  <si>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</si>
  <si>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</si>
  <si>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</si>
  <si>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</si>
  <si>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</si>
  <si>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</si>
  <si>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</si>
  <si>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</si>
  <si>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</si>
  <si>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</si>
  <si>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</si>
  <si>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</si>
  <si>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</si>
  <si>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</si>
  <si>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</si>
  <si>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</si>
  <si>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</si>
  <si>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</si>
  <si>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</si>
  <si>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</si>
  <si>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</si>
  <si>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</si>
  <si>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</si>
  <si>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</si>
  <si>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</si>
  <si>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</si>
  <si>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</si>
  <si>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</si>
  <si>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</si>
  <si>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</si>
  <si>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</si>
  <si>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</si>
  <si>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</si>
  <si>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</si>
  <si>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</si>
  <si>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</si>
  <si>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</si>
  <si>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</si>
  <si>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</si>
  <si>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</si>
  <si>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</si>
  <si>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</si>
  <si>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</si>
  <si>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</si>
  <si>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</si>
  <si>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</si>
  <si>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</si>
  <si>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</si>
  <si>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</si>
  <si>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</si>
  <si>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</si>
  <si>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</si>
  <si>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</si>
  <si>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</si>
  <si>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</si>
  <si>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</si>
  <si>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</si>
  <si>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</si>
  <si>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</si>
  <si>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</si>
  <si>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</si>
  <si>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</si>
  <si>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</si>
  <si>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</si>
  <si>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</si>
  <si>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</si>
  <si>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</si>
  <si>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</si>
  <si>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</si>
  <si>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</si>
  <si>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</si>
  <si>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</si>
  <si>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</si>
  <si>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</si>
  <si>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</si>
  <si>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</si>
  <si>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</si>
  <si>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</si>
  <si>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</si>
  <si>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</si>
  <si>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</si>
  <si>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</si>
  <si>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</si>
  <si>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</si>
  <si>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</si>
  <si>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</si>
  <si>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</si>
  <si>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</si>
  <si>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</si>
  <si>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</si>
  <si>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</si>
  <si>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</si>
  <si>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</si>
  <si>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</si>
  <si>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</si>
  <si>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</si>
  <si>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</si>
  <si>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</si>
  <si>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</si>
  <si>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</si>
  <si>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</si>
  <si>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</si>
  <si>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</si>
  <si>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</si>
  <si>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</si>
  <si>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</si>
  <si>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</si>
  <si>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</si>
  <si>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</si>
  <si>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</si>
  <si>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</si>
  <si>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</si>
  <si>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</si>
  <si>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</si>
  <si>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</si>
  <si>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</si>
  <si>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</si>
  <si>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</si>
  <si>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</si>
  <si>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</si>
  <si>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</si>
  <si>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</si>
  <si>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</si>
  <si>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</si>
  <si>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</si>
  <si>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</si>
  <si>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</si>
  <si>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</si>
  <si>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</si>
  <si>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</si>
  <si>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</si>
  <si>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</si>
  <si>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</si>
  <si>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</si>
  <si>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</si>
  <si>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</si>
  <si>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</si>
  <si>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</si>
  <si>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</si>
  <si>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</si>
  <si>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</si>
  <si>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</si>
  <si>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</si>
  <si>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</si>
  <si>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</si>
  <si>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</si>
  <si>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</si>
  <si>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</si>
  <si>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</si>
  <si>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</si>
  <si>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</si>
  <si>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</si>
  <si>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</si>
  <si>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</si>
  <si>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</si>
  <si>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</si>
  <si>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</si>
  <si>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</si>
  <si>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</si>
  <si>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</si>
  <si>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</si>
  <si>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</si>
  <si>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</si>
  <si>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</si>
  <si>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</si>
  <si>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</si>
  <si>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</si>
  <si>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</si>
  <si>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</si>
  <si>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</si>
  <si>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</si>
  <si>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</si>
  <si>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</si>
  <si>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</si>
  <si>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</si>
  <si>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</si>
  <si>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</si>
  <si>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</si>
  <si>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</si>
  <si>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</si>
  <si>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</si>
  <si>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</si>
  <si>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</si>
  <si>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</si>
  <si>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</si>
  <si>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</si>
  <si>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</si>
  <si>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</si>
  <si>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</si>
  <si>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</si>
  <si>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</si>
  <si>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</si>
  <si>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</si>
  <si>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</si>
  <si>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</si>
  <si>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</si>
  <si>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</si>
  <si>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</si>
  <si>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</si>
  <si>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</si>
  <si>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</si>
  <si>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</si>
  <si>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</si>
  <si>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</si>
  <si>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</si>
  <si>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</si>
  <si>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</si>
  <si>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</si>
  <si>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</si>
  <si>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</si>
  <si>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</si>
  <si>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</si>
  <si>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</si>
  <si>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</si>
  <si>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</si>
  <si>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</si>
  <si>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</si>
  <si>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</si>
  <si>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</si>
  <si>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</si>
  <si>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</si>
  <si>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</si>
  <si>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</si>
  <si>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</si>
  <si>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</si>
  <si>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</si>
  <si>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</si>
  <si>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</si>
  <si>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</si>
  <si>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</si>
  <si>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</si>
  <si>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</si>
  <si>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</si>
  <si>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</si>
  <si>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</si>
  <si>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</si>
  <si>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</si>
  <si>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</si>
  <si>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</si>
  <si>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</si>
  <si>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</si>
  <si>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</si>
  <si>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</si>
  <si>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</si>
  <si>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</si>
  <si>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</si>
  <si>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</si>
  <si>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</si>
  <si>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</si>
  <si>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</si>
  <si>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</si>
  <si>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</si>
  <si>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</si>
  <si>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</si>
  <si>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</si>
  <si>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</si>
  <si>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</si>
  <si>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</si>
  <si>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</si>
  <si>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</si>
  <si>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</si>
  <si>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</si>
  <si>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</si>
  <si>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</si>
  <si>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</si>
  <si>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</si>
  <si>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</si>
  <si>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</si>
  <si>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</si>
  <si>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</si>
  <si>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</si>
  <si>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</si>
  <si>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</si>
  <si>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</si>
  <si>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</si>
  <si>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</si>
  <si>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</si>
  <si>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</si>
  <si>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</si>
  <si>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</si>
  <si>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</si>
  <si>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</si>
  <si>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</si>
  <si>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</si>
  <si>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</si>
  <si>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</si>
  <si>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</si>
  <si>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</si>
  <si>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</si>
  <si>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</si>
  <si>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</si>
  <si>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</si>
  <si>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</si>
  <si>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</si>
  <si>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</si>
  <si>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</si>
  <si>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</si>
  <si>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</si>
  <si>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</si>
  <si>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</si>
  <si>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</si>
  <si>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</si>
  <si>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</si>
  <si>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</si>
  <si>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</si>
  <si>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</si>
  <si>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</si>
  <si>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</si>
  <si>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</si>
  <si>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</si>
  <si>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</si>
  <si>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</si>
  <si>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</si>
  <si>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</si>
  <si>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</si>
  <si>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</si>
  <si>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</si>
  <si>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</si>
  <si>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</si>
  <si>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</si>
  <si>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</si>
  <si>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</si>
  <si>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</si>
  <si>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</si>
  <si>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</si>
  <si>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</si>
  <si>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</si>
  <si>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</si>
  <si>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</si>
  <si>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</si>
  <si>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</si>
  <si>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</si>
  <si>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</si>
  <si>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</si>
  <si>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</si>
  <si>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</si>
  <si>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</si>
  <si>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</si>
  <si>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</si>
  <si>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</si>
  <si>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</si>
  <si>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</si>
  <si>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</si>
  <si>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</si>
  <si>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</si>
  <si>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</si>
  <si>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</si>
  <si>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</si>
  <si>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</si>
  <si>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</si>
  <si>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</si>
  <si>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</si>
  <si>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</si>
  <si>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</si>
  <si>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</si>
  <si>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</si>
  <si>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</si>
  <si>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</si>
  <si>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</si>
  <si>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</si>
  <si>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</si>
  <si>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</si>
  <si>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</si>
  <si>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</si>
  <si>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</si>
  <si>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</si>
  <si>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</si>
  <si>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</si>
  <si>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</si>
  <si>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</si>
  <si>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</si>
  <si>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</si>
  <si>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</si>
  <si>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</si>
  <si>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</si>
  <si>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</si>
  <si>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</si>
  <si>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</si>
  <si>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</si>
  <si>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</si>
  <si>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</si>
  <si>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</si>
  <si>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</si>
  <si>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</si>
  <si>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</si>
  <si>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</si>
  <si>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</si>
  <si>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</si>
  <si>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</si>
  <si>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</si>
  <si>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</si>
  <si>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</si>
  <si>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</si>
  <si>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</si>
  <si>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</si>
  <si>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</si>
  <si>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</si>
  <si>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</si>
  <si>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</si>
  <si>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</si>
  <si>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</si>
  <si>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</si>
  <si>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</si>
  <si>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</si>
  <si>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</si>
  <si>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</si>
  <si>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</si>
  <si>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</si>
  <si>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</si>
  <si>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</si>
  <si>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</si>
  <si>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</si>
  <si>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</si>
  <si>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</si>
  <si>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</si>
  <si>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</si>
  <si>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</si>
  <si>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</si>
  <si>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</si>
  <si>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</si>
  <si>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</si>
  <si>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</si>
  <si>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</si>
  <si>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</si>
  <si>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</si>
  <si>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Backers_count</t>
  </si>
  <si>
    <t>Outcome</t>
  </si>
  <si>
    <t>Backers_Count</t>
  </si>
  <si>
    <t>Mean</t>
  </si>
  <si>
    <t>Median</t>
  </si>
  <si>
    <t>Standard Deviation</t>
  </si>
  <si>
    <t>Variance</t>
  </si>
  <si>
    <t>Maximum</t>
  </si>
  <si>
    <t>Minimum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</si>
</sst>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1-449C-B409-4F640953730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1-449C-B409-4F640953730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1-449C-B409-4F640953730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1-449C-B409-4F6409537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0450751"/>
        <c:axId val="1120451167"/>
      </c:barChart>
      <c:catAx>
        <c:axId val="112045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51167"/>
        <c:crosses val="autoZero"/>
        <c:auto val="1"/>
        <c:lblAlgn val="ctr"/>
        <c:lblOffset val="100"/>
        <c:noMultiLvlLbl val="0"/>
      </c:catAx>
      <c:valAx>
        <c:axId val="11204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1-4E38-B57C-08BE2DFA940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1-4E38-B57C-08BE2DFA940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31-4E38-B57C-08BE2DFA940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31-4E38-B57C-08BE2DFA9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417503"/>
        <c:axId val="853417919"/>
      </c:barChart>
      <c:catAx>
        <c:axId val="85341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17919"/>
        <c:crosses val="autoZero"/>
        <c:auto val="1"/>
        <c:lblAlgn val="ctr"/>
        <c:lblOffset val="100"/>
        <c:noMultiLvlLbl val="0"/>
      </c:catAx>
      <c:valAx>
        <c:axId val="85341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9-4940-8CF0-458984D5942B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9-4940-8CF0-458984D5942B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9-4940-8CF0-458984D59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196911"/>
        <c:axId val="1114195247"/>
      </c:lineChart>
      <c:catAx>
        <c:axId val="111419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95247"/>
        <c:crosses val="autoZero"/>
        <c:auto val="1"/>
        <c:lblAlgn val="ctr"/>
        <c:lblOffset val="100"/>
        <c:noMultiLvlLbl val="0"/>
      </c:catAx>
      <c:valAx>
        <c:axId val="111419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9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8-4A9B-9C0F-906E7F876D5F}"/>
            </c:ext>
          </c:extLst>
        </c:ser>
        <c:ser>
          <c:idx val="1"/>
          <c:order val="1"/>
          <c:tx>
            <c:strRef>
              <c:f>Sheet5!$I$1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8-4A9B-9C0F-906E7F876D5F}"/>
            </c:ext>
          </c:extLst>
        </c:ser>
        <c:ser>
          <c:idx val="2"/>
          <c:order val="2"/>
          <c:tx>
            <c:strRef>
              <c:f>Sheet5!$J$1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8-4A9B-9C0F-906E7F876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288255"/>
        <c:axId val="855275775"/>
      </c:lineChart>
      <c:catAx>
        <c:axId val="85528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75775"/>
        <c:crosses val="autoZero"/>
        <c:auto val="1"/>
        <c:lblAlgn val="ctr"/>
        <c:lblOffset val="100"/>
        <c:noMultiLvlLbl val="0"/>
      </c:catAx>
      <c:valAx>
        <c:axId val="8552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8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0</xdr:rowOff>
    </xdr:from>
    <xdr:to>
      <xdr:col>14</xdr:col>
      <xdr:colOff>319087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0</xdr:row>
      <xdr:rowOff>190499</xdr:rowOff>
    </xdr:from>
    <xdr:to>
      <xdr:col>23</xdr:col>
      <xdr:colOff>552450</xdr:colOff>
      <xdr:row>32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3</xdr:row>
      <xdr:rowOff>114300</xdr:rowOff>
    </xdr:from>
    <xdr:to>
      <xdr:col>13</xdr:col>
      <xdr:colOff>576262</xdr:colOff>
      <xdr:row>18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15</xdr:row>
      <xdr:rowOff>161924</xdr:rowOff>
    </xdr:from>
    <xdr:to>
      <xdr:col>9</xdr:col>
      <xdr:colOff>1266824</xdr:colOff>
      <xdr:row>32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raj Khatri" refreshedDate="44267.410822106482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raj Khatri" refreshedDate="44267.420541898151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I1" zoomScale="85" zoomScaleNormal="85" workbookViewId="0">
      <selection activeCell="I5" sqref="I4:S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customWidth="1"/>
    <col min="16" max="16" width="17" bestFit="1" customWidth="1"/>
    <col min="17" max="17" width="14" customWidth="1"/>
    <col min="18" max="18" width="24.42578125" bestFit="1" customWidth="1"/>
    <col min="19" max="19" width="31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6">
        <f t="shared" si="4"/>
        <v>41433.01829861111</v>
      </c>
      <c r="T66" s="6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6">
        <f t="shared" ref="S67:S130" si="10">(((J67/60)/60)/24)+DATE(1970,1,1)</f>
        <v>41835.821226851855</v>
      </c>
      <c r="T67" s="6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6">
        <f t="shared" si="10"/>
        <v>42628.22792824074</v>
      </c>
      <c r="T130" s="6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6">
        <f t="shared" ref="S131:S194" si="16">(((J131/60)/60)/24)+DATE(1970,1,1)</f>
        <v>41882.937303240738</v>
      </c>
      <c r="T131" s="6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6">
        <f t="shared" si="16"/>
        <v>41899.792037037041</v>
      </c>
      <c r="T194" s="6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6">
        <f t="shared" ref="S195:S258" si="22">(((J195/60)/60)/24)+DATE(1970,1,1)</f>
        <v>41911.934791666667</v>
      </c>
      <c r="T195" s="6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41319.769293981481</v>
      </c>
      <c r="T258" s="6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6">
        <f t="shared" ref="S259:S322" si="28">(((J259/60)/60)/24)+DATE(1970,1,1)</f>
        <v>42479.626875000002</v>
      </c>
      <c r="T259" s="6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6">
        <f t="shared" si="28"/>
        <v>42331.551307870366</v>
      </c>
      <c r="T322" s="6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6">
        <f t="shared" ref="S323:S386" si="34">(((J323/60)/60)/24)+DATE(1970,1,1)</f>
        <v>42647.446597222224</v>
      </c>
      <c r="T323" s="6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6">
        <f t="shared" si="34"/>
        <v>41980.781793981485</v>
      </c>
      <c r="T386" s="6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6">
        <f t="shared" ref="S387:S450" si="40">(((J387/60)/60)/24)+DATE(1970,1,1)</f>
        <v>41934.584502314814</v>
      </c>
      <c r="T387" s="6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6">
        <f t="shared" si="40"/>
        <v>41753.758043981477</v>
      </c>
      <c r="T450" s="6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6">
        <f t="shared" ref="S451:S514" si="46">(((J451/60)/60)/24)+DATE(1970,1,1)</f>
        <v>41534.568113425928</v>
      </c>
      <c r="T451" s="6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6">
        <f t="shared" si="46"/>
        <v>42649.742210648154</v>
      </c>
      <c r="T514" s="6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6">
        <f t="shared" ref="S515:S578" si="52">(((J515/60)/60)/24)+DATE(1970,1,1)</f>
        <v>42552.653993055559</v>
      </c>
      <c r="T515" s="6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6">
        <f t="shared" si="52"/>
        <v>42031.471666666665</v>
      </c>
      <c r="T578" s="6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6">
        <f t="shared" ref="S579:S642" si="58">(((J579/60)/60)/24)+DATE(1970,1,1)</f>
        <v>42450.589143518519</v>
      </c>
      <c r="T579" s="6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6">
        <f t="shared" si="58"/>
        <v>42683.420312500006</v>
      </c>
      <c r="T642" s="6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6">
        <f t="shared" ref="S643:S706" si="64">(((J643/60)/60)/24)+DATE(1970,1,1)</f>
        <v>42199.57</v>
      </c>
      <c r="T643" s="6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6">
        <f t="shared" si="64"/>
        <v>42726.192916666667</v>
      </c>
      <c r="T706" s="6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6">
        <f t="shared" ref="S707:S770" si="70">(((J707/60)/60)/24)+DATE(1970,1,1)</f>
        <v>42726.491643518515</v>
      </c>
      <c r="T707" s="6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6">
        <f t="shared" si="70"/>
        <v>41594.207060185188</v>
      </c>
      <c r="T770" s="6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6">
        <f t="shared" ref="S771:S834" si="76">(((J771/60)/60)/24)+DATE(1970,1,1)</f>
        <v>41604.996458333335</v>
      </c>
      <c r="T771" s="6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6">
        <f t="shared" si="76"/>
        <v>40869.675173611111</v>
      </c>
      <c r="T834" s="6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6">
        <f t="shared" ref="S835:S898" si="82">(((J835/60)/60)/24)+DATE(1970,1,1)</f>
        <v>41718.878182870372</v>
      </c>
      <c r="T835" s="6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6">
        <f t="shared" si="82"/>
        <v>42218.872986111113</v>
      </c>
      <c r="T898" s="6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6">
        <f t="shared" ref="S899:S962" si="88">(((J899/60)/60)/24)+DATE(1970,1,1)</f>
        <v>41211.688750000001</v>
      </c>
      <c r="T899" s="6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6">
        <f t="shared" si="88"/>
        <v>42766.626793981486</v>
      </c>
      <c r="T962" s="6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6">
        <f t="shared" ref="S963:S1026" si="94">(((J963/60)/60)/24)+DATE(1970,1,1)</f>
        <v>42740.693692129629</v>
      </c>
      <c r="T963" s="6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42370.580590277779</v>
      </c>
      <c r="T1026" s="6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6">
        <f t="shared" ref="S1027:S1090" si="100">(((J1027/60)/60)/24)+DATE(1970,1,1)</f>
        <v>42049.833761574075</v>
      </c>
      <c r="T1027" s="6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6">
        <f t="shared" si="100"/>
        <v>41723.799386574072</v>
      </c>
      <c r="T1090" s="6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6">
        <f t="shared" ref="S1091:S1154" si="106">(((J1091/60)/60)/24)+DATE(1970,1,1)</f>
        <v>42151.189525462964</v>
      </c>
      <c r="T1091" s="6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6">
        <f t="shared" si="106"/>
        <v>42109.709629629629</v>
      </c>
      <c r="T1154" s="6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6">
        <f t="shared" ref="S1155:S1218" si="112">(((J1155/60)/60)/24)+DATE(1970,1,1)</f>
        <v>42143.714178240742</v>
      </c>
      <c r="T1155" s="6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6">
        <f t="shared" si="112"/>
        <v>42247.616400462968</v>
      </c>
      <c r="T1218" s="6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6">
        <f t="shared" ref="S1219:S1282" si="118">(((J1219/60)/60)/24)+DATE(1970,1,1)</f>
        <v>42535.809490740736</v>
      </c>
      <c r="T1219" s="6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6">
        <f t="shared" si="118"/>
        <v>40513.757569444446</v>
      </c>
      <c r="T1282" s="6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6">
        <f t="shared" ref="S1283:S1346" si="124">(((J1283/60)/60)/24)+DATE(1970,1,1)</f>
        <v>41463.743472222224</v>
      </c>
      <c r="T1283" s="6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6">
        <f t="shared" si="124"/>
        <v>42522.789803240739</v>
      </c>
      <c r="T1346" s="6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6">
        <f t="shared" ref="S1347:S1410" si="130">(((J1347/60)/60)/24)+DATE(1970,1,1)</f>
        <v>41799.814340277779</v>
      </c>
      <c r="T1347" s="6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6">
        <f t="shared" si="130"/>
        <v>42291.872175925921</v>
      </c>
      <c r="T1410" s="6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6">
        <f t="shared" ref="S1411:S1474" si="136">(((J1411/60)/60)/24)+DATE(1970,1,1)</f>
        <v>41945.133506944447</v>
      </c>
      <c r="T1411" s="6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6">
        <f t="shared" si="136"/>
        <v>41533.542858796296</v>
      </c>
      <c r="T1474" s="6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6">
        <f t="shared" ref="S1475:S1538" si="142">(((J1475/60)/60)/24)+DATE(1970,1,1)</f>
        <v>40939.979618055557</v>
      </c>
      <c r="T1475" s="6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6">
        <f t="shared" si="142"/>
        <v>42213.802199074074</v>
      </c>
      <c r="T1538" s="6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6">
        <f t="shared" ref="S1539:S1602" si="148">(((J1539/60)/60)/24)+DATE(1970,1,1)</f>
        <v>42552.315127314811</v>
      </c>
      <c r="T1539" s="6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6">
        <f t="shared" si="148"/>
        <v>41791.057314814818</v>
      </c>
      <c r="T1602" s="6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6">
        <f t="shared" ref="S1603:S1666" si="154">(((J1603/60)/60)/24)+DATE(1970,1,1)</f>
        <v>40638.092974537038</v>
      </c>
      <c r="T1603" s="6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6">
        <f t="shared" si="154"/>
        <v>40939.761782407404</v>
      </c>
      <c r="T1666" s="6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6">
        <f t="shared" ref="S1667:S1730" si="160">(((J1667/60)/60)/24)+DATE(1970,1,1)</f>
        <v>40564.649456018517</v>
      </c>
      <c r="T1667" s="6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6">
        <f t="shared" si="160"/>
        <v>42268.625856481478</v>
      </c>
      <c r="T1730" s="6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6">
        <f t="shared" ref="S1731:S1794" si="166">(((J1731/60)/60)/24)+DATE(1970,1,1)</f>
        <v>42471.052152777775</v>
      </c>
      <c r="T1731" s="6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42189.031041666662</v>
      </c>
      <c r="T1794" s="6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6">
        <f t="shared" ref="S1795:S1858" si="172">(((J1795/60)/60)/24)+DATE(1970,1,1)</f>
        <v>41940.89166666667</v>
      </c>
      <c r="T1795" s="6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6">
        <f t="shared" si="172"/>
        <v>41817.854999999996</v>
      </c>
      <c r="T1858" s="6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6">
        <f t="shared" ref="S1859:S1922" si="178">(((J1859/60)/60)/24)+DATE(1970,1,1)</f>
        <v>41864.76866898148</v>
      </c>
      <c r="T1859" s="6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6">
        <f t="shared" si="178"/>
        <v>42270.875706018516</v>
      </c>
      <c r="T1922" s="6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6">
        <f t="shared" ref="S1923:S1986" si="184">(((J1923/60)/60)/24)+DATE(1970,1,1)</f>
        <v>41074.221562500003</v>
      </c>
      <c r="T1923" s="6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6">
        <f t="shared" si="184"/>
        <v>41913.790289351848</v>
      </c>
      <c r="T1986" s="6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6">
        <f t="shared" ref="S1987:S2050" si="190">(((J1987/60)/60)/24)+DATE(1970,1,1)</f>
        <v>42555.698738425926</v>
      </c>
      <c r="T1987" s="6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6">
        <f t="shared" si="190"/>
        <v>41387.651516203703</v>
      </c>
      <c r="T2050" s="6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6">
        <f t="shared" ref="S2051:S2114" si="196">(((J2051/60)/60)/24)+DATE(1970,1,1)</f>
        <v>41575.527349537035</v>
      </c>
      <c r="T2051" s="6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6">
        <f t="shared" si="196"/>
        <v>41365.928159722222</v>
      </c>
      <c r="T2114" s="6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6">
        <f t="shared" ref="S2115:S2178" si="202">(((J2115/60)/60)/24)+DATE(1970,1,1)</f>
        <v>41870.86546296296</v>
      </c>
      <c r="T2115" s="6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6">
        <f t="shared" si="202"/>
        <v>42096.633206018523</v>
      </c>
      <c r="T2178" s="6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6">
        <f t="shared" ref="S2179:S2242" si="208">(((J2179/60)/60)/24)+DATE(1970,1,1)</f>
        <v>42502.250775462962</v>
      </c>
      <c r="T2179" s="6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6">
        <f t="shared" si="208"/>
        <v>42452.825740740736</v>
      </c>
      <c r="T2242" s="6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6">
        <f t="shared" ref="S2243:S2306" si="214">(((J2243/60)/60)/24)+DATE(1970,1,1)</f>
        <v>42766.827546296292</v>
      </c>
      <c r="T2243" s="6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6">
        <f t="shared" si="214"/>
        <v>40502.815868055557</v>
      </c>
      <c r="T2306" s="6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6">
        <f t="shared" ref="S2307:S2370" si="220">(((J2307/60)/60)/24)+DATE(1970,1,1)</f>
        <v>41834.695277777777</v>
      </c>
      <c r="T2307" s="6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6">
        <f t="shared" si="220"/>
        <v>42063.721817129626</v>
      </c>
      <c r="T2370" s="6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6">
        <f t="shared" ref="S2371:S2434" si="226">(((J2371/60)/60)/24)+DATE(1970,1,1)</f>
        <v>42380.812627314815</v>
      </c>
      <c r="T2371" s="6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6">
        <f t="shared" si="226"/>
        <v>42041.218715277777</v>
      </c>
      <c r="T2434" s="6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6">
        <f t="shared" ref="S2435:S2498" si="232">(((J2435/60)/60)/24)+DATE(1970,1,1)</f>
        <v>42397.89980324074</v>
      </c>
      <c r="T2435" s="6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6">
        <f t="shared" si="232"/>
        <v>41327.996435185189</v>
      </c>
      <c r="T2498" s="6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6">
        <f t="shared" ref="S2499:S2562" si="238">(((J2499/60)/60)/24)+DATE(1970,1,1)</f>
        <v>40730.878912037035</v>
      </c>
      <c r="T2499" s="6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6">
        <f t="shared" si="238"/>
        <v>42039.951087962967</v>
      </c>
      <c r="T2562" s="6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6">
        <f t="shared" ref="S2563:S2626" si="244">(((J2563/60)/60)/24)+DATE(1970,1,1)</f>
        <v>42260.528807870374</v>
      </c>
      <c r="T2563" s="6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6">
        <f t="shared" si="244"/>
        <v>41144.42155092593</v>
      </c>
      <c r="T2626" s="6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6">
        <f t="shared" ref="S2627:S2690" si="250">(((J2627/60)/60)/24)+DATE(1970,1,1)</f>
        <v>42658.810277777782</v>
      </c>
      <c r="T2627" s="6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6">
        <f t="shared" si="250"/>
        <v>42028.118865740747</v>
      </c>
      <c r="T2690" s="6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6">
        <f t="shared" ref="S2691:S2754" si="256">(((J2691/60)/60)/24)+DATE(1970,1,1)</f>
        <v>42551.961689814809</v>
      </c>
      <c r="T2691" s="6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6">
        <f t="shared" si="256"/>
        <v>40855.765092592592</v>
      </c>
      <c r="T2754" s="6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6">
        <f t="shared" ref="S2755:S2818" si="262">(((J2755/60)/60)/24)+DATE(1970,1,1)</f>
        <v>41117.900729166664</v>
      </c>
      <c r="T2755" s="6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6">
        <f t="shared" si="262"/>
        <v>42188.467499999999</v>
      </c>
      <c r="T2818" s="6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6">
        <f t="shared" ref="S2819:S2882" si="268">(((J2819/60)/60)/24)+DATE(1970,1,1)</f>
        <v>42023.634976851856</v>
      </c>
      <c r="T2819" s="6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6">
        <f t="shared" si="268"/>
        <v>42192.905694444446</v>
      </c>
      <c r="T2882" s="6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6">
        <f t="shared" ref="S2883:S2946" si="274">(((J2883/60)/60)/24)+DATE(1970,1,1)</f>
        <v>41916.597638888888</v>
      </c>
      <c r="T2883" s="6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6">
        <f t="shared" si="274"/>
        <v>42132.9143287037</v>
      </c>
      <c r="T2946" s="6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6">
        <f t="shared" ref="S2947:S3010" si="280">(((J2947/60)/60)/24)+DATE(1970,1,1)</f>
        <v>42118.139583333337</v>
      </c>
      <c r="T2947" s="6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6">
        <f t="shared" si="280"/>
        <v>42360.212025462963</v>
      </c>
      <c r="T3010" s="6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6">
        <f t="shared" ref="S3011:S3074" si="286">(((J3011/60)/60)/24)+DATE(1970,1,1)</f>
        <v>41939.569907407407</v>
      </c>
      <c r="T3011" s="6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6">
        <f t="shared" si="286"/>
        <v>42658.690532407403</v>
      </c>
      <c r="T3074" s="6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6">
        <f t="shared" ref="S3075:S3138" si="292">(((J3075/60)/60)/24)+DATE(1970,1,1)</f>
        <v>42111.684027777781</v>
      </c>
      <c r="T3075" s="6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6">
        <f t="shared" si="292"/>
        <v>42789.462430555555</v>
      </c>
      <c r="T3138" s="6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6">
        <f t="shared" ref="S3139:S3202" si="298">(((J3139/60)/60)/24)+DATE(1970,1,1)</f>
        <v>42807.885057870371</v>
      </c>
      <c r="T3139" s="6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6">
        <f t="shared" si="298"/>
        <v>42460.320613425924</v>
      </c>
      <c r="T3202" s="6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6">
        <f t="shared" ref="S3203:S3266" si="304">(((J3203/60)/60)/24)+DATE(1970,1,1)</f>
        <v>41861.767094907409</v>
      </c>
      <c r="T3203" s="6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6">
        <f t="shared" si="304"/>
        <v>42016.800208333334</v>
      </c>
      <c r="T3266" s="6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6">
        <f t="shared" ref="S3267:S3330" si="310">(((J3267/60)/60)/24)+DATE(1970,1,1)</f>
        <v>42311.711979166663</v>
      </c>
      <c r="T3267" s="6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6">
        <f t="shared" si="310"/>
        <v>41822.57503472222</v>
      </c>
      <c r="T3330" s="6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6">
        <f t="shared" ref="S3331:S3394" si="316">(((J3331/60)/60)/24)+DATE(1970,1,1)</f>
        <v>41837.323009259257</v>
      </c>
      <c r="T3331" s="6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6">
        <f t="shared" si="316"/>
        <v>42446.845543981486</v>
      </c>
      <c r="T3394" s="6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6">
        <f t="shared" ref="S3395:S3458" si="322">(((J3395/60)/60)/24)+DATE(1970,1,1)</f>
        <v>41923.921643518523</v>
      </c>
      <c r="T3395" s="6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6">
        <f t="shared" si="322"/>
        <v>41821.205636574072</v>
      </c>
      <c r="T3458" s="6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6">
        <f t="shared" ref="S3459:S3522" si="328">(((J3459/60)/60)/24)+DATE(1970,1,1)</f>
        <v>42016.706678240742</v>
      </c>
      <c r="T3459" s="6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6">
        <f t="shared" si="328"/>
        <v>42227.824212962965</v>
      </c>
      <c r="T3522" s="6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6">
        <f t="shared" ref="S3523:S3586" si="334">(((J3523/60)/60)/24)+DATE(1970,1,1)</f>
        <v>41881.361342592594</v>
      </c>
      <c r="T3523" s="6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6">
        <f t="shared" si="334"/>
        <v>42168.316481481481</v>
      </c>
      <c r="T3586" s="6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6">
        <f t="shared" ref="S3587:S3650" si="340">(((J3587/60)/60)/24)+DATE(1970,1,1)</f>
        <v>41964.716319444444</v>
      </c>
      <c r="T3587" s="6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6">
        <f t="shared" si="340"/>
        <v>41887.292187500003</v>
      </c>
      <c r="T3650" s="6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6">
        <f t="shared" ref="S3651:S3714" si="346">(((J3651/60)/60)/24)+DATE(1970,1,1)</f>
        <v>41780.712893518517</v>
      </c>
      <c r="T3651" s="6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6">
        <f t="shared" si="346"/>
        <v>42134.172071759262</v>
      </c>
      <c r="T3714" s="6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6">
        <f t="shared" ref="S3715:S3778" si="352">(((J3715/60)/60)/24)+DATE(1970,1,1)</f>
        <v>42505.738032407404</v>
      </c>
      <c r="T3715" s="6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6">
        <f t="shared" si="352"/>
        <v>41814.367800925924</v>
      </c>
      <c r="T3778" s="6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6">
        <f t="shared" ref="S3779:S3842" si="358">(((J3779/60)/60)/24)+DATE(1970,1,1)</f>
        <v>41887.111354166671</v>
      </c>
      <c r="T3779" s="6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6">
        <f t="shared" si="358"/>
        <v>42432.701724537037</v>
      </c>
      <c r="T3842" s="6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6">
        <f t="shared" ref="S3843:S3906" si="364">(((J3843/60)/60)/24)+DATE(1970,1,1)</f>
        <v>41780.785729166666</v>
      </c>
      <c r="T3843" s="6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6">
        <f t="shared" si="364"/>
        <v>42095.229166666672</v>
      </c>
      <c r="T3906" s="6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6">
        <f t="shared" ref="S3907:S3970" si="370">(((J3907/60)/60)/24)+DATE(1970,1,1)</f>
        <v>42124.623877314814</v>
      </c>
      <c r="T3907" s="6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6">
        <f t="shared" si="370"/>
        <v>42452.815659722226</v>
      </c>
      <c r="T3970" s="6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6">
        <f t="shared" ref="S3971:S4034" si="376">(((J3971/60)/60)/24)+DATE(1970,1,1)</f>
        <v>42601.854699074072</v>
      </c>
      <c r="T3971" s="6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6">
        <f t="shared" si="376"/>
        <v>42293.809212962966</v>
      </c>
      <c r="T4034" s="6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6">
        <f t="shared" ref="S4035:S4098" si="382">(((J4035/60)/60)/24)+DATE(1970,1,1)</f>
        <v>42614.268796296295</v>
      </c>
      <c r="T4035" s="6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6">
        <f t="shared" si="382"/>
        <v>42750.530312499999</v>
      </c>
      <c r="T4098" s="6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6">
        <f t="shared" ref="S4099:S4115" si="388">(((J4099/60)/60)/24)+DATE(1970,1,1)</f>
        <v>42344.824502314819</v>
      </c>
      <c r="T4099" s="6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autoFilter ref="A1:R4115"/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H43" sqref="H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8322</v>
      </c>
      <c r="B4" s="8" t="s">
        <v>8321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8325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2"/>
  <sheetViews>
    <sheetView workbookViewId="0">
      <selection activeCell="A38" sqref="A38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8" t="s">
        <v>8308</v>
      </c>
      <c r="B2" t="s">
        <v>8364</v>
      </c>
    </row>
    <row r="3" spans="1:5" x14ac:dyDescent="0.25">
      <c r="A3" s="8" t="s">
        <v>8379</v>
      </c>
      <c r="B3" t="s">
        <v>8364</v>
      </c>
    </row>
    <row r="5" spans="1:5" x14ac:dyDescent="0.25">
      <c r="A5" s="8" t="s">
        <v>8322</v>
      </c>
      <c r="B5" s="8" t="s">
        <v>8321</v>
      </c>
    </row>
    <row r="6" spans="1:5" x14ac:dyDescent="0.25">
      <c r="A6" s="8" t="s">
        <v>8310</v>
      </c>
      <c r="B6" t="s">
        <v>8220</v>
      </c>
      <c r="C6" t="s">
        <v>8221</v>
      </c>
      <c r="D6" t="s">
        <v>8219</v>
      </c>
      <c r="E6" t="s">
        <v>8320</v>
      </c>
    </row>
    <row r="7" spans="1:5" x14ac:dyDescent="0.25">
      <c r="A7" s="11" t="s">
        <v>8373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5">
      <c r="A8" s="11" t="s">
        <v>8374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5">
      <c r="A9" s="11" t="s">
        <v>8375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5">
      <c r="A10" s="11" t="s">
        <v>8376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5">
      <c r="A11" s="11" t="s">
        <v>8367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5">
      <c r="A12" s="11" t="s">
        <v>8377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5">
      <c r="A13" s="11" t="s">
        <v>8368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5">
      <c r="A14" s="11" t="s">
        <v>8369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5">
      <c r="A15" s="11" t="s">
        <v>8370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5">
      <c r="A16" s="11" t="s">
        <v>8371</v>
      </c>
      <c r="B16" s="10">
        <v>20</v>
      </c>
      <c r="C16" s="10">
        <v>149</v>
      </c>
      <c r="D16" s="10">
        <v>183</v>
      </c>
      <c r="E16" s="10">
        <v>352</v>
      </c>
    </row>
    <row r="17" spans="1:6" x14ac:dyDescent="0.25">
      <c r="A17" s="11" t="s">
        <v>8372</v>
      </c>
      <c r="B17" s="10">
        <v>37</v>
      </c>
      <c r="C17" s="10">
        <v>114</v>
      </c>
      <c r="D17" s="10">
        <v>183</v>
      </c>
      <c r="E17" s="10">
        <v>334</v>
      </c>
    </row>
    <row r="18" spans="1:6" x14ac:dyDescent="0.25">
      <c r="A18" s="11" t="s">
        <v>8378</v>
      </c>
      <c r="B18" s="10">
        <v>23</v>
      </c>
      <c r="C18" s="10">
        <v>118</v>
      </c>
      <c r="D18" s="10">
        <v>111</v>
      </c>
      <c r="E18" s="10">
        <v>252</v>
      </c>
    </row>
    <row r="19" spans="1:6" x14ac:dyDescent="0.25">
      <c r="A19" s="11" t="s">
        <v>8320</v>
      </c>
      <c r="B19" s="10">
        <v>349</v>
      </c>
      <c r="C19" s="10">
        <v>1530</v>
      </c>
      <c r="D19" s="10">
        <v>2185</v>
      </c>
      <c r="E19" s="10">
        <v>4064</v>
      </c>
    </row>
    <row r="21" spans="1:6" x14ac:dyDescent="0.25">
      <c r="E21" s="6" t="str">
        <f>A7</f>
        <v>Jan</v>
      </c>
      <c r="F21">
        <f>D7/E7</f>
        <v>0.49863013698630138</v>
      </c>
    </row>
    <row r="22" spans="1:6" x14ac:dyDescent="0.25">
      <c r="E22" s="6" t="str">
        <f t="shared" ref="E22:E32" si="0">A8</f>
        <v>Feb</v>
      </c>
      <c r="F22">
        <f t="shared" ref="F22:F29" si="1">D8/E8</f>
        <v>0.60298507462686568</v>
      </c>
    </row>
    <row r="23" spans="1:6" x14ac:dyDescent="0.25">
      <c r="E23" s="6" t="str">
        <f t="shared" si="0"/>
        <v>Mar</v>
      </c>
      <c r="F23">
        <f t="shared" si="1"/>
        <v>0.569620253164557</v>
      </c>
    </row>
    <row r="24" spans="1:6" x14ac:dyDescent="0.25">
      <c r="E24" s="6" t="str">
        <f t="shared" si="0"/>
        <v>Apr</v>
      </c>
      <c r="F24">
        <f t="shared" si="1"/>
        <v>0.59813084112149528</v>
      </c>
    </row>
    <row r="25" spans="1:6" x14ac:dyDescent="0.25">
      <c r="E25" s="6" t="str">
        <f t="shared" si="0"/>
        <v>May</v>
      </c>
      <c r="F25">
        <f t="shared" si="1"/>
        <v>0.60621761658031093</v>
      </c>
    </row>
    <row r="26" spans="1:6" x14ac:dyDescent="0.25">
      <c r="E26" s="6" t="str">
        <f t="shared" si="0"/>
        <v>Jun</v>
      </c>
      <c r="F26">
        <f t="shared" si="1"/>
        <v>0.54805194805194801</v>
      </c>
    </row>
    <row r="27" spans="1:6" x14ac:dyDescent="0.25">
      <c r="E27" s="6" t="str">
        <f t="shared" si="0"/>
        <v>Jul</v>
      </c>
      <c r="F27">
        <f t="shared" si="1"/>
        <v>0.50129198966408273</v>
      </c>
    </row>
    <row r="28" spans="1:6" x14ac:dyDescent="0.25">
      <c r="E28" s="6" t="str">
        <f t="shared" si="0"/>
        <v>Aug</v>
      </c>
      <c r="F28">
        <f t="shared" si="1"/>
        <v>0.49849849849849848</v>
      </c>
    </row>
    <row r="29" spans="1:6" x14ac:dyDescent="0.25">
      <c r="E29" s="6" t="str">
        <f t="shared" si="0"/>
        <v>Sep</v>
      </c>
      <c r="F29">
        <f t="shared" si="1"/>
        <v>0.49328859060402686</v>
      </c>
    </row>
    <row r="30" spans="1:6" x14ac:dyDescent="0.25">
      <c r="E30" s="6" t="str">
        <f t="shared" si="0"/>
        <v>Oct</v>
      </c>
      <c r="F30">
        <f>D16/E16</f>
        <v>0.51988636363636365</v>
      </c>
    </row>
    <row r="31" spans="1:6" x14ac:dyDescent="0.25">
      <c r="E31" s="6" t="str">
        <f t="shared" si="0"/>
        <v>Nov</v>
      </c>
      <c r="F31">
        <f>D17/E17</f>
        <v>0.54790419161676651</v>
      </c>
    </row>
    <row r="32" spans="1:6" x14ac:dyDescent="0.25">
      <c r="E32" s="6" t="str">
        <f t="shared" si="0"/>
        <v>Dec</v>
      </c>
      <c r="F32">
        <f>D18/E18</f>
        <v>0.44047619047619047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L16" sqref="L16"/>
    </sheetView>
  </sheetViews>
  <sheetFormatPr defaultRowHeight="15" x14ac:dyDescent="0.25"/>
  <cols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1" x14ac:dyDescent="0.25"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  <c r="I1" s="1" t="s">
        <v>8386</v>
      </c>
      <c r="J1" s="1" t="s">
        <v>8387</v>
      </c>
      <c r="K1" s="1"/>
    </row>
    <row r="2" spans="1:11" x14ac:dyDescent="0.25">
      <c r="C2" t="s">
        <v>8388</v>
      </c>
      <c r="D2">
        <f>COUNTIFS(Goal,"&lt;1000",State,"successful")</f>
        <v>322</v>
      </c>
      <c r="E2">
        <f>COUNTIFS(Goal,"&lt;1000",State,"failed")</f>
        <v>113</v>
      </c>
      <c r="F2">
        <f>COUNTIFS(Goal,"&lt;1000",State,"canceled")</f>
        <v>18</v>
      </c>
      <c r="G2">
        <f>SUM(D2:F2)</f>
        <v>453</v>
      </c>
      <c r="H2" s="5">
        <f>D2/$G2</f>
        <v>0.71081677704194257</v>
      </c>
      <c r="I2" s="5">
        <f>E2/$G2</f>
        <v>0.24944812362030905</v>
      </c>
      <c r="J2" s="5">
        <f>F2/$G2</f>
        <v>3.9735099337748346E-2</v>
      </c>
    </row>
    <row r="3" spans="1:11" x14ac:dyDescent="0.25">
      <c r="A3">
        <v>1000</v>
      </c>
      <c r="B3">
        <v>4999</v>
      </c>
      <c r="C3" t="s">
        <v>8389</v>
      </c>
      <c r="D3">
        <f>COUNTIFS(State,"successful", Goal, "&gt;="&amp;$A3, Goal, "&lt;="&amp;$B3)</f>
        <v>932</v>
      </c>
      <c r="E3">
        <f>COUNTIFS(State,"failed", Goal, "&gt;="&amp;$A3, Goal, "&lt;="&amp;$B3)</f>
        <v>420</v>
      </c>
      <c r="F3">
        <f>COUNTIFS(State,"canceled", Goal, "&gt;="&amp;$A3, Goal, "&lt;="&amp;$B3)</f>
        <v>60</v>
      </c>
      <c r="G3">
        <f t="shared" ref="G3:G13" si="0">SUM(D3:F3)</f>
        <v>1412</v>
      </c>
      <c r="H3" s="5">
        <f t="shared" ref="H3:J12" si="1">D3/$G3</f>
        <v>0.66005665722379603</v>
      </c>
      <c r="I3" s="5">
        <f t="shared" si="1"/>
        <v>0.29745042492917845</v>
      </c>
      <c r="J3" s="5">
        <f t="shared" si="1"/>
        <v>4.2492917847025496E-2</v>
      </c>
    </row>
    <row r="4" spans="1:11" x14ac:dyDescent="0.25">
      <c r="A4">
        <v>5000</v>
      </c>
      <c r="B4">
        <f>B3+5000</f>
        <v>9999</v>
      </c>
      <c r="C4" t="s">
        <v>8390</v>
      </c>
      <c r="D4">
        <f>COUNTIFS(State,"successful", Goal, "&gt;="&amp;$A4, Goal, "&lt;="&amp;$B4)</f>
        <v>381</v>
      </c>
      <c r="E4">
        <f>COUNTIFS(State,"failed", Goal, "&gt;="&amp;$A4, Goal, "&lt;="&amp;$B4)</f>
        <v>283</v>
      </c>
      <c r="F4">
        <f>COUNTIFS(State,"canceled", Goal, "&gt;="&amp;$A4, Goal, "&lt;="&amp;$B4)</f>
        <v>52</v>
      </c>
      <c r="G4">
        <f t="shared" si="0"/>
        <v>716</v>
      </c>
      <c r="H4" s="5">
        <f t="shared" si="1"/>
        <v>0.53212290502793291</v>
      </c>
      <c r="I4" s="5">
        <f t="shared" si="1"/>
        <v>0.39525139664804471</v>
      </c>
      <c r="J4" s="5">
        <f t="shared" si="1"/>
        <v>7.2625698324022353E-2</v>
      </c>
    </row>
    <row r="5" spans="1:11" x14ac:dyDescent="0.25">
      <c r="A5">
        <f>A4+5000</f>
        <v>10000</v>
      </c>
      <c r="B5">
        <f>B4+5000</f>
        <v>14999</v>
      </c>
      <c r="C5" t="s">
        <v>8391</v>
      </c>
      <c r="D5">
        <f>COUNTIFS(State,"successful", Goal, "&gt;="&amp;$A5, Goal, "&lt;="&amp;$B5)</f>
        <v>168</v>
      </c>
      <c r="E5">
        <f>COUNTIFS(State,"failed", Goal, "&gt;="&amp;$A5, Goal, "&lt;="&amp;$B5)</f>
        <v>144</v>
      </c>
      <c r="F5">
        <f>COUNTIFS(State,"canceled", Goal, "&gt;="&amp;$A5, Goal, "&lt;="&amp;$B5)</f>
        <v>40</v>
      </c>
      <c r="G5">
        <f t="shared" si="0"/>
        <v>352</v>
      </c>
      <c r="H5" s="5">
        <f t="shared" si="1"/>
        <v>0.47727272727272729</v>
      </c>
      <c r="I5" s="5">
        <f t="shared" si="1"/>
        <v>0.40909090909090912</v>
      </c>
      <c r="J5" s="5">
        <f t="shared" si="1"/>
        <v>0.11363636363636363</v>
      </c>
    </row>
    <row r="6" spans="1:11" x14ac:dyDescent="0.25">
      <c r="A6">
        <f t="shared" ref="A6:A12" si="2">A5+5000</f>
        <v>15000</v>
      </c>
      <c r="B6">
        <f t="shared" ref="B6:B12" si="3">B5+5000</f>
        <v>19999</v>
      </c>
      <c r="C6" t="s">
        <v>8392</v>
      </c>
      <c r="D6">
        <f>COUNTIFS(State,"successful", Goal, "&gt;="&amp;$A6, Goal, "&lt;="&amp;$B6)</f>
        <v>94</v>
      </c>
      <c r="E6">
        <f>COUNTIFS(State,"failed", Goal, "&gt;="&amp;$A6, Goal, "&lt;="&amp;$B6)</f>
        <v>90</v>
      </c>
      <c r="F6">
        <f>COUNTIFS(State,"canceled", Goal, "&gt;="&amp;$A6, Goal, "&lt;="&amp;$B6)</f>
        <v>17</v>
      </c>
      <c r="G6">
        <f t="shared" si="0"/>
        <v>201</v>
      </c>
      <c r="H6" s="5">
        <f t="shared" si="1"/>
        <v>0.46766169154228854</v>
      </c>
      <c r="I6" s="5">
        <f t="shared" si="1"/>
        <v>0.44776119402985076</v>
      </c>
      <c r="J6" s="5">
        <f t="shared" si="1"/>
        <v>8.45771144278607E-2</v>
      </c>
    </row>
    <row r="7" spans="1:11" x14ac:dyDescent="0.25">
      <c r="A7">
        <f t="shared" si="2"/>
        <v>20000</v>
      </c>
      <c r="B7">
        <f t="shared" si="3"/>
        <v>24999</v>
      </c>
      <c r="C7" t="s">
        <v>8393</v>
      </c>
      <c r="D7">
        <f>COUNTIFS(State,"successful", Goal, "&gt;="&amp;$A7, Goal, "&lt;="&amp;$B7)</f>
        <v>62</v>
      </c>
      <c r="E7">
        <f>COUNTIFS(State,"failed", Goal, "&gt;="&amp;$A7, Goal, "&lt;="&amp;$B7)</f>
        <v>72</v>
      </c>
      <c r="F7">
        <f>COUNTIFS(State,"canceled", Goal, "&gt;="&amp;$A7, Goal, "&lt;="&amp;$B7)</f>
        <v>14</v>
      </c>
      <c r="G7">
        <f t="shared" si="0"/>
        <v>148</v>
      </c>
      <c r="H7" s="5">
        <f t="shared" si="1"/>
        <v>0.41891891891891891</v>
      </c>
      <c r="I7" s="5">
        <f t="shared" si="1"/>
        <v>0.48648648648648651</v>
      </c>
      <c r="J7" s="5">
        <f t="shared" si="1"/>
        <v>9.45945945945946E-2</v>
      </c>
    </row>
    <row r="8" spans="1:11" x14ac:dyDescent="0.25">
      <c r="A8">
        <f t="shared" si="2"/>
        <v>25000</v>
      </c>
      <c r="B8">
        <f t="shared" si="3"/>
        <v>29999</v>
      </c>
      <c r="C8" t="s">
        <v>8394</v>
      </c>
      <c r="D8">
        <f>COUNTIFS(State,"successful", Goal, "&gt;="&amp;$A8, Goal, "&lt;="&amp;$B8)</f>
        <v>55</v>
      </c>
      <c r="E8">
        <f>COUNTIFS(State,"failed", Goal, "&gt;="&amp;$A8, Goal, "&lt;="&amp;$B8)</f>
        <v>64</v>
      </c>
      <c r="F8">
        <f>COUNTIFS(State,"canceled", Goal, "&gt;="&amp;$A8, Goal, "&lt;="&amp;$B8)</f>
        <v>18</v>
      </c>
      <c r="G8">
        <f t="shared" si="0"/>
        <v>137</v>
      </c>
      <c r="H8" s="5">
        <f t="shared" si="1"/>
        <v>0.40145985401459855</v>
      </c>
      <c r="I8" s="5">
        <f t="shared" si="1"/>
        <v>0.46715328467153283</v>
      </c>
      <c r="J8" s="5">
        <f t="shared" si="1"/>
        <v>0.13138686131386862</v>
      </c>
    </row>
    <row r="9" spans="1:11" x14ac:dyDescent="0.25">
      <c r="A9">
        <f t="shared" si="2"/>
        <v>30000</v>
      </c>
      <c r="B9">
        <f t="shared" si="3"/>
        <v>34999</v>
      </c>
      <c r="C9" t="s">
        <v>8395</v>
      </c>
      <c r="D9">
        <f>COUNTIFS(State,"successful", Goal, "&gt;="&amp;$A9, Goal, "&lt;="&amp;$B9)</f>
        <v>32</v>
      </c>
      <c r="E9">
        <f>COUNTIFS(State,"failed", Goal, "&gt;="&amp;$A9, Goal, "&lt;="&amp;$B9)</f>
        <v>37</v>
      </c>
      <c r="F9">
        <f>COUNTIFS(State,"canceled", Goal, "&gt;="&amp;$A9, Goal, "&lt;="&amp;$B9)</f>
        <v>13</v>
      </c>
      <c r="G9">
        <f t="shared" si="0"/>
        <v>82</v>
      </c>
      <c r="H9" s="5">
        <f t="shared" si="1"/>
        <v>0.3902439024390244</v>
      </c>
      <c r="I9" s="5">
        <f t="shared" si="1"/>
        <v>0.45121951219512196</v>
      </c>
      <c r="J9" s="5">
        <f t="shared" si="1"/>
        <v>0.15853658536585366</v>
      </c>
    </row>
    <row r="10" spans="1:11" x14ac:dyDescent="0.25">
      <c r="A10">
        <f t="shared" si="2"/>
        <v>35000</v>
      </c>
      <c r="B10">
        <f t="shared" si="3"/>
        <v>39999</v>
      </c>
      <c r="C10" t="s">
        <v>8396</v>
      </c>
      <c r="D10">
        <f>COUNTIFS(State,"successful", Goal, "&gt;="&amp;$A10, Goal, "&lt;="&amp;$B10)</f>
        <v>26</v>
      </c>
      <c r="E10">
        <f>COUNTIFS(State,"failed", Goal, "&gt;="&amp;$A10, Goal, "&lt;="&amp;$B10)</f>
        <v>22</v>
      </c>
      <c r="F10">
        <f>COUNTIFS(State,"canceled", Goal, "&gt;="&amp;$A10, Goal, "&lt;="&amp;$B10)</f>
        <v>7</v>
      </c>
      <c r="G10">
        <f t="shared" si="0"/>
        <v>55</v>
      </c>
      <c r="H10" s="5">
        <f t="shared" si="1"/>
        <v>0.47272727272727272</v>
      </c>
      <c r="I10" s="5">
        <f t="shared" si="1"/>
        <v>0.4</v>
      </c>
      <c r="J10" s="5">
        <f t="shared" si="1"/>
        <v>0.12727272727272726</v>
      </c>
    </row>
    <row r="11" spans="1:11" x14ac:dyDescent="0.25">
      <c r="A11">
        <f t="shared" si="2"/>
        <v>40000</v>
      </c>
      <c r="B11">
        <f t="shared" si="3"/>
        <v>44999</v>
      </c>
      <c r="C11" t="s">
        <v>8397</v>
      </c>
      <c r="D11">
        <f>COUNTIFS(State,"successful", Goal, "&gt;="&amp;$A11, Goal, "&lt;="&amp;$B11)</f>
        <v>21</v>
      </c>
      <c r="E11">
        <f>COUNTIFS(State,"failed", Goal, "&gt;="&amp;$A11, Goal, "&lt;="&amp;$B11)</f>
        <v>16</v>
      </c>
      <c r="F11">
        <f>COUNTIFS(State,"canceled", Goal, "&gt;="&amp;$A11, Goal, "&lt;="&amp;$B11)</f>
        <v>6</v>
      </c>
      <c r="G11">
        <f t="shared" si="0"/>
        <v>43</v>
      </c>
      <c r="H11" s="5">
        <f t="shared" si="1"/>
        <v>0.48837209302325579</v>
      </c>
      <c r="I11" s="5">
        <f t="shared" si="1"/>
        <v>0.37209302325581395</v>
      </c>
      <c r="J11" s="5">
        <f t="shared" si="1"/>
        <v>0.13953488372093023</v>
      </c>
    </row>
    <row r="12" spans="1:11" x14ac:dyDescent="0.25">
      <c r="A12">
        <f t="shared" si="2"/>
        <v>45000</v>
      </c>
      <c r="B12">
        <f t="shared" si="3"/>
        <v>49999</v>
      </c>
      <c r="C12" t="s">
        <v>8398</v>
      </c>
      <c r="D12">
        <f>COUNTIFS(State,"successful", Goal, "&gt;="&amp;$A12, Goal, "&lt;="&amp;$B12)</f>
        <v>6</v>
      </c>
      <c r="E12">
        <f>COUNTIFS(State,"failed", Goal, "&gt;="&amp;$A12, Goal, "&lt;="&amp;$B12)</f>
        <v>11</v>
      </c>
      <c r="F12">
        <f>COUNTIFS(State,"canceled", Goal, "&gt;="&amp;$A12, Goal, "&lt;="&amp;$B12)</f>
        <v>4</v>
      </c>
      <c r="G12">
        <f t="shared" si="0"/>
        <v>21</v>
      </c>
      <c r="H12" s="5">
        <f t="shared" si="1"/>
        <v>0.2857142857142857</v>
      </c>
      <c r="I12" s="5">
        <f t="shared" si="1"/>
        <v>0.52380952380952384</v>
      </c>
      <c r="J12" s="5">
        <f t="shared" si="1"/>
        <v>0.19047619047619047</v>
      </c>
    </row>
    <row r="13" spans="1:11" x14ac:dyDescent="0.25">
      <c r="C13" t="s">
        <v>8399</v>
      </c>
      <c r="D13">
        <f>COUNTIFS(Goal,"&gt;=50000",State,"successful")</f>
        <v>86</v>
      </c>
      <c r="E13">
        <f>COUNTIFS(Goal,"&gt;=50000",State,"failed")</f>
        <v>258</v>
      </c>
      <c r="F13">
        <f>COUNTIFS(Goal,"&gt;=50000",State,"canceled")</f>
        <v>100</v>
      </c>
      <c r="G13">
        <f t="shared" si="0"/>
        <v>444</v>
      </c>
      <c r="H13" s="5">
        <f>D13/$G13</f>
        <v>0.19369369369369369</v>
      </c>
      <c r="I13" s="5">
        <f>E13/$G13</f>
        <v>0.58108108108108103</v>
      </c>
      <c r="J13" s="5">
        <f>F13/$G13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workbookViewId="0">
      <selection activeCell="J8" sqref="J8"/>
    </sheetView>
  </sheetViews>
  <sheetFormatPr defaultRowHeight="15" x14ac:dyDescent="0.25"/>
  <cols>
    <col min="1" max="1" width="9.5703125" bestFit="1" customWidth="1"/>
    <col min="2" max="2" width="13.85546875" bestFit="1" customWidth="1"/>
    <col min="4" max="4" width="18.140625" bestFit="1" customWidth="1"/>
    <col min="5" max="5" width="10.5703125" bestFit="1" customWidth="1"/>
    <col min="8" max="8" width="14.140625" bestFit="1" customWidth="1"/>
    <col min="10" max="10" width="18.140625" bestFit="1" customWidth="1"/>
  </cols>
  <sheetData>
    <row r="1" spans="1:11" x14ac:dyDescent="0.25">
      <c r="A1" t="s">
        <v>8400</v>
      </c>
      <c r="B1" t="s">
        <v>8401</v>
      </c>
      <c r="G1" t="s">
        <v>8402</v>
      </c>
      <c r="H1" t="s">
        <v>8403</v>
      </c>
    </row>
    <row r="2" spans="1:11" x14ac:dyDescent="0.25">
      <c r="A2" t="s">
        <v>8219</v>
      </c>
      <c r="B2">
        <v>182</v>
      </c>
      <c r="D2" t="s">
        <v>8404</v>
      </c>
      <c r="E2" s="12">
        <f>AVERAGE(B:B)</f>
        <v>194.42517162471395</v>
      </c>
      <c r="G2" t="s">
        <v>8221</v>
      </c>
      <c r="H2">
        <v>0</v>
      </c>
      <c r="J2" t="s">
        <v>8404</v>
      </c>
      <c r="K2" s="12">
        <f>AVERAGE(H:H)</f>
        <v>17.709803921568628</v>
      </c>
    </row>
    <row r="3" spans="1:11" x14ac:dyDescent="0.25">
      <c r="A3" t="s">
        <v>8219</v>
      </c>
      <c r="B3">
        <v>79</v>
      </c>
      <c r="D3" t="s">
        <v>8405</v>
      </c>
      <c r="E3" s="12">
        <f>MEDIAN(B:B)</f>
        <v>62</v>
      </c>
      <c r="G3" t="s">
        <v>8221</v>
      </c>
      <c r="H3">
        <v>1</v>
      </c>
      <c r="J3" t="s">
        <v>8405</v>
      </c>
      <c r="K3" s="12">
        <f>MEDIAN(H:H)</f>
        <v>4</v>
      </c>
    </row>
    <row r="4" spans="1:11" x14ac:dyDescent="0.25">
      <c r="A4" t="s">
        <v>8219</v>
      </c>
      <c r="B4">
        <v>35</v>
      </c>
      <c r="D4" t="s">
        <v>8409</v>
      </c>
      <c r="E4" s="12">
        <f>MIN(B:B)</f>
        <v>1</v>
      </c>
      <c r="G4" t="s">
        <v>8221</v>
      </c>
      <c r="H4">
        <v>10</v>
      </c>
      <c r="J4" t="s">
        <v>8409</v>
      </c>
      <c r="K4" s="12">
        <f>MIN(H:H)</f>
        <v>0</v>
      </c>
    </row>
    <row r="5" spans="1:11" x14ac:dyDescent="0.25">
      <c r="A5" t="s">
        <v>8219</v>
      </c>
      <c r="B5">
        <v>150</v>
      </c>
      <c r="D5" t="s">
        <v>8408</v>
      </c>
      <c r="E5" s="12">
        <f>MAX(B:B)</f>
        <v>26457</v>
      </c>
      <c r="G5" t="s">
        <v>8221</v>
      </c>
      <c r="H5">
        <v>0</v>
      </c>
      <c r="J5" t="s">
        <v>8408</v>
      </c>
      <c r="K5" s="12">
        <f>MAX(H:H)</f>
        <v>1293</v>
      </c>
    </row>
    <row r="6" spans="1:11" x14ac:dyDescent="0.25">
      <c r="A6" t="s">
        <v>8219</v>
      </c>
      <c r="B6">
        <v>284</v>
      </c>
      <c r="D6" t="s">
        <v>8407</v>
      </c>
      <c r="E6" s="12">
        <f>_xlfn.VAR.P(B:B)</f>
        <v>712840.9867348104</v>
      </c>
      <c r="G6" t="s">
        <v>8221</v>
      </c>
      <c r="H6">
        <v>7</v>
      </c>
      <c r="J6" t="s">
        <v>8407</v>
      </c>
      <c r="K6" s="12">
        <f>_xlfn.VAR.P(H:H)</f>
        <v>3773.2216685890044</v>
      </c>
    </row>
    <row r="7" spans="1:11" x14ac:dyDescent="0.25">
      <c r="A7" t="s">
        <v>8219</v>
      </c>
      <c r="B7">
        <v>47</v>
      </c>
      <c r="D7" t="s">
        <v>8406</v>
      </c>
      <c r="E7" s="12">
        <f>_xlfn.STDEV.P(B:B)</f>
        <v>844.29910975602149</v>
      </c>
      <c r="G7" t="s">
        <v>8221</v>
      </c>
      <c r="H7">
        <v>0</v>
      </c>
      <c r="J7" t="s">
        <v>8406</v>
      </c>
      <c r="K7" s="12">
        <f>_xlfn.STDEV.P(H:H)</f>
        <v>61.426555076684906</v>
      </c>
    </row>
    <row r="8" spans="1:11" x14ac:dyDescent="0.25">
      <c r="A8" t="s">
        <v>8219</v>
      </c>
      <c r="B8">
        <v>58</v>
      </c>
      <c r="G8" t="s">
        <v>8221</v>
      </c>
      <c r="H8">
        <v>1</v>
      </c>
    </row>
    <row r="9" spans="1:11" x14ac:dyDescent="0.25">
      <c r="A9" t="s">
        <v>8219</v>
      </c>
      <c r="B9">
        <v>57</v>
      </c>
      <c r="G9" t="s">
        <v>8221</v>
      </c>
      <c r="H9">
        <v>2</v>
      </c>
    </row>
    <row r="10" spans="1:11" x14ac:dyDescent="0.25">
      <c r="A10" t="s">
        <v>8219</v>
      </c>
      <c r="B10">
        <v>12</v>
      </c>
      <c r="G10" t="s">
        <v>8221</v>
      </c>
      <c r="H10">
        <v>3</v>
      </c>
    </row>
    <row r="11" spans="1:11" x14ac:dyDescent="0.25">
      <c r="A11" t="s">
        <v>8219</v>
      </c>
      <c r="B11">
        <v>20</v>
      </c>
      <c r="G11" t="s">
        <v>8221</v>
      </c>
      <c r="H11">
        <v>10</v>
      </c>
    </row>
    <row r="12" spans="1:11" x14ac:dyDescent="0.25">
      <c r="A12" t="s">
        <v>8219</v>
      </c>
      <c r="B12">
        <v>19</v>
      </c>
      <c r="G12" t="s">
        <v>8221</v>
      </c>
      <c r="H12">
        <v>10</v>
      </c>
    </row>
    <row r="13" spans="1:11" x14ac:dyDescent="0.25">
      <c r="A13" t="s">
        <v>8219</v>
      </c>
      <c r="B13">
        <v>75</v>
      </c>
      <c r="G13" t="s">
        <v>8221</v>
      </c>
      <c r="H13">
        <v>1</v>
      </c>
    </row>
    <row r="14" spans="1:11" x14ac:dyDescent="0.25">
      <c r="A14" t="s">
        <v>8219</v>
      </c>
      <c r="B14">
        <v>827</v>
      </c>
      <c r="G14" t="s">
        <v>8221</v>
      </c>
      <c r="H14">
        <v>0</v>
      </c>
    </row>
    <row r="15" spans="1:11" x14ac:dyDescent="0.25">
      <c r="A15" t="s">
        <v>8219</v>
      </c>
      <c r="B15">
        <v>51</v>
      </c>
      <c r="G15" t="s">
        <v>8221</v>
      </c>
      <c r="H15">
        <v>0</v>
      </c>
    </row>
    <row r="16" spans="1:11" x14ac:dyDescent="0.25">
      <c r="A16" t="s">
        <v>8219</v>
      </c>
      <c r="B16">
        <v>41</v>
      </c>
      <c r="G16" t="s">
        <v>8221</v>
      </c>
      <c r="H16">
        <v>0</v>
      </c>
    </row>
    <row r="17" spans="1:8" x14ac:dyDescent="0.25">
      <c r="A17" t="s">
        <v>8219</v>
      </c>
      <c r="B17">
        <v>98</v>
      </c>
      <c r="G17" t="s">
        <v>8221</v>
      </c>
      <c r="H17">
        <v>26</v>
      </c>
    </row>
    <row r="18" spans="1:8" x14ac:dyDescent="0.25">
      <c r="A18" t="s">
        <v>8219</v>
      </c>
      <c r="B18">
        <v>70</v>
      </c>
      <c r="G18" t="s">
        <v>8221</v>
      </c>
      <c r="H18">
        <v>0</v>
      </c>
    </row>
    <row r="19" spans="1:8" x14ac:dyDescent="0.25">
      <c r="A19" t="s">
        <v>8219</v>
      </c>
      <c r="B19">
        <v>36</v>
      </c>
      <c r="G19" t="s">
        <v>8221</v>
      </c>
      <c r="H19">
        <v>7</v>
      </c>
    </row>
    <row r="20" spans="1:8" x14ac:dyDescent="0.25">
      <c r="A20" t="s">
        <v>8219</v>
      </c>
      <c r="B20">
        <v>342</v>
      </c>
      <c r="G20" t="s">
        <v>8221</v>
      </c>
      <c r="H20">
        <v>0</v>
      </c>
    </row>
    <row r="21" spans="1:8" x14ac:dyDescent="0.25">
      <c r="A21" t="s">
        <v>8219</v>
      </c>
      <c r="B21">
        <v>22</v>
      </c>
      <c r="G21" t="s">
        <v>8221</v>
      </c>
      <c r="H21">
        <v>2</v>
      </c>
    </row>
    <row r="22" spans="1:8" x14ac:dyDescent="0.25">
      <c r="A22" t="s">
        <v>8219</v>
      </c>
      <c r="B22">
        <v>25</v>
      </c>
      <c r="G22" t="s">
        <v>8221</v>
      </c>
      <c r="H22">
        <v>13</v>
      </c>
    </row>
    <row r="23" spans="1:8" x14ac:dyDescent="0.25">
      <c r="A23" t="s">
        <v>8219</v>
      </c>
      <c r="B23">
        <v>101</v>
      </c>
      <c r="G23" t="s">
        <v>8221</v>
      </c>
      <c r="H23">
        <v>4</v>
      </c>
    </row>
    <row r="24" spans="1:8" x14ac:dyDescent="0.25">
      <c r="A24" t="s">
        <v>8219</v>
      </c>
      <c r="B24">
        <v>8</v>
      </c>
      <c r="G24" t="s">
        <v>8221</v>
      </c>
      <c r="H24">
        <v>0</v>
      </c>
    </row>
    <row r="25" spans="1:8" x14ac:dyDescent="0.25">
      <c r="A25" t="s">
        <v>8219</v>
      </c>
      <c r="B25">
        <v>23</v>
      </c>
      <c r="G25" t="s">
        <v>8221</v>
      </c>
      <c r="H25">
        <v>12</v>
      </c>
    </row>
    <row r="26" spans="1:8" x14ac:dyDescent="0.25">
      <c r="A26" t="s">
        <v>8219</v>
      </c>
      <c r="B26">
        <v>574</v>
      </c>
      <c r="G26" t="s">
        <v>8221</v>
      </c>
      <c r="H26">
        <v>2</v>
      </c>
    </row>
    <row r="27" spans="1:8" x14ac:dyDescent="0.25">
      <c r="A27" t="s">
        <v>8219</v>
      </c>
      <c r="B27">
        <v>14</v>
      </c>
      <c r="G27" t="s">
        <v>8221</v>
      </c>
      <c r="H27">
        <v>10</v>
      </c>
    </row>
    <row r="28" spans="1:8" x14ac:dyDescent="0.25">
      <c r="A28" t="s">
        <v>8219</v>
      </c>
      <c r="B28">
        <v>19</v>
      </c>
      <c r="G28" t="s">
        <v>8221</v>
      </c>
      <c r="H28">
        <v>0</v>
      </c>
    </row>
    <row r="29" spans="1:8" x14ac:dyDescent="0.25">
      <c r="A29" t="s">
        <v>8219</v>
      </c>
      <c r="B29">
        <v>150</v>
      </c>
      <c r="G29" t="s">
        <v>8221</v>
      </c>
      <c r="H29">
        <v>5</v>
      </c>
    </row>
    <row r="30" spans="1:8" x14ac:dyDescent="0.25">
      <c r="A30" t="s">
        <v>8219</v>
      </c>
      <c r="B30">
        <v>71</v>
      </c>
      <c r="G30" t="s">
        <v>8221</v>
      </c>
      <c r="H30">
        <v>0</v>
      </c>
    </row>
    <row r="31" spans="1:8" x14ac:dyDescent="0.25">
      <c r="A31" t="s">
        <v>8219</v>
      </c>
      <c r="B31">
        <v>117</v>
      </c>
      <c r="G31" t="s">
        <v>8221</v>
      </c>
      <c r="H31">
        <v>5</v>
      </c>
    </row>
    <row r="32" spans="1:8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G2:G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Niraj Khatri</cp:lastModifiedBy>
  <dcterms:created xsi:type="dcterms:W3CDTF">2017-04-20T15:17:24Z</dcterms:created>
  <dcterms:modified xsi:type="dcterms:W3CDTF">2021-03-13T14:31:09Z</dcterms:modified>
</cp:coreProperties>
</file>