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jtdj\Desktop\University\Bachelor\Bachelor Thesis\Prototypes\Data\Results\"/>
    </mc:Choice>
  </mc:AlternateContent>
  <xr:revisionPtr revIDLastSave="0" documentId="13_ncr:1_{B5CA2F33-00B6-4AC2-BFF1-7663508B2DA7}" xr6:coauthVersionLast="47" xr6:coauthVersionMax="47" xr10:uidLastSave="{00000000-0000-0000-0000-000000000000}"/>
  <bookViews>
    <workbookView minimized="1" xWindow="2340" yWindow="2340" windowWidth="18900" windowHeight="11055" xr2:uid="{E93FEA48-E62F-41F9-BA15-321DD1941467}"/>
  </bookViews>
  <sheets>
    <sheet name="Planned Scenario" sheetId="5" r:id="rId1"/>
    <sheet name="Best Case Scenario" sheetId="2" r:id="rId2"/>
    <sheet name="Medium Case Scenario" sheetId="3" r:id="rId3"/>
    <sheet name="Worst Case Scenario" sheetId="4" r:id="rId4"/>
    <sheet name="Results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7" i="6" l="1"/>
  <c r="D274" i="6"/>
  <c r="D275" i="6"/>
  <c r="D273" i="6"/>
  <c r="D269" i="6"/>
  <c r="D268" i="6"/>
  <c r="D267" i="6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D34" i="3"/>
  <c r="D32" i="3"/>
  <c r="D149" i="6"/>
  <c r="F110" i="6"/>
  <c r="H110" i="6" s="1"/>
  <c r="G110" i="6"/>
  <c r="E110" i="6"/>
  <c r="D110" i="6"/>
  <c r="CI33" i="3"/>
  <c r="CG32" i="3"/>
  <c r="CH32" i="3"/>
  <c r="CI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D150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D147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D153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C146" i="6"/>
  <c r="CU146" i="6"/>
  <c r="CT146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D144" i="6"/>
  <c r="D33" i="6"/>
  <c r="D61" i="6" s="1"/>
  <c r="E33" i="6"/>
  <c r="E61" i="6" s="1"/>
  <c r="F33" i="6"/>
  <c r="F61" i="6" s="1"/>
  <c r="G33" i="6"/>
  <c r="G61" i="6" s="1"/>
  <c r="H33" i="6"/>
  <c r="H61" i="6" s="1"/>
  <c r="I33" i="6"/>
  <c r="I61" i="6" s="1"/>
  <c r="J33" i="6"/>
  <c r="J61" i="6" s="1"/>
  <c r="K33" i="6"/>
  <c r="K61" i="6" s="1"/>
  <c r="L33" i="6"/>
  <c r="L61" i="6" s="1"/>
  <c r="M33" i="6"/>
  <c r="M61" i="6" s="1"/>
  <c r="N33" i="6"/>
  <c r="N61" i="6" s="1"/>
  <c r="O33" i="6"/>
  <c r="O61" i="6" s="1"/>
  <c r="P33" i="6"/>
  <c r="P61" i="6" s="1"/>
  <c r="Q33" i="6"/>
  <c r="Q61" i="6" s="1"/>
  <c r="R33" i="6"/>
  <c r="R61" i="6" s="1"/>
  <c r="S33" i="6"/>
  <c r="S61" i="6" s="1"/>
  <c r="T33" i="6"/>
  <c r="T61" i="6" s="1"/>
  <c r="U33" i="6"/>
  <c r="U61" i="6" s="1"/>
  <c r="V33" i="6"/>
  <c r="V61" i="6" s="1"/>
  <c r="W33" i="6"/>
  <c r="W61" i="6" s="1"/>
  <c r="X33" i="6"/>
  <c r="X61" i="6" s="1"/>
  <c r="Y33" i="6"/>
  <c r="Y61" i="6" s="1"/>
  <c r="Z33" i="6"/>
  <c r="Z61" i="6" s="1"/>
  <c r="AA33" i="6"/>
  <c r="AA61" i="6" s="1"/>
  <c r="AB33" i="6"/>
  <c r="AB61" i="6" s="1"/>
  <c r="AC33" i="6"/>
  <c r="AC61" i="6" s="1"/>
  <c r="AD33" i="6"/>
  <c r="AD61" i="6" s="1"/>
  <c r="AE33" i="6"/>
  <c r="AE61" i="6" s="1"/>
  <c r="AF33" i="6"/>
  <c r="AF61" i="6" s="1"/>
  <c r="AG33" i="6"/>
  <c r="AG61" i="6" s="1"/>
  <c r="AH33" i="6"/>
  <c r="AH61" i="6" s="1"/>
  <c r="AI33" i="6"/>
  <c r="AI61" i="6" s="1"/>
  <c r="AJ33" i="6"/>
  <c r="AJ61" i="6" s="1"/>
  <c r="AK33" i="6"/>
  <c r="AK61" i="6" s="1"/>
  <c r="AL33" i="6"/>
  <c r="AL61" i="6" s="1"/>
  <c r="AM33" i="6"/>
  <c r="AM61" i="6" s="1"/>
  <c r="AN33" i="6"/>
  <c r="AN61" i="6" s="1"/>
  <c r="AO33" i="6"/>
  <c r="AO61" i="6" s="1"/>
  <c r="AP33" i="6"/>
  <c r="AP61" i="6" s="1"/>
  <c r="AQ33" i="6"/>
  <c r="AQ61" i="6" s="1"/>
  <c r="AR33" i="6"/>
  <c r="AR61" i="6" s="1"/>
  <c r="AS33" i="6"/>
  <c r="AS61" i="6" s="1"/>
  <c r="AT33" i="6"/>
  <c r="AT61" i="6" s="1"/>
  <c r="AU33" i="6"/>
  <c r="AU61" i="6" s="1"/>
  <c r="AV33" i="6"/>
  <c r="AV61" i="6" s="1"/>
  <c r="AW33" i="6"/>
  <c r="AW61" i="6" s="1"/>
  <c r="AX33" i="6"/>
  <c r="AX61" i="6" s="1"/>
  <c r="AY33" i="6"/>
  <c r="AY61" i="6" s="1"/>
  <c r="AZ33" i="6"/>
  <c r="AZ61" i="6" s="1"/>
  <c r="BA33" i="6"/>
  <c r="BA61" i="6" s="1"/>
  <c r="BB33" i="6"/>
  <c r="BB61" i="6" s="1"/>
  <c r="BC33" i="6"/>
  <c r="BC61" i="6" s="1"/>
  <c r="BD33" i="6"/>
  <c r="BD61" i="6" s="1"/>
  <c r="BE33" i="6"/>
  <c r="BE61" i="6" s="1"/>
  <c r="BF33" i="6"/>
  <c r="BF61" i="6" s="1"/>
  <c r="BG33" i="6"/>
  <c r="BG61" i="6" s="1"/>
  <c r="BH33" i="6"/>
  <c r="BH61" i="6" s="1"/>
  <c r="BI33" i="6"/>
  <c r="BI61" i="6" s="1"/>
  <c r="BJ33" i="6"/>
  <c r="BJ61" i="6" s="1"/>
  <c r="BK33" i="6"/>
  <c r="BK61" i="6" s="1"/>
  <c r="BL33" i="6"/>
  <c r="BL61" i="6" s="1"/>
  <c r="BM33" i="6"/>
  <c r="BM61" i="6" s="1"/>
  <c r="BN33" i="6"/>
  <c r="BN61" i="6" s="1"/>
  <c r="BO33" i="6"/>
  <c r="BO61" i="6" s="1"/>
  <c r="BP33" i="6"/>
  <c r="BP61" i="6" s="1"/>
  <c r="BQ33" i="6"/>
  <c r="BQ61" i="6" s="1"/>
  <c r="BR33" i="6"/>
  <c r="BR61" i="6" s="1"/>
  <c r="BS33" i="6"/>
  <c r="BS61" i="6" s="1"/>
  <c r="BT33" i="6"/>
  <c r="BT61" i="6" s="1"/>
  <c r="BU33" i="6"/>
  <c r="BU61" i="6" s="1"/>
  <c r="BV33" i="6"/>
  <c r="BV61" i="6" s="1"/>
  <c r="BW33" i="6"/>
  <c r="BW61" i="6" s="1"/>
  <c r="BX33" i="6"/>
  <c r="BX61" i="6" s="1"/>
  <c r="BY33" i="6"/>
  <c r="BY61" i="6" s="1"/>
  <c r="BZ33" i="6"/>
  <c r="BZ61" i="6" s="1"/>
  <c r="CA33" i="6"/>
  <c r="CA61" i="6" s="1"/>
  <c r="CB33" i="6"/>
  <c r="CB61" i="6" s="1"/>
  <c r="CC33" i="6"/>
  <c r="CC61" i="6" s="1"/>
  <c r="CD33" i="6"/>
  <c r="CD61" i="6" s="1"/>
  <c r="CE33" i="6"/>
  <c r="CE61" i="6" s="1"/>
  <c r="CF33" i="6"/>
  <c r="CF61" i="6" s="1"/>
  <c r="CG33" i="6"/>
  <c r="CG61" i="6" s="1"/>
  <c r="CH33" i="6"/>
  <c r="CH61" i="6" s="1"/>
  <c r="CI33" i="6"/>
  <c r="CI61" i="6" s="1"/>
  <c r="CJ33" i="6"/>
  <c r="CJ61" i="6" s="1"/>
  <c r="CK33" i="6"/>
  <c r="CK61" i="6" s="1"/>
  <c r="CL33" i="6"/>
  <c r="CL61" i="6" s="1"/>
  <c r="CM33" i="6"/>
  <c r="CM61" i="6" s="1"/>
  <c r="CN33" i="6"/>
  <c r="CN61" i="6" s="1"/>
  <c r="CO33" i="6"/>
  <c r="CO61" i="6" s="1"/>
  <c r="CP33" i="6"/>
  <c r="CP61" i="6" s="1"/>
  <c r="CQ33" i="6"/>
  <c r="CQ61" i="6" s="1"/>
  <c r="CR33" i="6"/>
  <c r="CR61" i="6" s="1"/>
  <c r="D34" i="6"/>
  <c r="D62" i="6" s="1"/>
  <c r="E34" i="6"/>
  <c r="E62" i="6" s="1"/>
  <c r="F34" i="6"/>
  <c r="F62" i="6" s="1"/>
  <c r="G34" i="6"/>
  <c r="G62" i="6" s="1"/>
  <c r="H34" i="6"/>
  <c r="H62" i="6" s="1"/>
  <c r="I34" i="6"/>
  <c r="I62" i="6" s="1"/>
  <c r="J34" i="6"/>
  <c r="J62" i="6" s="1"/>
  <c r="K34" i="6"/>
  <c r="K62" i="6" s="1"/>
  <c r="L34" i="6"/>
  <c r="L62" i="6" s="1"/>
  <c r="M34" i="6"/>
  <c r="M62" i="6" s="1"/>
  <c r="N34" i="6"/>
  <c r="N62" i="6" s="1"/>
  <c r="O34" i="6"/>
  <c r="O62" i="6" s="1"/>
  <c r="P34" i="6"/>
  <c r="P62" i="6" s="1"/>
  <c r="Q34" i="6"/>
  <c r="Q62" i="6" s="1"/>
  <c r="R34" i="6"/>
  <c r="R62" i="6" s="1"/>
  <c r="S34" i="6"/>
  <c r="S62" i="6" s="1"/>
  <c r="T34" i="6"/>
  <c r="T62" i="6" s="1"/>
  <c r="U34" i="6"/>
  <c r="U62" i="6" s="1"/>
  <c r="V34" i="6"/>
  <c r="V62" i="6" s="1"/>
  <c r="W34" i="6"/>
  <c r="W62" i="6" s="1"/>
  <c r="X34" i="6"/>
  <c r="X62" i="6" s="1"/>
  <c r="Y34" i="6"/>
  <c r="Y62" i="6" s="1"/>
  <c r="Z34" i="6"/>
  <c r="Z62" i="6" s="1"/>
  <c r="AA34" i="6"/>
  <c r="AA62" i="6" s="1"/>
  <c r="AB34" i="6"/>
  <c r="AB62" i="6" s="1"/>
  <c r="AC34" i="6"/>
  <c r="AC62" i="6" s="1"/>
  <c r="AD34" i="6"/>
  <c r="AD62" i="6" s="1"/>
  <c r="AE34" i="6"/>
  <c r="AE62" i="6" s="1"/>
  <c r="AF34" i="6"/>
  <c r="AF62" i="6" s="1"/>
  <c r="AG34" i="6"/>
  <c r="AG62" i="6" s="1"/>
  <c r="AH34" i="6"/>
  <c r="AH62" i="6" s="1"/>
  <c r="AI34" i="6"/>
  <c r="AI62" i="6" s="1"/>
  <c r="AJ34" i="6"/>
  <c r="AJ62" i="6" s="1"/>
  <c r="AK34" i="6"/>
  <c r="AK62" i="6" s="1"/>
  <c r="AL34" i="6"/>
  <c r="AL62" i="6" s="1"/>
  <c r="AM34" i="6"/>
  <c r="AM62" i="6" s="1"/>
  <c r="AN34" i="6"/>
  <c r="AN62" i="6" s="1"/>
  <c r="AO34" i="6"/>
  <c r="AO62" i="6" s="1"/>
  <c r="AP34" i="6"/>
  <c r="AP62" i="6" s="1"/>
  <c r="AQ34" i="6"/>
  <c r="AQ62" i="6" s="1"/>
  <c r="AR34" i="6"/>
  <c r="AR62" i="6" s="1"/>
  <c r="AS34" i="6"/>
  <c r="AS62" i="6" s="1"/>
  <c r="AT34" i="6"/>
  <c r="AT62" i="6" s="1"/>
  <c r="AU34" i="6"/>
  <c r="AU62" i="6" s="1"/>
  <c r="AV34" i="6"/>
  <c r="AV62" i="6" s="1"/>
  <c r="AW34" i="6"/>
  <c r="AW62" i="6" s="1"/>
  <c r="AX34" i="6"/>
  <c r="AX62" i="6" s="1"/>
  <c r="AY34" i="6"/>
  <c r="AY62" i="6" s="1"/>
  <c r="AZ34" i="6"/>
  <c r="AZ62" i="6" s="1"/>
  <c r="BA34" i="6"/>
  <c r="BA62" i="6" s="1"/>
  <c r="BB34" i="6"/>
  <c r="BB62" i="6" s="1"/>
  <c r="BC34" i="6"/>
  <c r="BC62" i="6" s="1"/>
  <c r="BD34" i="6"/>
  <c r="BD62" i="6" s="1"/>
  <c r="BE34" i="6"/>
  <c r="BE62" i="6" s="1"/>
  <c r="BF34" i="6"/>
  <c r="BF62" i="6" s="1"/>
  <c r="BG34" i="6"/>
  <c r="BG62" i="6" s="1"/>
  <c r="BH34" i="6"/>
  <c r="BH62" i="6" s="1"/>
  <c r="BI34" i="6"/>
  <c r="BI62" i="6" s="1"/>
  <c r="BJ34" i="6"/>
  <c r="BJ62" i="6" s="1"/>
  <c r="BK34" i="6"/>
  <c r="BK62" i="6" s="1"/>
  <c r="BL34" i="6"/>
  <c r="BL62" i="6" s="1"/>
  <c r="BM34" i="6"/>
  <c r="BM62" i="6" s="1"/>
  <c r="BN34" i="6"/>
  <c r="BN62" i="6" s="1"/>
  <c r="BO34" i="6"/>
  <c r="BO62" i="6" s="1"/>
  <c r="BP34" i="6"/>
  <c r="BP62" i="6" s="1"/>
  <c r="BQ34" i="6"/>
  <c r="BQ62" i="6" s="1"/>
  <c r="BR34" i="6"/>
  <c r="BR62" i="6" s="1"/>
  <c r="BS34" i="6"/>
  <c r="BS62" i="6" s="1"/>
  <c r="BT34" i="6"/>
  <c r="BT62" i="6" s="1"/>
  <c r="BU34" i="6"/>
  <c r="BU62" i="6" s="1"/>
  <c r="BV34" i="6"/>
  <c r="BV62" i="6" s="1"/>
  <c r="BW34" i="6"/>
  <c r="BW62" i="6" s="1"/>
  <c r="BX34" i="6"/>
  <c r="BX62" i="6" s="1"/>
  <c r="BY34" i="6"/>
  <c r="BY62" i="6" s="1"/>
  <c r="BZ34" i="6"/>
  <c r="BZ62" i="6" s="1"/>
  <c r="CA34" i="6"/>
  <c r="CA62" i="6" s="1"/>
  <c r="CB34" i="6"/>
  <c r="CB62" i="6" s="1"/>
  <c r="CC34" i="6"/>
  <c r="CC62" i="6" s="1"/>
  <c r="CD34" i="6"/>
  <c r="CD62" i="6" s="1"/>
  <c r="CE34" i="6"/>
  <c r="CE62" i="6" s="1"/>
  <c r="CF34" i="6"/>
  <c r="CF62" i="6" s="1"/>
  <c r="CG34" i="6"/>
  <c r="CG62" i="6" s="1"/>
  <c r="CH34" i="6"/>
  <c r="CH62" i="6" s="1"/>
  <c r="CI34" i="6"/>
  <c r="CI62" i="6" s="1"/>
  <c r="CJ34" i="6"/>
  <c r="CJ62" i="6" s="1"/>
  <c r="CK34" i="6"/>
  <c r="CK62" i="6" s="1"/>
  <c r="CL34" i="6"/>
  <c r="CL62" i="6" s="1"/>
  <c r="CM34" i="6"/>
  <c r="CM62" i="6" s="1"/>
  <c r="CN34" i="6"/>
  <c r="CN62" i="6" s="1"/>
  <c r="CO34" i="6"/>
  <c r="CO62" i="6" s="1"/>
  <c r="CP34" i="6"/>
  <c r="CP62" i="6" s="1"/>
  <c r="CQ34" i="6"/>
  <c r="CQ62" i="6" s="1"/>
  <c r="CR34" i="6"/>
  <c r="CR62" i="6" s="1"/>
  <c r="D35" i="6"/>
  <c r="D63" i="6" s="1"/>
  <c r="E35" i="6"/>
  <c r="E63" i="6" s="1"/>
  <c r="F35" i="6"/>
  <c r="F63" i="6" s="1"/>
  <c r="G35" i="6"/>
  <c r="G63" i="6" s="1"/>
  <c r="H35" i="6"/>
  <c r="H63" i="6" s="1"/>
  <c r="I35" i="6"/>
  <c r="I63" i="6" s="1"/>
  <c r="J35" i="6"/>
  <c r="J63" i="6" s="1"/>
  <c r="K35" i="6"/>
  <c r="K63" i="6" s="1"/>
  <c r="L35" i="6"/>
  <c r="L63" i="6" s="1"/>
  <c r="M35" i="6"/>
  <c r="M63" i="6" s="1"/>
  <c r="N35" i="6"/>
  <c r="N63" i="6" s="1"/>
  <c r="O35" i="6"/>
  <c r="O63" i="6" s="1"/>
  <c r="P35" i="6"/>
  <c r="P63" i="6" s="1"/>
  <c r="Q35" i="6"/>
  <c r="Q63" i="6" s="1"/>
  <c r="R35" i="6"/>
  <c r="R63" i="6" s="1"/>
  <c r="S35" i="6"/>
  <c r="S63" i="6" s="1"/>
  <c r="T35" i="6"/>
  <c r="T63" i="6" s="1"/>
  <c r="U35" i="6"/>
  <c r="U63" i="6" s="1"/>
  <c r="V35" i="6"/>
  <c r="V63" i="6" s="1"/>
  <c r="W35" i="6"/>
  <c r="W63" i="6" s="1"/>
  <c r="X35" i="6"/>
  <c r="X63" i="6" s="1"/>
  <c r="Y35" i="6"/>
  <c r="Y63" i="6" s="1"/>
  <c r="Z35" i="6"/>
  <c r="Z63" i="6" s="1"/>
  <c r="AA35" i="6"/>
  <c r="AA63" i="6" s="1"/>
  <c r="AB35" i="6"/>
  <c r="AB63" i="6" s="1"/>
  <c r="AC35" i="6"/>
  <c r="AC63" i="6" s="1"/>
  <c r="AD35" i="6"/>
  <c r="AD63" i="6" s="1"/>
  <c r="AE35" i="6"/>
  <c r="AE63" i="6" s="1"/>
  <c r="AF35" i="6"/>
  <c r="AF63" i="6" s="1"/>
  <c r="AG35" i="6"/>
  <c r="AG63" i="6" s="1"/>
  <c r="AH35" i="6"/>
  <c r="AH63" i="6" s="1"/>
  <c r="AI35" i="6"/>
  <c r="AI63" i="6" s="1"/>
  <c r="AJ35" i="6"/>
  <c r="AJ63" i="6" s="1"/>
  <c r="AK35" i="6"/>
  <c r="AK63" i="6" s="1"/>
  <c r="AL35" i="6"/>
  <c r="AL63" i="6" s="1"/>
  <c r="AM35" i="6"/>
  <c r="AM63" i="6" s="1"/>
  <c r="AN35" i="6"/>
  <c r="AN63" i="6" s="1"/>
  <c r="AO35" i="6"/>
  <c r="AO63" i="6" s="1"/>
  <c r="AP35" i="6"/>
  <c r="AP63" i="6" s="1"/>
  <c r="AQ35" i="6"/>
  <c r="AQ63" i="6" s="1"/>
  <c r="AR35" i="6"/>
  <c r="AR63" i="6" s="1"/>
  <c r="AS35" i="6"/>
  <c r="AS63" i="6" s="1"/>
  <c r="AT35" i="6"/>
  <c r="AT63" i="6" s="1"/>
  <c r="AU35" i="6"/>
  <c r="AU63" i="6" s="1"/>
  <c r="AV35" i="6"/>
  <c r="AV63" i="6" s="1"/>
  <c r="AW35" i="6"/>
  <c r="AW63" i="6" s="1"/>
  <c r="AX35" i="6"/>
  <c r="AX63" i="6" s="1"/>
  <c r="AY35" i="6"/>
  <c r="AY63" i="6" s="1"/>
  <c r="AZ35" i="6"/>
  <c r="AZ63" i="6" s="1"/>
  <c r="BA35" i="6"/>
  <c r="BA63" i="6" s="1"/>
  <c r="BB35" i="6"/>
  <c r="BB63" i="6" s="1"/>
  <c r="BC35" i="6"/>
  <c r="BC63" i="6" s="1"/>
  <c r="BD35" i="6"/>
  <c r="BD63" i="6" s="1"/>
  <c r="BE35" i="6"/>
  <c r="BE63" i="6" s="1"/>
  <c r="BF35" i="6"/>
  <c r="BF63" i="6" s="1"/>
  <c r="BG35" i="6"/>
  <c r="BG63" i="6" s="1"/>
  <c r="BH35" i="6"/>
  <c r="BH63" i="6" s="1"/>
  <c r="BI35" i="6"/>
  <c r="BI63" i="6" s="1"/>
  <c r="BJ35" i="6"/>
  <c r="BJ63" i="6" s="1"/>
  <c r="BK35" i="6"/>
  <c r="BK63" i="6" s="1"/>
  <c r="BL35" i="6"/>
  <c r="BL63" i="6" s="1"/>
  <c r="BM35" i="6"/>
  <c r="BM63" i="6" s="1"/>
  <c r="BN35" i="6"/>
  <c r="BN63" i="6" s="1"/>
  <c r="BO35" i="6"/>
  <c r="BO63" i="6" s="1"/>
  <c r="BP35" i="6"/>
  <c r="BP63" i="6" s="1"/>
  <c r="BQ35" i="6"/>
  <c r="BQ63" i="6" s="1"/>
  <c r="BR35" i="6"/>
  <c r="BR63" i="6" s="1"/>
  <c r="BS35" i="6"/>
  <c r="BS63" i="6" s="1"/>
  <c r="BT35" i="6"/>
  <c r="BT63" i="6" s="1"/>
  <c r="BU35" i="6"/>
  <c r="BU63" i="6" s="1"/>
  <c r="BV35" i="6"/>
  <c r="BV63" i="6" s="1"/>
  <c r="BW35" i="6"/>
  <c r="BW63" i="6" s="1"/>
  <c r="BX35" i="6"/>
  <c r="BX63" i="6" s="1"/>
  <c r="BY35" i="6"/>
  <c r="BY63" i="6" s="1"/>
  <c r="BZ35" i="6"/>
  <c r="BZ63" i="6" s="1"/>
  <c r="CA35" i="6"/>
  <c r="CA63" i="6" s="1"/>
  <c r="CB35" i="6"/>
  <c r="CB63" i="6" s="1"/>
  <c r="CC35" i="6"/>
  <c r="CC63" i="6" s="1"/>
  <c r="CD35" i="6"/>
  <c r="CD63" i="6" s="1"/>
  <c r="CE35" i="6"/>
  <c r="CE63" i="6" s="1"/>
  <c r="CF35" i="6"/>
  <c r="CF63" i="6" s="1"/>
  <c r="CG35" i="6"/>
  <c r="CG63" i="6" s="1"/>
  <c r="CH35" i="6"/>
  <c r="CH63" i="6" s="1"/>
  <c r="CI35" i="6"/>
  <c r="CI63" i="6" s="1"/>
  <c r="CJ35" i="6"/>
  <c r="CJ63" i="6" s="1"/>
  <c r="CK35" i="6"/>
  <c r="CK63" i="6" s="1"/>
  <c r="CL35" i="6"/>
  <c r="CL63" i="6" s="1"/>
  <c r="CM35" i="6"/>
  <c r="CM63" i="6" s="1"/>
  <c r="CN35" i="6"/>
  <c r="CN63" i="6" s="1"/>
  <c r="CO35" i="6"/>
  <c r="CO63" i="6" s="1"/>
  <c r="CP35" i="6"/>
  <c r="CP63" i="6" s="1"/>
  <c r="CQ35" i="6"/>
  <c r="CQ63" i="6" s="1"/>
  <c r="CR35" i="6"/>
  <c r="CR63" i="6" s="1"/>
  <c r="D36" i="6"/>
  <c r="D64" i="6" s="1"/>
  <c r="E36" i="6"/>
  <c r="E64" i="6" s="1"/>
  <c r="F36" i="6"/>
  <c r="F64" i="6" s="1"/>
  <c r="G36" i="6"/>
  <c r="G64" i="6" s="1"/>
  <c r="H36" i="6"/>
  <c r="H64" i="6" s="1"/>
  <c r="I36" i="6"/>
  <c r="I64" i="6" s="1"/>
  <c r="J36" i="6"/>
  <c r="J64" i="6" s="1"/>
  <c r="K36" i="6"/>
  <c r="K64" i="6" s="1"/>
  <c r="L36" i="6"/>
  <c r="L64" i="6" s="1"/>
  <c r="M36" i="6"/>
  <c r="M64" i="6" s="1"/>
  <c r="N36" i="6"/>
  <c r="N64" i="6" s="1"/>
  <c r="O36" i="6"/>
  <c r="O64" i="6" s="1"/>
  <c r="P36" i="6"/>
  <c r="P64" i="6" s="1"/>
  <c r="Q36" i="6"/>
  <c r="Q64" i="6" s="1"/>
  <c r="R36" i="6"/>
  <c r="R64" i="6" s="1"/>
  <c r="S36" i="6"/>
  <c r="S64" i="6" s="1"/>
  <c r="T36" i="6"/>
  <c r="T64" i="6" s="1"/>
  <c r="U36" i="6"/>
  <c r="U64" i="6" s="1"/>
  <c r="V36" i="6"/>
  <c r="V64" i="6" s="1"/>
  <c r="W36" i="6"/>
  <c r="W64" i="6" s="1"/>
  <c r="X36" i="6"/>
  <c r="X64" i="6" s="1"/>
  <c r="Y36" i="6"/>
  <c r="Y64" i="6" s="1"/>
  <c r="Z36" i="6"/>
  <c r="Z64" i="6" s="1"/>
  <c r="AA36" i="6"/>
  <c r="AA64" i="6" s="1"/>
  <c r="AB36" i="6"/>
  <c r="AB64" i="6" s="1"/>
  <c r="AC36" i="6"/>
  <c r="AC64" i="6" s="1"/>
  <c r="AD36" i="6"/>
  <c r="AD64" i="6" s="1"/>
  <c r="AE36" i="6"/>
  <c r="AE64" i="6" s="1"/>
  <c r="AF36" i="6"/>
  <c r="AF64" i="6" s="1"/>
  <c r="AG36" i="6"/>
  <c r="AG64" i="6" s="1"/>
  <c r="AH36" i="6"/>
  <c r="AH64" i="6" s="1"/>
  <c r="AI36" i="6"/>
  <c r="AI64" i="6" s="1"/>
  <c r="AJ36" i="6"/>
  <c r="AJ64" i="6" s="1"/>
  <c r="AK36" i="6"/>
  <c r="AK64" i="6" s="1"/>
  <c r="AL36" i="6"/>
  <c r="AL64" i="6" s="1"/>
  <c r="AM36" i="6"/>
  <c r="AM64" i="6" s="1"/>
  <c r="AN36" i="6"/>
  <c r="AN64" i="6" s="1"/>
  <c r="AO36" i="6"/>
  <c r="AO64" i="6" s="1"/>
  <c r="AP36" i="6"/>
  <c r="AP64" i="6" s="1"/>
  <c r="AQ36" i="6"/>
  <c r="AQ64" i="6" s="1"/>
  <c r="AR36" i="6"/>
  <c r="AR64" i="6" s="1"/>
  <c r="AS36" i="6"/>
  <c r="AS64" i="6" s="1"/>
  <c r="AT36" i="6"/>
  <c r="AT64" i="6" s="1"/>
  <c r="AU36" i="6"/>
  <c r="AU64" i="6" s="1"/>
  <c r="AV36" i="6"/>
  <c r="AV64" i="6" s="1"/>
  <c r="AW36" i="6"/>
  <c r="AW64" i="6" s="1"/>
  <c r="AX36" i="6"/>
  <c r="AX64" i="6" s="1"/>
  <c r="AY36" i="6"/>
  <c r="AY64" i="6" s="1"/>
  <c r="AZ36" i="6"/>
  <c r="AZ64" i="6" s="1"/>
  <c r="BA36" i="6"/>
  <c r="BA64" i="6" s="1"/>
  <c r="BB36" i="6"/>
  <c r="BB64" i="6" s="1"/>
  <c r="BC36" i="6"/>
  <c r="BC64" i="6" s="1"/>
  <c r="BD36" i="6"/>
  <c r="BD64" i="6" s="1"/>
  <c r="BE36" i="6"/>
  <c r="BE64" i="6" s="1"/>
  <c r="BF36" i="6"/>
  <c r="BF64" i="6" s="1"/>
  <c r="BG36" i="6"/>
  <c r="BG64" i="6" s="1"/>
  <c r="BH36" i="6"/>
  <c r="BH64" i="6" s="1"/>
  <c r="BI36" i="6"/>
  <c r="BI64" i="6" s="1"/>
  <c r="BJ36" i="6"/>
  <c r="BJ64" i="6" s="1"/>
  <c r="BK36" i="6"/>
  <c r="BK64" i="6" s="1"/>
  <c r="BL36" i="6"/>
  <c r="BL64" i="6" s="1"/>
  <c r="BM36" i="6"/>
  <c r="BM64" i="6" s="1"/>
  <c r="BN36" i="6"/>
  <c r="BN64" i="6" s="1"/>
  <c r="BO36" i="6"/>
  <c r="BO64" i="6" s="1"/>
  <c r="BP36" i="6"/>
  <c r="BP64" i="6" s="1"/>
  <c r="BQ36" i="6"/>
  <c r="BQ64" i="6" s="1"/>
  <c r="BR36" i="6"/>
  <c r="BR64" i="6" s="1"/>
  <c r="BS36" i="6"/>
  <c r="BS64" i="6" s="1"/>
  <c r="BT36" i="6"/>
  <c r="BT64" i="6" s="1"/>
  <c r="BU36" i="6"/>
  <c r="BU64" i="6" s="1"/>
  <c r="BV36" i="6"/>
  <c r="BV64" i="6" s="1"/>
  <c r="BW36" i="6"/>
  <c r="BW64" i="6" s="1"/>
  <c r="BX36" i="6"/>
  <c r="BX64" i="6" s="1"/>
  <c r="BY36" i="6"/>
  <c r="BY64" i="6" s="1"/>
  <c r="BZ36" i="6"/>
  <c r="BZ64" i="6" s="1"/>
  <c r="CA36" i="6"/>
  <c r="CA64" i="6" s="1"/>
  <c r="CB36" i="6"/>
  <c r="CB64" i="6" s="1"/>
  <c r="CC36" i="6"/>
  <c r="CC64" i="6" s="1"/>
  <c r="CD36" i="6"/>
  <c r="CD64" i="6" s="1"/>
  <c r="CE36" i="6"/>
  <c r="CE64" i="6" s="1"/>
  <c r="CF36" i="6"/>
  <c r="CF64" i="6" s="1"/>
  <c r="CG36" i="6"/>
  <c r="CG64" i="6" s="1"/>
  <c r="CH36" i="6"/>
  <c r="CH64" i="6" s="1"/>
  <c r="CI36" i="6"/>
  <c r="CI64" i="6" s="1"/>
  <c r="CJ36" i="6"/>
  <c r="CJ64" i="6" s="1"/>
  <c r="CK36" i="6"/>
  <c r="CK64" i="6" s="1"/>
  <c r="CL36" i="6"/>
  <c r="CL64" i="6" s="1"/>
  <c r="CM36" i="6"/>
  <c r="CM64" i="6" s="1"/>
  <c r="CN36" i="6"/>
  <c r="CN64" i="6" s="1"/>
  <c r="CO36" i="6"/>
  <c r="CO64" i="6" s="1"/>
  <c r="CP36" i="6"/>
  <c r="CP64" i="6" s="1"/>
  <c r="CQ36" i="6"/>
  <c r="CQ64" i="6" s="1"/>
  <c r="CR36" i="6"/>
  <c r="CR64" i="6" s="1"/>
  <c r="C36" i="6"/>
  <c r="C64" i="6" s="1"/>
  <c r="C35" i="6"/>
  <c r="C63" i="6" s="1"/>
  <c r="C34" i="6"/>
  <c r="C62" i="6" s="1"/>
  <c r="B35" i="6"/>
  <c r="B63" i="6" s="1"/>
  <c r="B36" i="6"/>
  <c r="B64" i="6" s="1"/>
  <c r="B34" i="6"/>
  <c r="B62" i="6" s="1"/>
  <c r="C33" i="6"/>
  <c r="C61" i="6" s="1"/>
  <c r="B33" i="6"/>
  <c r="B61" i="6" s="1"/>
  <c r="I110" i="6" l="1"/>
  <c r="J110" i="6"/>
  <c r="D32" i="5"/>
  <c r="E32" i="5"/>
  <c r="F32" i="5"/>
  <c r="G32" i="5"/>
  <c r="H32" i="5"/>
  <c r="I32" i="5"/>
  <c r="D33" i="5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BI33" i="5" s="1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D33" i="4"/>
  <c r="D34" i="4" s="1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E32" i="3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CD85" i="5"/>
  <c r="CC85" i="5"/>
  <c r="CB85" i="5"/>
  <c r="CA85" i="5"/>
  <c r="CD79" i="5"/>
  <c r="CC79" i="5"/>
  <c r="CB79" i="5"/>
  <c r="CA79" i="5"/>
  <c r="CD73" i="5"/>
  <c r="CC73" i="5"/>
  <c r="CB73" i="5"/>
  <c r="CA73" i="5"/>
  <c r="CD67" i="5"/>
  <c r="CC67" i="5"/>
  <c r="CB67" i="5"/>
  <c r="CA67" i="5"/>
  <c r="C5" i="5"/>
  <c r="F124" i="5"/>
  <c r="I123" i="5"/>
  <c r="H123" i="5"/>
  <c r="G123" i="5"/>
  <c r="F123" i="5"/>
  <c r="F120" i="5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AZ120" i="5" s="1"/>
  <c r="BA120" i="5" s="1"/>
  <c r="BB120" i="5" s="1"/>
  <c r="BC120" i="5" s="1"/>
  <c r="BD120" i="5" s="1"/>
  <c r="BE120" i="5" s="1"/>
  <c r="BF120" i="5" s="1"/>
  <c r="BG120" i="5" s="1"/>
  <c r="BH120" i="5" s="1"/>
  <c r="BI120" i="5" s="1"/>
  <c r="BJ120" i="5" s="1"/>
  <c r="BK120" i="5" s="1"/>
  <c r="F118" i="5"/>
  <c r="G118" i="5" s="1"/>
  <c r="H118" i="5" s="1"/>
  <c r="I118" i="5" s="1"/>
  <c r="J118" i="5" s="1"/>
  <c r="D117" i="5"/>
  <c r="F114" i="5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AJ114" i="5" s="1"/>
  <c r="AK114" i="5" s="1"/>
  <c r="AL114" i="5" s="1"/>
  <c r="AM114" i="5" s="1"/>
  <c r="AN114" i="5" s="1"/>
  <c r="AO114" i="5" s="1"/>
  <c r="AP114" i="5" s="1"/>
  <c r="AQ114" i="5" s="1"/>
  <c r="AR114" i="5" s="1"/>
  <c r="AS114" i="5" s="1"/>
  <c r="AT114" i="5" s="1"/>
  <c r="AU114" i="5" s="1"/>
  <c r="AV114" i="5" s="1"/>
  <c r="AW114" i="5" s="1"/>
  <c r="AX114" i="5" s="1"/>
  <c r="AY114" i="5" s="1"/>
  <c r="AZ114" i="5" s="1"/>
  <c r="BA114" i="5" s="1"/>
  <c r="BB114" i="5" s="1"/>
  <c r="BC114" i="5" s="1"/>
  <c r="BD114" i="5" s="1"/>
  <c r="BE114" i="5" s="1"/>
  <c r="BF114" i="5" s="1"/>
  <c r="BG114" i="5" s="1"/>
  <c r="BH114" i="5" s="1"/>
  <c r="BI114" i="5" s="1"/>
  <c r="BJ114" i="5" s="1"/>
  <c r="BK114" i="5" s="1"/>
  <c r="F112" i="5"/>
  <c r="G112" i="5" s="1"/>
  <c r="H112" i="5" s="1"/>
  <c r="I112" i="5" s="1"/>
  <c r="J112" i="5" s="1"/>
  <c r="K112" i="5" s="1"/>
  <c r="D111" i="5"/>
  <c r="F108" i="5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AB108" i="5" s="1"/>
  <c r="AC108" i="5" s="1"/>
  <c r="AD108" i="5" s="1"/>
  <c r="AE108" i="5" s="1"/>
  <c r="AF108" i="5" s="1"/>
  <c r="AG108" i="5" s="1"/>
  <c r="AH108" i="5" s="1"/>
  <c r="AI108" i="5" s="1"/>
  <c r="AJ108" i="5" s="1"/>
  <c r="AK108" i="5" s="1"/>
  <c r="AL108" i="5" s="1"/>
  <c r="AM108" i="5" s="1"/>
  <c r="AN108" i="5" s="1"/>
  <c r="AO108" i="5" s="1"/>
  <c r="AP108" i="5" s="1"/>
  <c r="AQ108" i="5" s="1"/>
  <c r="AR108" i="5" s="1"/>
  <c r="AS108" i="5" s="1"/>
  <c r="AT108" i="5" s="1"/>
  <c r="AU108" i="5" s="1"/>
  <c r="AV108" i="5" s="1"/>
  <c r="AW108" i="5" s="1"/>
  <c r="AX108" i="5" s="1"/>
  <c r="AY108" i="5" s="1"/>
  <c r="AZ108" i="5" s="1"/>
  <c r="BA108" i="5" s="1"/>
  <c r="BB108" i="5" s="1"/>
  <c r="BC108" i="5" s="1"/>
  <c r="BD108" i="5" s="1"/>
  <c r="BE108" i="5" s="1"/>
  <c r="BF108" i="5" s="1"/>
  <c r="BG108" i="5" s="1"/>
  <c r="BH108" i="5" s="1"/>
  <c r="BI108" i="5" s="1"/>
  <c r="BJ108" i="5" s="1"/>
  <c r="BK108" i="5" s="1"/>
  <c r="K106" i="5"/>
  <c r="F106" i="5"/>
  <c r="G106" i="5" s="1"/>
  <c r="H106" i="5" s="1"/>
  <c r="I106" i="5" s="1"/>
  <c r="J106" i="5" s="1"/>
  <c r="J107" i="5" s="1"/>
  <c r="D105" i="5"/>
  <c r="F102" i="5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M102" i="5" s="1"/>
  <c r="AN102" i="5" s="1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BI102" i="5" s="1"/>
  <c r="BJ102" i="5" s="1"/>
  <c r="BK102" i="5" s="1"/>
  <c r="F100" i="5"/>
  <c r="G100" i="5" s="1"/>
  <c r="H100" i="5" s="1"/>
  <c r="I100" i="5" s="1"/>
  <c r="J100" i="5" s="1"/>
  <c r="D99" i="5"/>
  <c r="F92" i="5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AZ92" i="5" s="1"/>
  <c r="BA92" i="5" s="1"/>
  <c r="BB92" i="5" s="1"/>
  <c r="BC92" i="5" s="1"/>
  <c r="BD92" i="5" s="1"/>
  <c r="BE92" i="5" s="1"/>
  <c r="BF92" i="5" s="1"/>
  <c r="BG92" i="5" s="1"/>
  <c r="BH92" i="5" s="1"/>
  <c r="BI92" i="5" s="1"/>
  <c r="BJ92" i="5" s="1"/>
  <c r="BK92" i="5" s="1"/>
  <c r="BL92" i="5" s="1"/>
  <c r="BM92" i="5" s="1"/>
  <c r="BN92" i="5" s="1"/>
  <c r="BO92" i="5" s="1"/>
  <c r="BP92" i="5" s="1"/>
  <c r="BQ92" i="5" s="1"/>
  <c r="BR92" i="5" s="1"/>
  <c r="BS92" i="5" s="1"/>
  <c r="BT92" i="5" s="1"/>
  <c r="BU92" i="5" s="1"/>
  <c r="BV92" i="5" s="1"/>
  <c r="BW92" i="5" s="1"/>
  <c r="BX92" i="5" s="1"/>
  <c r="BY92" i="5" s="1"/>
  <c r="BZ92" i="5" s="1"/>
  <c r="CA92" i="5" s="1"/>
  <c r="CB92" i="5" s="1"/>
  <c r="CC92" i="5" s="1"/>
  <c r="CD92" i="5" s="1"/>
  <c r="F88" i="5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Q88" i="5" s="1"/>
  <c r="AR88" i="5" s="1"/>
  <c r="AS88" i="5" s="1"/>
  <c r="AT88" i="5" s="1"/>
  <c r="AU88" i="5" s="1"/>
  <c r="AV88" i="5" s="1"/>
  <c r="AW88" i="5" s="1"/>
  <c r="AX88" i="5" s="1"/>
  <c r="AY88" i="5" s="1"/>
  <c r="AZ88" i="5" s="1"/>
  <c r="BA88" i="5" s="1"/>
  <c r="BB88" i="5" s="1"/>
  <c r="BC88" i="5" s="1"/>
  <c r="BD88" i="5" s="1"/>
  <c r="BE88" i="5" s="1"/>
  <c r="BF88" i="5" s="1"/>
  <c r="BG88" i="5" s="1"/>
  <c r="BH88" i="5" s="1"/>
  <c r="BI88" i="5" s="1"/>
  <c r="BJ88" i="5" s="1"/>
  <c r="BK88" i="5" s="1"/>
  <c r="BL88" i="5" s="1"/>
  <c r="BM88" i="5" s="1"/>
  <c r="BN88" i="5" s="1"/>
  <c r="BO88" i="5" s="1"/>
  <c r="BP88" i="5" s="1"/>
  <c r="BQ88" i="5" s="1"/>
  <c r="BR88" i="5" s="1"/>
  <c r="BS88" i="5" s="1"/>
  <c r="BT88" i="5" s="1"/>
  <c r="BU88" i="5" s="1"/>
  <c r="BV88" i="5" s="1"/>
  <c r="BW88" i="5" s="1"/>
  <c r="BX88" i="5" s="1"/>
  <c r="BY88" i="5" s="1"/>
  <c r="BZ88" i="5" s="1"/>
  <c r="CA88" i="5" s="1"/>
  <c r="CB88" i="5" s="1"/>
  <c r="CC88" i="5" s="1"/>
  <c r="CD88" i="5" s="1"/>
  <c r="F86" i="5"/>
  <c r="F87" i="5" s="1"/>
  <c r="F82" i="5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BF82" i="5" s="1"/>
  <c r="BG82" i="5" s="1"/>
  <c r="BH82" i="5" s="1"/>
  <c r="BI82" i="5" s="1"/>
  <c r="BJ82" i="5" s="1"/>
  <c r="BK82" i="5" s="1"/>
  <c r="BL82" i="5" s="1"/>
  <c r="BM82" i="5" s="1"/>
  <c r="BN82" i="5" s="1"/>
  <c r="BO82" i="5" s="1"/>
  <c r="BP82" i="5" s="1"/>
  <c r="BQ82" i="5" s="1"/>
  <c r="BR82" i="5" s="1"/>
  <c r="BS82" i="5" s="1"/>
  <c r="BT82" i="5" s="1"/>
  <c r="BU82" i="5" s="1"/>
  <c r="BV82" i="5" s="1"/>
  <c r="BW82" i="5" s="1"/>
  <c r="BX82" i="5" s="1"/>
  <c r="BY82" i="5" s="1"/>
  <c r="BZ82" i="5" s="1"/>
  <c r="CA82" i="5" s="1"/>
  <c r="CB82" i="5" s="1"/>
  <c r="CC82" i="5" s="1"/>
  <c r="CD82" i="5" s="1"/>
  <c r="F80" i="5"/>
  <c r="G80" i="5" s="1"/>
  <c r="H80" i="5" s="1"/>
  <c r="H81" i="5" s="1"/>
  <c r="F76" i="5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BM76" i="5" s="1"/>
  <c r="BN76" i="5" s="1"/>
  <c r="BO76" i="5" s="1"/>
  <c r="BP76" i="5" s="1"/>
  <c r="BQ76" i="5" s="1"/>
  <c r="BR76" i="5" s="1"/>
  <c r="BS76" i="5" s="1"/>
  <c r="BT76" i="5" s="1"/>
  <c r="BU76" i="5" s="1"/>
  <c r="BV76" i="5" s="1"/>
  <c r="BW76" i="5" s="1"/>
  <c r="BX76" i="5" s="1"/>
  <c r="BY76" i="5" s="1"/>
  <c r="BZ76" i="5" s="1"/>
  <c r="CA76" i="5" s="1"/>
  <c r="CB76" i="5" s="1"/>
  <c r="CC76" i="5" s="1"/>
  <c r="CD76" i="5" s="1"/>
  <c r="F74" i="5"/>
  <c r="G74" i="5" s="1"/>
  <c r="H74" i="5" s="1"/>
  <c r="I74" i="5" s="1"/>
  <c r="J74" i="5" s="1"/>
  <c r="F70" i="5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BI70" i="5" s="1"/>
  <c r="BJ70" i="5" s="1"/>
  <c r="BK70" i="5" s="1"/>
  <c r="BL70" i="5" s="1"/>
  <c r="BM70" i="5" s="1"/>
  <c r="BN70" i="5" s="1"/>
  <c r="BO70" i="5" s="1"/>
  <c r="BP70" i="5" s="1"/>
  <c r="BQ70" i="5" s="1"/>
  <c r="BR70" i="5" s="1"/>
  <c r="BS70" i="5" s="1"/>
  <c r="BT70" i="5" s="1"/>
  <c r="BU70" i="5" s="1"/>
  <c r="BV70" i="5" s="1"/>
  <c r="BW70" i="5" s="1"/>
  <c r="BX70" i="5" s="1"/>
  <c r="BY70" i="5" s="1"/>
  <c r="BZ70" i="5" s="1"/>
  <c r="CA70" i="5" s="1"/>
  <c r="CB70" i="5" s="1"/>
  <c r="CC70" i="5" s="1"/>
  <c r="CD70" i="5" s="1"/>
  <c r="F68" i="5"/>
  <c r="F69" i="5" s="1"/>
  <c r="D61" i="5"/>
  <c r="D59" i="5"/>
  <c r="D57" i="5"/>
  <c r="D55" i="5"/>
  <c r="D53" i="5"/>
  <c r="D51" i="5"/>
  <c r="D43" i="5"/>
  <c r="D41" i="5"/>
  <c r="D39" i="5"/>
  <c r="F16" i="5"/>
  <c r="E16" i="5"/>
  <c r="D16" i="5"/>
  <c r="C16" i="5"/>
  <c r="F13" i="5"/>
  <c r="E13" i="5"/>
  <c r="E17" i="5" s="1"/>
  <c r="D13" i="5"/>
  <c r="C13" i="5"/>
  <c r="F5" i="5"/>
  <c r="F23" i="5" s="1"/>
  <c r="E5" i="5"/>
  <c r="E23" i="5" s="1"/>
  <c r="D5" i="5"/>
  <c r="D23" i="5" s="1"/>
  <c r="C23" i="5"/>
  <c r="CM73" i="4"/>
  <c r="CN73" i="4"/>
  <c r="CO73" i="4"/>
  <c r="CP73" i="4"/>
  <c r="CQ73" i="4"/>
  <c r="CR73" i="4"/>
  <c r="CS73" i="4"/>
  <c r="CT73" i="4"/>
  <c r="CU73" i="4"/>
  <c r="CV73" i="4"/>
  <c r="CW73" i="4"/>
  <c r="CM79" i="4"/>
  <c r="CN79" i="4"/>
  <c r="CO79" i="4"/>
  <c r="CP79" i="4"/>
  <c r="CQ79" i="4"/>
  <c r="CR79" i="4"/>
  <c r="CS79" i="4"/>
  <c r="CT79" i="4"/>
  <c r="CU79" i="4"/>
  <c r="CV79" i="4"/>
  <c r="CW79" i="4"/>
  <c r="CM85" i="4"/>
  <c r="CN85" i="4"/>
  <c r="CO85" i="4"/>
  <c r="CP85" i="4"/>
  <c r="CQ85" i="4"/>
  <c r="CR85" i="4"/>
  <c r="CS85" i="4"/>
  <c r="CT85" i="4"/>
  <c r="CU85" i="4"/>
  <c r="CV85" i="4"/>
  <c r="CW85" i="4"/>
  <c r="CM67" i="4"/>
  <c r="CN67" i="4"/>
  <c r="CO67" i="4"/>
  <c r="CP67" i="4"/>
  <c r="CQ67" i="4"/>
  <c r="CR67" i="4"/>
  <c r="CS67" i="4"/>
  <c r="CT67" i="4"/>
  <c r="CU67" i="4"/>
  <c r="CV67" i="4"/>
  <c r="CW67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BW247" i="4"/>
  <c r="BW263" i="4" s="1"/>
  <c r="BV247" i="4"/>
  <c r="BV263" i="4" s="1"/>
  <c r="BU247" i="4"/>
  <c r="BU263" i="4" s="1"/>
  <c r="BT247" i="4"/>
  <c r="BT263" i="4" s="1"/>
  <c r="BS247" i="4"/>
  <c r="BS263" i="4" s="1"/>
  <c r="BR247" i="4"/>
  <c r="BR263" i="4" s="1"/>
  <c r="BQ247" i="4"/>
  <c r="BQ263" i="4" s="1"/>
  <c r="BP247" i="4"/>
  <c r="BP263" i="4" s="1"/>
  <c r="BO247" i="4"/>
  <c r="BO263" i="4" s="1"/>
  <c r="BN247" i="4"/>
  <c r="BN263" i="4" s="1"/>
  <c r="BM247" i="4"/>
  <c r="BM263" i="4" s="1"/>
  <c r="BL247" i="4"/>
  <c r="BL263" i="4" s="1"/>
  <c r="BK247" i="4"/>
  <c r="BK263" i="4" s="1"/>
  <c r="BJ247" i="4"/>
  <c r="BJ263" i="4" s="1"/>
  <c r="BI247" i="4"/>
  <c r="BI263" i="4" s="1"/>
  <c r="BH247" i="4"/>
  <c r="BH263" i="4" s="1"/>
  <c r="BG247" i="4"/>
  <c r="BG263" i="4" s="1"/>
  <c r="BF247" i="4"/>
  <c r="BF263" i="4" s="1"/>
  <c r="BE247" i="4"/>
  <c r="BE263" i="4" s="1"/>
  <c r="BD247" i="4"/>
  <c r="BD263" i="4" s="1"/>
  <c r="BC247" i="4"/>
  <c r="BC263" i="4" s="1"/>
  <c r="BB247" i="4"/>
  <c r="BB263" i="4" s="1"/>
  <c r="BA247" i="4"/>
  <c r="BA263" i="4" s="1"/>
  <c r="AZ247" i="4"/>
  <c r="AZ263" i="4" s="1"/>
  <c r="AY247" i="4"/>
  <c r="AY263" i="4" s="1"/>
  <c r="AX247" i="4"/>
  <c r="AX263" i="4" s="1"/>
  <c r="AW247" i="4"/>
  <c r="AW263" i="4" s="1"/>
  <c r="AV247" i="4"/>
  <c r="AV263" i="4" s="1"/>
  <c r="AU247" i="4"/>
  <c r="AU263" i="4" s="1"/>
  <c r="AT247" i="4"/>
  <c r="AT263" i="4" s="1"/>
  <c r="AS247" i="4"/>
  <c r="AS263" i="4" s="1"/>
  <c r="AR247" i="4"/>
  <c r="AR263" i="4" s="1"/>
  <c r="AQ247" i="4"/>
  <c r="AQ263" i="4" s="1"/>
  <c r="AP247" i="4"/>
  <c r="AP263" i="4" s="1"/>
  <c r="AO247" i="4"/>
  <c r="AO263" i="4" s="1"/>
  <c r="AN247" i="4"/>
  <c r="AN263" i="4" s="1"/>
  <c r="AM247" i="4"/>
  <c r="AM263" i="4" s="1"/>
  <c r="AL247" i="4"/>
  <c r="AL263" i="4" s="1"/>
  <c r="AK247" i="4"/>
  <c r="AK263" i="4" s="1"/>
  <c r="AJ247" i="4"/>
  <c r="AJ263" i="4" s="1"/>
  <c r="AI247" i="4"/>
  <c r="AI263" i="4" s="1"/>
  <c r="AH247" i="4"/>
  <c r="AH263" i="4" s="1"/>
  <c r="AG247" i="4"/>
  <c r="AG263" i="4" s="1"/>
  <c r="AF247" i="4"/>
  <c r="AF263" i="4" s="1"/>
  <c r="AE247" i="4"/>
  <c r="AE263" i="4" s="1"/>
  <c r="AD247" i="4"/>
  <c r="AD263" i="4" s="1"/>
  <c r="AC247" i="4"/>
  <c r="AC263" i="4" s="1"/>
  <c r="AB247" i="4"/>
  <c r="AB263" i="4" s="1"/>
  <c r="AA247" i="4"/>
  <c r="AA263" i="4" s="1"/>
  <c r="Z247" i="4"/>
  <c r="Z263" i="4" s="1"/>
  <c r="Y247" i="4"/>
  <c r="Y263" i="4" s="1"/>
  <c r="X247" i="4"/>
  <c r="X263" i="4" s="1"/>
  <c r="W247" i="4"/>
  <c r="W263" i="4" s="1"/>
  <c r="V247" i="4"/>
  <c r="V263" i="4" s="1"/>
  <c r="U247" i="4"/>
  <c r="U263" i="4" s="1"/>
  <c r="T247" i="4"/>
  <c r="T263" i="4" s="1"/>
  <c r="S247" i="4"/>
  <c r="S263" i="4" s="1"/>
  <c r="R247" i="4"/>
  <c r="R263" i="4" s="1"/>
  <c r="Q247" i="4"/>
  <c r="Q263" i="4" s="1"/>
  <c r="P247" i="4"/>
  <c r="P263" i="4" s="1"/>
  <c r="O247" i="4"/>
  <c r="O263" i="4" s="1"/>
  <c r="N247" i="4"/>
  <c r="N263" i="4" s="1"/>
  <c r="M247" i="4"/>
  <c r="M263" i="4" s="1"/>
  <c r="L247" i="4"/>
  <c r="L263" i="4" s="1"/>
  <c r="K247" i="4"/>
  <c r="K263" i="4" s="1"/>
  <c r="J247" i="4"/>
  <c r="J263" i="4" s="1"/>
  <c r="I247" i="4"/>
  <c r="I263" i="4" s="1"/>
  <c r="H247" i="4"/>
  <c r="H263" i="4" s="1"/>
  <c r="G247" i="4"/>
  <c r="G263" i="4" s="1"/>
  <c r="F247" i="4"/>
  <c r="F263" i="4" s="1"/>
  <c r="E247" i="4"/>
  <c r="E263" i="4" s="1"/>
  <c r="D247" i="4"/>
  <c r="D263" i="4" s="1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C235" i="4" s="1"/>
  <c r="F123" i="4"/>
  <c r="I122" i="4"/>
  <c r="H122" i="4"/>
  <c r="G122" i="4"/>
  <c r="F122" i="4"/>
  <c r="F119" i="4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AO119" i="4" s="1"/>
  <c r="AP119" i="4" s="1"/>
  <c r="AQ119" i="4" s="1"/>
  <c r="AR119" i="4" s="1"/>
  <c r="AS119" i="4" s="1"/>
  <c r="AT119" i="4" s="1"/>
  <c r="AU119" i="4" s="1"/>
  <c r="AV119" i="4" s="1"/>
  <c r="AW119" i="4" s="1"/>
  <c r="AX119" i="4" s="1"/>
  <c r="AY119" i="4" s="1"/>
  <c r="AZ119" i="4" s="1"/>
  <c r="BA119" i="4" s="1"/>
  <c r="BB119" i="4" s="1"/>
  <c r="BC119" i="4" s="1"/>
  <c r="BD119" i="4" s="1"/>
  <c r="BE119" i="4" s="1"/>
  <c r="BF119" i="4" s="1"/>
  <c r="BG119" i="4" s="1"/>
  <c r="BH119" i="4" s="1"/>
  <c r="BI119" i="4" s="1"/>
  <c r="BJ119" i="4" s="1"/>
  <c r="BK119" i="4" s="1"/>
  <c r="BL119" i="4" s="1"/>
  <c r="BM119" i="4" s="1"/>
  <c r="BN119" i="4" s="1"/>
  <c r="BO119" i="4" s="1"/>
  <c r="BP119" i="4" s="1"/>
  <c r="BQ119" i="4" s="1"/>
  <c r="BR119" i="4" s="1"/>
  <c r="BS119" i="4" s="1"/>
  <c r="BT119" i="4" s="1"/>
  <c r="BU119" i="4" s="1"/>
  <c r="BV119" i="4" s="1"/>
  <c r="BW119" i="4" s="1"/>
  <c r="BX119" i="4" s="1"/>
  <c r="BY119" i="4" s="1"/>
  <c r="BZ119" i="4" s="1"/>
  <c r="CA119" i="4" s="1"/>
  <c r="CB119" i="4" s="1"/>
  <c r="CC119" i="4" s="1"/>
  <c r="CD119" i="4" s="1"/>
  <c r="CE119" i="4" s="1"/>
  <c r="CF119" i="4" s="1"/>
  <c r="CG119" i="4" s="1"/>
  <c r="CH119" i="4" s="1"/>
  <c r="CI119" i="4" s="1"/>
  <c r="CJ119" i="4" s="1"/>
  <c r="CK119" i="4" s="1"/>
  <c r="CL119" i="4" s="1"/>
  <c r="CM119" i="4" s="1"/>
  <c r="CN119" i="4" s="1"/>
  <c r="CO119" i="4" s="1"/>
  <c r="CP119" i="4" s="1"/>
  <c r="CQ119" i="4" s="1"/>
  <c r="CR119" i="4" s="1"/>
  <c r="CS119" i="4" s="1"/>
  <c r="CT119" i="4" s="1"/>
  <c r="CU119" i="4" s="1"/>
  <c r="CV119" i="4" s="1"/>
  <c r="CW119" i="4" s="1"/>
  <c r="F117" i="4"/>
  <c r="G117" i="4" s="1"/>
  <c r="H117" i="4" s="1"/>
  <c r="I117" i="4" s="1"/>
  <c r="J117" i="4" s="1"/>
  <c r="D116" i="4"/>
  <c r="F113" i="4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AQ113" i="4" s="1"/>
  <c r="AR113" i="4" s="1"/>
  <c r="AS113" i="4" s="1"/>
  <c r="AT113" i="4" s="1"/>
  <c r="AU113" i="4" s="1"/>
  <c r="AV113" i="4" s="1"/>
  <c r="AW113" i="4" s="1"/>
  <c r="AX113" i="4" s="1"/>
  <c r="AY113" i="4" s="1"/>
  <c r="AZ113" i="4" s="1"/>
  <c r="BA113" i="4" s="1"/>
  <c r="BB113" i="4" s="1"/>
  <c r="BC113" i="4" s="1"/>
  <c r="BD113" i="4" s="1"/>
  <c r="BE113" i="4" s="1"/>
  <c r="BF113" i="4" s="1"/>
  <c r="BG113" i="4" s="1"/>
  <c r="BH113" i="4" s="1"/>
  <c r="BI113" i="4" s="1"/>
  <c r="BJ113" i="4" s="1"/>
  <c r="BK113" i="4" s="1"/>
  <c r="BL113" i="4" s="1"/>
  <c r="BM113" i="4" s="1"/>
  <c r="BN113" i="4" s="1"/>
  <c r="BO113" i="4" s="1"/>
  <c r="BP113" i="4" s="1"/>
  <c r="BQ113" i="4" s="1"/>
  <c r="BR113" i="4" s="1"/>
  <c r="BS113" i="4" s="1"/>
  <c r="BT113" i="4" s="1"/>
  <c r="BU113" i="4" s="1"/>
  <c r="BV113" i="4" s="1"/>
  <c r="BW113" i="4" s="1"/>
  <c r="BX113" i="4" s="1"/>
  <c r="BY113" i="4" s="1"/>
  <c r="BZ113" i="4" s="1"/>
  <c r="CA113" i="4" s="1"/>
  <c r="CB113" i="4" s="1"/>
  <c r="CC113" i="4" s="1"/>
  <c r="CD113" i="4" s="1"/>
  <c r="CE113" i="4" s="1"/>
  <c r="CF113" i="4" s="1"/>
  <c r="CG113" i="4" s="1"/>
  <c r="CH113" i="4" s="1"/>
  <c r="CI113" i="4" s="1"/>
  <c r="CJ113" i="4" s="1"/>
  <c r="CK113" i="4" s="1"/>
  <c r="CL113" i="4" s="1"/>
  <c r="CM113" i="4" s="1"/>
  <c r="F111" i="4"/>
  <c r="G111" i="4" s="1"/>
  <c r="H111" i="4" s="1"/>
  <c r="I111" i="4" s="1"/>
  <c r="J111" i="4" s="1"/>
  <c r="K111" i="4" s="1"/>
  <c r="D110" i="4"/>
  <c r="F107" i="4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BO107" i="4" s="1"/>
  <c r="BP107" i="4" s="1"/>
  <c r="BQ107" i="4" s="1"/>
  <c r="BR107" i="4" s="1"/>
  <c r="BS107" i="4" s="1"/>
  <c r="BT107" i="4" s="1"/>
  <c r="BU107" i="4" s="1"/>
  <c r="BV107" i="4" s="1"/>
  <c r="BW107" i="4" s="1"/>
  <c r="BX107" i="4" s="1"/>
  <c r="BY107" i="4" s="1"/>
  <c r="BZ107" i="4" s="1"/>
  <c r="CA107" i="4" s="1"/>
  <c r="CB107" i="4" s="1"/>
  <c r="CC107" i="4" s="1"/>
  <c r="CD107" i="4" s="1"/>
  <c r="CE107" i="4" s="1"/>
  <c r="CF107" i="4" s="1"/>
  <c r="CG107" i="4" s="1"/>
  <c r="CH107" i="4" s="1"/>
  <c r="CI107" i="4" s="1"/>
  <c r="CJ107" i="4" s="1"/>
  <c r="CK107" i="4" s="1"/>
  <c r="CL107" i="4" s="1"/>
  <c r="CM107" i="4" s="1"/>
  <c r="CN107" i="4" s="1"/>
  <c r="CO107" i="4" s="1"/>
  <c r="CP107" i="4" s="1"/>
  <c r="CQ107" i="4" s="1"/>
  <c r="CR107" i="4" s="1"/>
  <c r="CS107" i="4" s="1"/>
  <c r="CT107" i="4" s="1"/>
  <c r="CU107" i="4" s="1"/>
  <c r="CV107" i="4" s="1"/>
  <c r="CW107" i="4" s="1"/>
  <c r="F105" i="4"/>
  <c r="G105" i="4" s="1"/>
  <c r="H105" i="4" s="1"/>
  <c r="I105" i="4" s="1"/>
  <c r="J105" i="4" s="1"/>
  <c r="D104" i="4"/>
  <c r="F101" i="4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T101" i="4" s="1"/>
  <c r="AU101" i="4" s="1"/>
  <c r="AV101" i="4" s="1"/>
  <c r="AW101" i="4" s="1"/>
  <c r="AX101" i="4" s="1"/>
  <c r="AY101" i="4" s="1"/>
  <c r="AZ101" i="4" s="1"/>
  <c r="BA101" i="4" s="1"/>
  <c r="BB101" i="4" s="1"/>
  <c r="BC101" i="4" s="1"/>
  <c r="BD101" i="4" s="1"/>
  <c r="BE101" i="4" s="1"/>
  <c r="BF101" i="4" s="1"/>
  <c r="BG101" i="4" s="1"/>
  <c r="BH101" i="4" s="1"/>
  <c r="BI101" i="4" s="1"/>
  <c r="BJ101" i="4" s="1"/>
  <c r="BK101" i="4" s="1"/>
  <c r="BL101" i="4" s="1"/>
  <c r="BM101" i="4" s="1"/>
  <c r="BN101" i="4" s="1"/>
  <c r="BO101" i="4" s="1"/>
  <c r="BP101" i="4" s="1"/>
  <c r="BQ101" i="4" s="1"/>
  <c r="BR101" i="4" s="1"/>
  <c r="BS101" i="4" s="1"/>
  <c r="BT101" i="4" s="1"/>
  <c r="BU101" i="4" s="1"/>
  <c r="BV101" i="4" s="1"/>
  <c r="BW101" i="4" s="1"/>
  <c r="BX101" i="4" s="1"/>
  <c r="BY101" i="4" s="1"/>
  <c r="BZ101" i="4" s="1"/>
  <c r="CA101" i="4" s="1"/>
  <c r="CB101" i="4" s="1"/>
  <c r="CC101" i="4" s="1"/>
  <c r="CD101" i="4" s="1"/>
  <c r="CE101" i="4" s="1"/>
  <c r="CF101" i="4" s="1"/>
  <c r="CG101" i="4" s="1"/>
  <c r="CH101" i="4" s="1"/>
  <c r="CI101" i="4" s="1"/>
  <c r="CJ101" i="4" s="1"/>
  <c r="CK101" i="4" s="1"/>
  <c r="CL101" i="4" s="1"/>
  <c r="CM101" i="4" s="1"/>
  <c r="CN101" i="4" s="1"/>
  <c r="CO101" i="4" s="1"/>
  <c r="CP101" i="4" s="1"/>
  <c r="CQ101" i="4" s="1"/>
  <c r="CR101" i="4" s="1"/>
  <c r="CS101" i="4" s="1"/>
  <c r="CT101" i="4" s="1"/>
  <c r="CU101" i="4" s="1"/>
  <c r="CV101" i="4" s="1"/>
  <c r="CW101" i="4" s="1"/>
  <c r="F99" i="4"/>
  <c r="G99" i="4" s="1"/>
  <c r="H99" i="4" s="1"/>
  <c r="I99" i="4" s="1"/>
  <c r="J99" i="4" s="1"/>
  <c r="D98" i="4"/>
  <c r="F92" i="4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T92" i="4" s="1"/>
  <c r="AU92" i="4" s="1"/>
  <c r="AV92" i="4" s="1"/>
  <c r="AW92" i="4" s="1"/>
  <c r="AX92" i="4" s="1"/>
  <c r="AY92" i="4" s="1"/>
  <c r="AZ92" i="4" s="1"/>
  <c r="BA92" i="4" s="1"/>
  <c r="BB92" i="4" s="1"/>
  <c r="BC92" i="4" s="1"/>
  <c r="BD92" i="4" s="1"/>
  <c r="BE92" i="4" s="1"/>
  <c r="BF92" i="4" s="1"/>
  <c r="BG92" i="4" s="1"/>
  <c r="BH92" i="4" s="1"/>
  <c r="BI92" i="4" s="1"/>
  <c r="BJ92" i="4" s="1"/>
  <c r="BK92" i="4" s="1"/>
  <c r="BL92" i="4" s="1"/>
  <c r="BM92" i="4" s="1"/>
  <c r="BN92" i="4" s="1"/>
  <c r="BO92" i="4" s="1"/>
  <c r="BP92" i="4" s="1"/>
  <c r="BQ92" i="4" s="1"/>
  <c r="BR92" i="4" s="1"/>
  <c r="BS92" i="4" s="1"/>
  <c r="BT92" i="4" s="1"/>
  <c r="BU92" i="4" s="1"/>
  <c r="BV92" i="4" s="1"/>
  <c r="BW92" i="4" s="1"/>
  <c r="BX92" i="4" s="1"/>
  <c r="BY92" i="4" s="1"/>
  <c r="BZ92" i="4" s="1"/>
  <c r="CA92" i="4" s="1"/>
  <c r="CB92" i="4" s="1"/>
  <c r="CC92" i="4" s="1"/>
  <c r="CD92" i="4" s="1"/>
  <c r="CE92" i="4" s="1"/>
  <c r="CF92" i="4" s="1"/>
  <c r="CG92" i="4" s="1"/>
  <c r="CH92" i="4" s="1"/>
  <c r="CI92" i="4" s="1"/>
  <c r="CJ92" i="4" s="1"/>
  <c r="CK92" i="4" s="1"/>
  <c r="CL92" i="4" s="1"/>
  <c r="CM92" i="4" s="1"/>
  <c r="CN92" i="4" s="1"/>
  <c r="CO92" i="4" s="1"/>
  <c r="CP92" i="4" s="1"/>
  <c r="CQ92" i="4" s="1"/>
  <c r="CR92" i="4" s="1"/>
  <c r="CS92" i="4" s="1"/>
  <c r="CT92" i="4" s="1"/>
  <c r="CU92" i="4" s="1"/>
  <c r="CV92" i="4" s="1"/>
  <c r="CW92" i="4" s="1"/>
  <c r="F88" i="4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T88" i="4" s="1"/>
  <c r="AU88" i="4" s="1"/>
  <c r="AV88" i="4" s="1"/>
  <c r="AW88" i="4" s="1"/>
  <c r="AX88" i="4" s="1"/>
  <c r="AY88" i="4" s="1"/>
  <c r="AZ88" i="4" s="1"/>
  <c r="BA88" i="4" s="1"/>
  <c r="BB88" i="4" s="1"/>
  <c r="BC88" i="4" s="1"/>
  <c r="BD88" i="4" s="1"/>
  <c r="BE88" i="4" s="1"/>
  <c r="BF88" i="4" s="1"/>
  <c r="BG88" i="4" s="1"/>
  <c r="BH88" i="4" s="1"/>
  <c r="BI88" i="4" s="1"/>
  <c r="BJ88" i="4" s="1"/>
  <c r="BK88" i="4" s="1"/>
  <c r="BL88" i="4" s="1"/>
  <c r="BM88" i="4" s="1"/>
  <c r="BN88" i="4" s="1"/>
  <c r="BO88" i="4" s="1"/>
  <c r="BP88" i="4" s="1"/>
  <c r="BQ88" i="4" s="1"/>
  <c r="BR88" i="4" s="1"/>
  <c r="BS88" i="4" s="1"/>
  <c r="BT88" i="4" s="1"/>
  <c r="BU88" i="4" s="1"/>
  <c r="BV88" i="4" s="1"/>
  <c r="BW88" i="4" s="1"/>
  <c r="BX88" i="4" s="1"/>
  <c r="BY88" i="4" s="1"/>
  <c r="BZ88" i="4" s="1"/>
  <c r="CA88" i="4" s="1"/>
  <c r="CB88" i="4" s="1"/>
  <c r="CC88" i="4" s="1"/>
  <c r="CD88" i="4" s="1"/>
  <c r="CE88" i="4" s="1"/>
  <c r="CF88" i="4" s="1"/>
  <c r="CG88" i="4" s="1"/>
  <c r="CH88" i="4" s="1"/>
  <c r="CI88" i="4" s="1"/>
  <c r="CJ88" i="4" s="1"/>
  <c r="CK88" i="4" s="1"/>
  <c r="CL88" i="4" s="1"/>
  <c r="CM88" i="4" s="1"/>
  <c r="CN88" i="4" s="1"/>
  <c r="CO88" i="4" s="1"/>
  <c r="CP88" i="4" s="1"/>
  <c r="CQ88" i="4" s="1"/>
  <c r="CR88" i="4" s="1"/>
  <c r="CS88" i="4" s="1"/>
  <c r="CT88" i="4" s="1"/>
  <c r="CU88" i="4" s="1"/>
  <c r="CV88" i="4" s="1"/>
  <c r="CW88" i="4" s="1"/>
  <c r="F86" i="4"/>
  <c r="CL85" i="4"/>
  <c r="CK85" i="4"/>
  <c r="CJ85" i="4"/>
  <c r="CI85" i="4"/>
  <c r="CH85" i="4"/>
  <c r="CG85" i="4"/>
  <c r="CF85" i="4"/>
  <c r="CE85" i="4"/>
  <c r="CD85" i="4"/>
  <c r="CC85" i="4"/>
  <c r="CB85" i="4"/>
  <c r="D85" i="4" s="1"/>
  <c r="CA85" i="4"/>
  <c r="F82" i="4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BA82" i="4" s="1"/>
  <c r="BB82" i="4" s="1"/>
  <c r="BC82" i="4" s="1"/>
  <c r="BD82" i="4" s="1"/>
  <c r="BE82" i="4" s="1"/>
  <c r="BF82" i="4" s="1"/>
  <c r="BG82" i="4" s="1"/>
  <c r="BH82" i="4" s="1"/>
  <c r="BI82" i="4" s="1"/>
  <c r="BJ82" i="4" s="1"/>
  <c r="BK82" i="4" s="1"/>
  <c r="BL82" i="4" s="1"/>
  <c r="BM82" i="4" s="1"/>
  <c r="BN82" i="4" s="1"/>
  <c r="BO82" i="4" s="1"/>
  <c r="BP82" i="4" s="1"/>
  <c r="BQ82" i="4" s="1"/>
  <c r="BR82" i="4" s="1"/>
  <c r="BS82" i="4" s="1"/>
  <c r="BT82" i="4" s="1"/>
  <c r="BU82" i="4" s="1"/>
  <c r="BV82" i="4" s="1"/>
  <c r="BW82" i="4" s="1"/>
  <c r="BX82" i="4" s="1"/>
  <c r="BY82" i="4" s="1"/>
  <c r="BZ82" i="4" s="1"/>
  <c r="CA82" i="4" s="1"/>
  <c r="CB82" i="4" s="1"/>
  <c r="CC82" i="4" s="1"/>
  <c r="CD82" i="4" s="1"/>
  <c r="CE82" i="4" s="1"/>
  <c r="CF82" i="4" s="1"/>
  <c r="CG82" i="4" s="1"/>
  <c r="CH82" i="4" s="1"/>
  <c r="CI82" i="4" s="1"/>
  <c r="CJ82" i="4" s="1"/>
  <c r="CK82" i="4" s="1"/>
  <c r="CL82" i="4" s="1"/>
  <c r="CM82" i="4" s="1"/>
  <c r="CN82" i="4" s="1"/>
  <c r="CO82" i="4" s="1"/>
  <c r="CP82" i="4" s="1"/>
  <c r="CQ82" i="4" s="1"/>
  <c r="CR82" i="4" s="1"/>
  <c r="CS82" i="4" s="1"/>
  <c r="CT82" i="4" s="1"/>
  <c r="CU82" i="4" s="1"/>
  <c r="CV82" i="4" s="1"/>
  <c r="CW82" i="4" s="1"/>
  <c r="F80" i="4"/>
  <c r="F81" i="4" s="1"/>
  <c r="CL79" i="4"/>
  <c r="CK79" i="4"/>
  <c r="CJ79" i="4"/>
  <c r="CI79" i="4"/>
  <c r="CH79" i="4"/>
  <c r="CG79" i="4"/>
  <c r="CF79" i="4"/>
  <c r="CE79" i="4"/>
  <c r="CD79" i="4"/>
  <c r="CC79" i="4"/>
  <c r="CB79" i="4"/>
  <c r="D79" i="4" s="1"/>
  <c r="CA79" i="4"/>
  <c r="F76" i="4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T76" i="4" s="1"/>
  <c r="AU76" i="4" s="1"/>
  <c r="AV76" i="4" s="1"/>
  <c r="AW76" i="4" s="1"/>
  <c r="AX76" i="4" s="1"/>
  <c r="AY76" i="4" s="1"/>
  <c r="AZ76" i="4" s="1"/>
  <c r="BA76" i="4" s="1"/>
  <c r="BB76" i="4" s="1"/>
  <c r="BC76" i="4" s="1"/>
  <c r="BD76" i="4" s="1"/>
  <c r="BE76" i="4" s="1"/>
  <c r="BF76" i="4" s="1"/>
  <c r="BG76" i="4" s="1"/>
  <c r="BH76" i="4" s="1"/>
  <c r="BI76" i="4" s="1"/>
  <c r="BJ76" i="4" s="1"/>
  <c r="BK76" i="4" s="1"/>
  <c r="BL76" i="4" s="1"/>
  <c r="BM76" i="4" s="1"/>
  <c r="BN76" i="4" s="1"/>
  <c r="BO76" i="4" s="1"/>
  <c r="BP76" i="4" s="1"/>
  <c r="BQ76" i="4" s="1"/>
  <c r="BR76" i="4" s="1"/>
  <c r="BS76" i="4" s="1"/>
  <c r="BT76" i="4" s="1"/>
  <c r="BU76" i="4" s="1"/>
  <c r="BV76" i="4" s="1"/>
  <c r="BW76" i="4" s="1"/>
  <c r="BX76" i="4" s="1"/>
  <c r="BY76" i="4" s="1"/>
  <c r="BZ76" i="4" s="1"/>
  <c r="CA76" i="4" s="1"/>
  <c r="CB76" i="4" s="1"/>
  <c r="CC76" i="4" s="1"/>
  <c r="CD76" i="4" s="1"/>
  <c r="CE76" i="4" s="1"/>
  <c r="CF76" i="4" s="1"/>
  <c r="CG76" i="4" s="1"/>
  <c r="CH76" i="4" s="1"/>
  <c r="CI76" i="4" s="1"/>
  <c r="CJ76" i="4" s="1"/>
  <c r="CK76" i="4" s="1"/>
  <c r="CL76" i="4" s="1"/>
  <c r="CM76" i="4" s="1"/>
  <c r="CN76" i="4" s="1"/>
  <c r="CO76" i="4" s="1"/>
  <c r="CP76" i="4" s="1"/>
  <c r="CQ76" i="4" s="1"/>
  <c r="CR76" i="4" s="1"/>
  <c r="CS76" i="4" s="1"/>
  <c r="CT76" i="4" s="1"/>
  <c r="CU76" i="4" s="1"/>
  <c r="CV76" i="4" s="1"/>
  <c r="CW76" i="4" s="1"/>
  <c r="F74" i="4"/>
  <c r="G74" i="4" s="1"/>
  <c r="H74" i="4" s="1"/>
  <c r="I74" i="4" s="1"/>
  <c r="J74" i="4" s="1"/>
  <c r="CL73" i="4"/>
  <c r="CK73" i="4"/>
  <c r="CJ73" i="4"/>
  <c r="CI73" i="4"/>
  <c r="CH73" i="4"/>
  <c r="CG73" i="4"/>
  <c r="CF73" i="4"/>
  <c r="CE73" i="4"/>
  <c r="CD73" i="4"/>
  <c r="CC73" i="4"/>
  <c r="CB73" i="4"/>
  <c r="D73" i="4" s="1"/>
  <c r="CA73" i="4"/>
  <c r="F70" i="4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BL70" i="4" s="1"/>
  <c r="BM70" i="4" s="1"/>
  <c r="BN70" i="4" s="1"/>
  <c r="BO70" i="4" s="1"/>
  <c r="BP70" i="4" s="1"/>
  <c r="BQ70" i="4" s="1"/>
  <c r="BR70" i="4" s="1"/>
  <c r="BS70" i="4" s="1"/>
  <c r="BT70" i="4" s="1"/>
  <c r="BU70" i="4" s="1"/>
  <c r="BV70" i="4" s="1"/>
  <c r="BW70" i="4" s="1"/>
  <c r="BX70" i="4" s="1"/>
  <c r="BY70" i="4" s="1"/>
  <c r="BZ70" i="4" s="1"/>
  <c r="CA70" i="4" s="1"/>
  <c r="CB70" i="4" s="1"/>
  <c r="CC70" i="4" s="1"/>
  <c r="CD70" i="4" s="1"/>
  <c r="CE70" i="4" s="1"/>
  <c r="CF70" i="4" s="1"/>
  <c r="CG70" i="4" s="1"/>
  <c r="CH70" i="4" s="1"/>
  <c r="CI70" i="4" s="1"/>
  <c r="CJ70" i="4" s="1"/>
  <c r="CK70" i="4" s="1"/>
  <c r="CL70" i="4" s="1"/>
  <c r="CM70" i="4" s="1"/>
  <c r="CN70" i="4" s="1"/>
  <c r="CO70" i="4" s="1"/>
  <c r="CP70" i="4" s="1"/>
  <c r="CQ70" i="4" s="1"/>
  <c r="CR70" i="4" s="1"/>
  <c r="CS70" i="4" s="1"/>
  <c r="CT70" i="4" s="1"/>
  <c r="CU70" i="4" s="1"/>
  <c r="CV70" i="4" s="1"/>
  <c r="CW70" i="4" s="1"/>
  <c r="F68" i="4"/>
  <c r="G68" i="4" s="1"/>
  <c r="CL67" i="4"/>
  <c r="CK67" i="4"/>
  <c r="CJ67" i="4"/>
  <c r="CI67" i="4"/>
  <c r="CH67" i="4"/>
  <c r="CG67" i="4"/>
  <c r="CF67" i="4"/>
  <c r="CE67" i="4"/>
  <c r="CD67" i="4"/>
  <c r="CC67" i="4"/>
  <c r="CB67" i="4"/>
  <c r="CA67" i="4"/>
  <c r="D62" i="4"/>
  <c r="D60" i="4"/>
  <c r="D58" i="4"/>
  <c r="D56" i="4"/>
  <c r="D54" i="4"/>
  <c r="D52" i="4"/>
  <c r="D44" i="4"/>
  <c r="D42" i="4"/>
  <c r="D40" i="4"/>
  <c r="F16" i="4"/>
  <c r="E16" i="4"/>
  <c r="D16" i="4"/>
  <c r="C16" i="4"/>
  <c r="G15" i="4"/>
  <c r="F15" i="4"/>
  <c r="E15" i="4"/>
  <c r="D15" i="4"/>
  <c r="C15" i="4"/>
  <c r="F13" i="4"/>
  <c r="E13" i="4"/>
  <c r="D13" i="4"/>
  <c r="C13" i="4"/>
  <c r="F5" i="4"/>
  <c r="F23" i="4" s="1"/>
  <c r="E5" i="4"/>
  <c r="E23" i="4" s="1"/>
  <c r="D5" i="4"/>
  <c r="D23" i="4" s="1"/>
  <c r="C5" i="4"/>
  <c r="C23" i="4" s="1"/>
  <c r="C15" i="3"/>
  <c r="D15" i="3"/>
  <c r="E15" i="3"/>
  <c r="F15" i="3"/>
  <c r="G15" i="3"/>
  <c r="C16" i="3"/>
  <c r="D16" i="3"/>
  <c r="E16" i="3"/>
  <c r="F16" i="3"/>
  <c r="C13" i="3"/>
  <c r="C17" i="3" s="1"/>
  <c r="D13" i="3"/>
  <c r="E13" i="3"/>
  <c r="F13" i="3"/>
  <c r="CC73" i="3"/>
  <c r="CB73" i="3"/>
  <c r="CD73" i="3"/>
  <c r="CE73" i="3"/>
  <c r="CF73" i="3"/>
  <c r="CG73" i="3"/>
  <c r="CH73" i="3"/>
  <c r="CI73" i="3"/>
  <c r="CJ73" i="3"/>
  <c r="CK73" i="3"/>
  <c r="CL73" i="3"/>
  <c r="CB79" i="3"/>
  <c r="CC79" i="3"/>
  <c r="CD79" i="3"/>
  <c r="CE79" i="3"/>
  <c r="CF79" i="3"/>
  <c r="CG79" i="3"/>
  <c r="CH79" i="3"/>
  <c r="CI79" i="3"/>
  <c r="CJ79" i="3"/>
  <c r="CK79" i="3"/>
  <c r="CL79" i="3"/>
  <c r="CB85" i="3"/>
  <c r="CC85" i="3"/>
  <c r="CD85" i="3"/>
  <c r="CE85" i="3"/>
  <c r="CF85" i="3"/>
  <c r="CG85" i="3"/>
  <c r="CH85" i="3"/>
  <c r="CI85" i="3"/>
  <c r="CJ85" i="3"/>
  <c r="CK85" i="3"/>
  <c r="CL85" i="3"/>
  <c r="CA85" i="3"/>
  <c r="CA79" i="3"/>
  <c r="CA73" i="3"/>
  <c r="CB67" i="3"/>
  <c r="CC67" i="3"/>
  <c r="CD67" i="3"/>
  <c r="CE67" i="3"/>
  <c r="CF67" i="3"/>
  <c r="CG67" i="3"/>
  <c r="CH67" i="3"/>
  <c r="CI67" i="3"/>
  <c r="CJ67" i="3"/>
  <c r="CK67" i="3"/>
  <c r="CL67" i="3"/>
  <c r="CA67" i="3"/>
  <c r="D67" i="3" s="1"/>
  <c r="F123" i="3"/>
  <c r="I122" i="3"/>
  <c r="H122" i="3"/>
  <c r="G122" i="3"/>
  <c r="F122" i="3"/>
  <c r="F119" i="3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F117" i="3"/>
  <c r="G117" i="3" s="1"/>
  <c r="H117" i="3" s="1"/>
  <c r="I117" i="3" s="1"/>
  <c r="J117" i="3" s="1"/>
  <c r="D116" i="3"/>
  <c r="F113" i="3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AZ113" i="3" s="1"/>
  <c r="BA113" i="3" s="1"/>
  <c r="BB113" i="3" s="1"/>
  <c r="BC113" i="3" s="1"/>
  <c r="BD113" i="3" s="1"/>
  <c r="BE113" i="3" s="1"/>
  <c r="BF113" i="3" s="1"/>
  <c r="BG113" i="3" s="1"/>
  <c r="BH113" i="3" s="1"/>
  <c r="BI113" i="3" s="1"/>
  <c r="BJ113" i="3" s="1"/>
  <c r="BK113" i="3" s="1"/>
  <c r="BL113" i="3" s="1"/>
  <c r="BM113" i="3" s="1"/>
  <c r="BN113" i="3" s="1"/>
  <c r="BO113" i="3" s="1"/>
  <c r="BP113" i="3" s="1"/>
  <c r="BQ113" i="3" s="1"/>
  <c r="BR113" i="3" s="1"/>
  <c r="BS113" i="3" s="1"/>
  <c r="BT113" i="3" s="1"/>
  <c r="BU113" i="3" s="1"/>
  <c r="BV113" i="3" s="1"/>
  <c r="BW113" i="3" s="1"/>
  <c r="BX113" i="3" s="1"/>
  <c r="BY113" i="3" s="1"/>
  <c r="BZ113" i="3" s="1"/>
  <c r="CA113" i="3" s="1"/>
  <c r="CB113" i="3" s="1"/>
  <c r="CC113" i="3" s="1"/>
  <c r="CD113" i="3" s="1"/>
  <c r="CE113" i="3" s="1"/>
  <c r="CF113" i="3" s="1"/>
  <c r="CG113" i="3" s="1"/>
  <c r="CH113" i="3" s="1"/>
  <c r="CI113" i="3" s="1"/>
  <c r="CJ113" i="3" s="1"/>
  <c r="CK113" i="3" s="1"/>
  <c r="CL113" i="3" s="1"/>
  <c r="F111" i="3"/>
  <c r="G111" i="3" s="1"/>
  <c r="H111" i="3" s="1"/>
  <c r="I111" i="3" s="1"/>
  <c r="J111" i="3" s="1"/>
  <c r="K111" i="3" s="1"/>
  <c r="D110" i="3"/>
  <c r="F107" i="3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BO107" i="3" s="1"/>
  <c r="BP107" i="3" s="1"/>
  <c r="BQ107" i="3" s="1"/>
  <c r="BR107" i="3" s="1"/>
  <c r="BS107" i="3" s="1"/>
  <c r="BT107" i="3" s="1"/>
  <c r="BU107" i="3" s="1"/>
  <c r="BV107" i="3" s="1"/>
  <c r="BW107" i="3" s="1"/>
  <c r="BX107" i="3" s="1"/>
  <c r="BY107" i="3" s="1"/>
  <c r="BZ107" i="3" s="1"/>
  <c r="CA107" i="3" s="1"/>
  <c r="CB107" i="3" s="1"/>
  <c r="CC107" i="3" s="1"/>
  <c r="CD107" i="3" s="1"/>
  <c r="CE107" i="3" s="1"/>
  <c r="CF107" i="3" s="1"/>
  <c r="CG107" i="3" s="1"/>
  <c r="CH107" i="3" s="1"/>
  <c r="CI107" i="3" s="1"/>
  <c r="CJ107" i="3" s="1"/>
  <c r="CK107" i="3" s="1"/>
  <c r="CL107" i="3" s="1"/>
  <c r="F105" i="3"/>
  <c r="G105" i="3" s="1"/>
  <c r="H105" i="3" s="1"/>
  <c r="I105" i="3" s="1"/>
  <c r="J105" i="3" s="1"/>
  <c r="D104" i="3"/>
  <c r="F101" i="3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BC101" i="3" s="1"/>
  <c r="BD101" i="3" s="1"/>
  <c r="BE101" i="3" s="1"/>
  <c r="BF101" i="3" s="1"/>
  <c r="BG101" i="3" s="1"/>
  <c r="BH101" i="3" s="1"/>
  <c r="BI101" i="3" s="1"/>
  <c r="BJ101" i="3" s="1"/>
  <c r="BK101" i="3" s="1"/>
  <c r="BL101" i="3" s="1"/>
  <c r="BM101" i="3" s="1"/>
  <c r="BN101" i="3" s="1"/>
  <c r="BO101" i="3" s="1"/>
  <c r="BP101" i="3" s="1"/>
  <c r="BQ101" i="3" s="1"/>
  <c r="BR101" i="3" s="1"/>
  <c r="BS101" i="3" s="1"/>
  <c r="BT101" i="3" s="1"/>
  <c r="BU101" i="3" s="1"/>
  <c r="BV101" i="3" s="1"/>
  <c r="BW101" i="3" s="1"/>
  <c r="BX101" i="3" s="1"/>
  <c r="BY101" i="3" s="1"/>
  <c r="BZ101" i="3" s="1"/>
  <c r="CA101" i="3" s="1"/>
  <c r="CB101" i="3" s="1"/>
  <c r="CC101" i="3" s="1"/>
  <c r="CD101" i="3" s="1"/>
  <c r="CE101" i="3" s="1"/>
  <c r="CF101" i="3" s="1"/>
  <c r="CG101" i="3" s="1"/>
  <c r="CH101" i="3" s="1"/>
  <c r="CI101" i="3" s="1"/>
  <c r="CJ101" i="3" s="1"/>
  <c r="CK101" i="3" s="1"/>
  <c r="CL101" i="3" s="1"/>
  <c r="F99" i="3"/>
  <c r="G99" i="3" s="1"/>
  <c r="H99" i="3" s="1"/>
  <c r="I99" i="3" s="1"/>
  <c r="J99" i="3" s="1"/>
  <c r="D98" i="3"/>
  <c r="F88" i="3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J88" i="3" s="1"/>
  <c r="BK88" i="3" s="1"/>
  <c r="BL88" i="3" s="1"/>
  <c r="BM88" i="3" s="1"/>
  <c r="BN88" i="3" s="1"/>
  <c r="BO88" i="3" s="1"/>
  <c r="BP88" i="3" s="1"/>
  <c r="BQ88" i="3" s="1"/>
  <c r="BR88" i="3" s="1"/>
  <c r="BS88" i="3" s="1"/>
  <c r="BT88" i="3" s="1"/>
  <c r="BU88" i="3" s="1"/>
  <c r="BV88" i="3" s="1"/>
  <c r="BW88" i="3" s="1"/>
  <c r="BX88" i="3" s="1"/>
  <c r="BY88" i="3" s="1"/>
  <c r="BZ88" i="3" s="1"/>
  <c r="CA88" i="3" s="1"/>
  <c r="CB88" i="3" s="1"/>
  <c r="CC88" i="3" s="1"/>
  <c r="CD88" i="3" s="1"/>
  <c r="CE88" i="3" s="1"/>
  <c r="CF88" i="3" s="1"/>
  <c r="CG88" i="3" s="1"/>
  <c r="CH88" i="3" s="1"/>
  <c r="CI88" i="3" s="1"/>
  <c r="CJ88" i="3" s="1"/>
  <c r="CK88" i="3" s="1"/>
  <c r="CL88" i="3" s="1"/>
  <c r="F86" i="3"/>
  <c r="G86" i="3" s="1"/>
  <c r="F82" i="3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G82" i="3" s="1"/>
  <c r="BH82" i="3" s="1"/>
  <c r="BI82" i="3" s="1"/>
  <c r="BJ82" i="3" s="1"/>
  <c r="BK82" i="3" s="1"/>
  <c r="BL82" i="3" s="1"/>
  <c r="BM82" i="3" s="1"/>
  <c r="BN82" i="3" s="1"/>
  <c r="BO82" i="3" s="1"/>
  <c r="BP82" i="3" s="1"/>
  <c r="BQ82" i="3" s="1"/>
  <c r="BR82" i="3" s="1"/>
  <c r="BS82" i="3" s="1"/>
  <c r="BT82" i="3" s="1"/>
  <c r="BU82" i="3" s="1"/>
  <c r="BV82" i="3" s="1"/>
  <c r="BW82" i="3" s="1"/>
  <c r="BX82" i="3" s="1"/>
  <c r="BY82" i="3" s="1"/>
  <c r="BZ82" i="3" s="1"/>
  <c r="CA82" i="3" s="1"/>
  <c r="CB82" i="3" s="1"/>
  <c r="CC82" i="3" s="1"/>
  <c r="CD82" i="3" s="1"/>
  <c r="CE82" i="3" s="1"/>
  <c r="CF82" i="3" s="1"/>
  <c r="CG82" i="3" s="1"/>
  <c r="CH82" i="3" s="1"/>
  <c r="CI82" i="3" s="1"/>
  <c r="CJ82" i="3" s="1"/>
  <c r="CK82" i="3" s="1"/>
  <c r="CL82" i="3" s="1"/>
  <c r="F80" i="3"/>
  <c r="G80" i="3" s="1"/>
  <c r="F76" i="3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CK76" i="3" s="1"/>
  <c r="CL76" i="3" s="1"/>
  <c r="F74" i="3"/>
  <c r="G74" i="3" s="1"/>
  <c r="H74" i="3" s="1"/>
  <c r="I74" i="3" s="1"/>
  <c r="J74" i="3" s="1"/>
  <c r="J75" i="3" s="1"/>
  <c r="F70" i="3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F68" i="3"/>
  <c r="G68" i="3" s="1"/>
  <c r="D13" i="2"/>
  <c r="E13" i="2"/>
  <c r="F13" i="2"/>
  <c r="C13" i="2"/>
  <c r="G121" i="2"/>
  <c r="H121" i="2"/>
  <c r="I121" i="2"/>
  <c r="F122" i="2"/>
  <c r="F121" i="2"/>
  <c r="F118" i="2"/>
  <c r="G118" i="2" s="1"/>
  <c r="H118" i="2" s="1"/>
  <c r="I118" i="2" s="1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BI118" i="2" s="1"/>
  <c r="BJ118" i="2" s="1"/>
  <c r="BK118" i="2" s="1"/>
  <c r="BL118" i="2" s="1"/>
  <c r="BM118" i="2" s="1"/>
  <c r="BN118" i="2" s="1"/>
  <c r="BO118" i="2" s="1"/>
  <c r="BP118" i="2" s="1"/>
  <c r="BQ118" i="2" s="1"/>
  <c r="BR118" i="2" s="1"/>
  <c r="BS118" i="2" s="1"/>
  <c r="BT118" i="2" s="1"/>
  <c r="BU118" i="2" s="1"/>
  <c r="BV118" i="2" s="1"/>
  <c r="BW118" i="2" s="1"/>
  <c r="BX118" i="2" s="1"/>
  <c r="BY118" i="2" s="1"/>
  <c r="BZ118" i="2" s="1"/>
  <c r="F116" i="2"/>
  <c r="G116" i="2" s="1"/>
  <c r="H116" i="2" s="1"/>
  <c r="I116" i="2" s="1"/>
  <c r="J116" i="2" s="1"/>
  <c r="D115" i="2"/>
  <c r="F112" i="2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F110" i="2"/>
  <c r="G110" i="2" s="1"/>
  <c r="H110" i="2" s="1"/>
  <c r="I110" i="2" s="1"/>
  <c r="J110" i="2" s="1"/>
  <c r="K110" i="2" s="1"/>
  <c r="D109" i="2"/>
  <c r="F106" i="2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BK106" i="2" s="1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BX106" i="2" s="1"/>
  <c r="BY106" i="2" s="1"/>
  <c r="BZ106" i="2" s="1"/>
  <c r="F104" i="2"/>
  <c r="G104" i="2" s="1"/>
  <c r="H104" i="2" s="1"/>
  <c r="I104" i="2" s="1"/>
  <c r="J104" i="2" s="1"/>
  <c r="D103" i="2"/>
  <c r="F100" i="2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F98" i="2"/>
  <c r="G98" i="2" s="1"/>
  <c r="H98" i="2" s="1"/>
  <c r="I98" i="2" s="1"/>
  <c r="J98" i="2" s="1"/>
  <c r="D97" i="2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W253" i="3"/>
  <c r="BW269" i="3" s="1"/>
  <c r="BV253" i="3"/>
  <c r="BV269" i="3" s="1"/>
  <c r="BU253" i="3"/>
  <c r="BU269" i="3" s="1"/>
  <c r="BT253" i="3"/>
  <c r="BT269" i="3" s="1"/>
  <c r="BS253" i="3"/>
  <c r="BS269" i="3" s="1"/>
  <c r="BR253" i="3"/>
  <c r="BR269" i="3" s="1"/>
  <c r="BQ253" i="3"/>
  <c r="BQ269" i="3" s="1"/>
  <c r="BP253" i="3"/>
  <c r="BP269" i="3" s="1"/>
  <c r="BO253" i="3"/>
  <c r="BO269" i="3" s="1"/>
  <c r="BN253" i="3"/>
  <c r="BN269" i="3" s="1"/>
  <c r="BM253" i="3"/>
  <c r="BM269" i="3" s="1"/>
  <c r="BL253" i="3"/>
  <c r="BL269" i="3" s="1"/>
  <c r="BK253" i="3"/>
  <c r="BK269" i="3" s="1"/>
  <c r="BJ253" i="3"/>
  <c r="BJ269" i="3" s="1"/>
  <c r="BI253" i="3"/>
  <c r="BI269" i="3" s="1"/>
  <c r="BH253" i="3"/>
  <c r="BH269" i="3" s="1"/>
  <c r="BG253" i="3"/>
  <c r="BG269" i="3" s="1"/>
  <c r="BF253" i="3"/>
  <c r="BF269" i="3" s="1"/>
  <c r="BE253" i="3"/>
  <c r="BE269" i="3" s="1"/>
  <c r="BD253" i="3"/>
  <c r="BD269" i="3" s="1"/>
  <c r="BC253" i="3"/>
  <c r="BC269" i="3" s="1"/>
  <c r="BB253" i="3"/>
  <c r="BB269" i="3" s="1"/>
  <c r="BA253" i="3"/>
  <c r="BA269" i="3" s="1"/>
  <c r="AZ253" i="3"/>
  <c r="AZ269" i="3" s="1"/>
  <c r="AY253" i="3"/>
  <c r="AY269" i="3" s="1"/>
  <c r="AX253" i="3"/>
  <c r="AX269" i="3" s="1"/>
  <c r="AW253" i="3"/>
  <c r="AW269" i="3" s="1"/>
  <c r="AV253" i="3"/>
  <c r="AV269" i="3" s="1"/>
  <c r="AU253" i="3"/>
  <c r="AU269" i="3" s="1"/>
  <c r="AT253" i="3"/>
  <c r="AT269" i="3" s="1"/>
  <c r="AS253" i="3"/>
  <c r="AS269" i="3" s="1"/>
  <c r="AR253" i="3"/>
  <c r="AR269" i="3" s="1"/>
  <c r="AQ253" i="3"/>
  <c r="AQ269" i="3" s="1"/>
  <c r="AP253" i="3"/>
  <c r="AP269" i="3" s="1"/>
  <c r="AO253" i="3"/>
  <c r="AO269" i="3" s="1"/>
  <c r="AN253" i="3"/>
  <c r="AN269" i="3" s="1"/>
  <c r="AM253" i="3"/>
  <c r="AM269" i="3" s="1"/>
  <c r="AL253" i="3"/>
  <c r="AL269" i="3" s="1"/>
  <c r="AK253" i="3"/>
  <c r="AK269" i="3" s="1"/>
  <c r="AJ253" i="3"/>
  <c r="AJ269" i="3" s="1"/>
  <c r="AI253" i="3"/>
  <c r="AI269" i="3" s="1"/>
  <c r="AH253" i="3"/>
  <c r="AH269" i="3" s="1"/>
  <c r="AG253" i="3"/>
  <c r="AG269" i="3" s="1"/>
  <c r="AF253" i="3"/>
  <c r="AF269" i="3" s="1"/>
  <c r="AE253" i="3"/>
  <c r="AE269" i="3" s="1"/>
  <c r="AD253" i="3"/>
  <c r="AD269" i="3" s="1"/>
  <c r="AC253" i="3"/>
  <c r="AC269" i="3" s="1"/>
  <c r="AB253" i="3"/>
  <c r="AB269" i="3" s="1"/>
  <c r="AA253" i="3"/>
  <c r="AA269" i="3" s="1"/>
  <c r="Z253" i="3"/>
  <c r="Z269" i="3" s="1"/>
  <c r="Y253" i="3"/>
  <c r="Y269" i="3" s="1"/>
  <c r="X253" i="3"/>
  <c r="X269" i="3" s="1"/>
  <c r="W253" i="3"/>
  <c r="W269" i="3" s="1"/>
  <c r="V253" i="3"/>
  <c r="V269" i="3" s="1"/>
  <c r="U253" i="3"/>
  <c r="U269" i="3" s="1"/>
  <c r="T253" i="3"/>
  <c r="T269" i="3" s="1"/>
  <c r="S253" i="3"/>
  <c r="S269" i="3" s="1"/>
  <c r="R253" i="3"/>
  <c r="R269" i="3" s="1"/>
  <c r="Q253" i="3"/>
  <c r="Q269" i="3" s="1"/>
  <c r="P253" i="3"/>
  <c r="P269" i="3" s="1"/>
  <c r="O253" i="3"/>
  <c r="O269" i="3" s="1"/>
  <c r="N253" i="3"/>
  <c r="N269" i="3" s="1"/>
  <c r="M253" i="3"/>
  <c r="M269" i="3" s="1"/>
  <c r="L253" i="3"/>
  <c r="L269" i="3" s="1"/>
  <c r="K253" i="3"/>
  <c r="K269" i="3" s="1"/>
  <c r="J253" i="3"/>
  <c r="J269" i="3" s="1"/>
  <c r="I253" i="3"/>
  <c r="I269" i="3" s="1"/>
  <c r="H253" i="3"/>
  <c r="H269" i="3" s="1"/>
  <c r="G253" i="3"/>
  <c r="G269" i="3" s="1"/>
  <c r="F253" i="3"/>
  <c r="F269" i="3" s="1"/>
  <c r="E253" i="3"/>
  <c r="E269" i="3" s="1"/>
  <c r="D253" i="3"/>
  <c r="D269" i="3" s="1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C241" i="3" s="1"/>
  <c r="F92" i="3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BH92" i="3" s="1"/>
  <c r="BI92" i="3" s="1"/>
  <c r="BJ92" i="3" s="1"/>
  <c r="BK92" i="3" s="1"/>
  <c r="BL92" i="3" s="1"/>
  <c r="BM92" i="3" s="1"/>
  <c r="BN92" i="3" s="1"/>
  <c r="BO92" i="3" s="1"/>
  <c r="BP92" i="3" s="1"/>
  <c r="BQ92" i="3" s="1"/>
  <c r="BR92" i="3" s="1"/>
  <c r="BS92" i="3" s="1"/>
  <c r="BT92" i="3" s="1"/>
  <c r="BU92" i="3" s="1"/>
  <c r="BV92" i="3" s="1"/>
  <c r="BW92" i="3" s="1"/>
  <c r="BX92" i="3" s="1"/>
  <c r="BY92" i="3" s="1"/>
  <c r="BZ92" i="3" s="1"/>
  <c r="CA92" i="3" s="1"/>
  <c r="CB92" i="3" s="1"/>
  <c r="D85" i="3"/>
  <c r="D79" i="3"/>
  <c r="D62" i="3"/>
  <c r="D60" i="3"/>
  <c r="D58" i="3"/>
  <c r="D56" i="3"/>
  <c r="D54" i="3"/>
  <c r="D52" i="3"/>
  <c r="D44" i="3"/>
  <c r="D42" i="3"/>
  <c r="D40" i="3"/>
  <c r="F5" i="3"/>
  <c r="F23" i="3" s="1"/>
  <c r="E5" i="3"/>
  <c r="E23" i="3" s="1"/>
  <c r="D5" i="3"/>
  <c r="D23" i="3" s="1"/>
  <c r="C5" i="3"/>
  <c r="C23" i="3" s="1"/>
  <c r="F91" i="2"/>
  <c r="G91" i="2" s="1"/>
  <c r="H91" i="2" s="1"/>
  <c r="I91" i="2" s="1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K87" i="2" s="1"/>
  <c r="BL87" i="2" s="1"/>
  <c r="BM87" i="2" s="1"/>
  <c r="BN87" i="2" s="1"/>
  <c r="BO87" i="2" s="1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BZ87" i="2" s="1"/>
  <c r="F85" i="2"/>
  <c r="G85" i="2" s="1"/>
  <c r="H85" i="2" s="1"/>
  <c r="I85" i="2" s="1"/>
  <c r="J85" i="2" s="1"/>
  <c r="D84" i="2"/>
  <c r="F81" i="2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BZ81" i="2" s="1"/>
  <c r="F79" i="2"/>
  <c r="G79" i="2" s="1"/>
  <c r="H79" i="2" s="1"/>
  <c r="I79" i="2" s="1"/>
  <c r="J79" i="2" s="1"/>
  <c r="K79" i="2" s="1"/>
  <c r="D78" i="2"/>
  <c r="F75" i="2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BK75" i="2" s="1"/>
  <c r="BL75" i="2" s="1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 s="1"/>
  <c r="BX75" i="2" s="1"/>
  <c r="BY75" i="2" s="1"/>
  <c r="BZ75" i="2" s="1"/>
  <c r="F73" i="2"/>
  <c r="G73" i="2" s="1"/>
  <c r="H73" i="2" s="1"/>
  <c r="I73" i="2" s="1"/>
  <c r="J73" i="2" s="1"/>
  <c r="D72" i="2"/>
  <c r="F69" i="2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F67" i="2"/>
  <c r="G67" i="2" s="1"/>
  <c r="H67" i="2" s="1"/>
  <c r="I67" i="2" s="1"/>
  <c r="J67" i="2" s="1"/>
  <c r="D66" i="2"/>
  <c r="BX5" i="2"/>
  <c r="BX14" i="2" s="1"/>
  <c r="BX7" i="2"/>
  <c r="BX16" i="2" s="1"/>
  <c r="BX6" i="2"/>
  <c r="BX15" i="2" s="1"/>
  <c r="BX4" i="2"/>
  <c r="C5" i="2"/>
  <c r="D61" i="2"/>
  <c r="D59" i="2"/>
  <c r="D57" i="2"/>
  <c r="D55" i="2"/>
  <c r="D53" i="2"/>
  <c r="D51" i="2"/>
  <c r="D43" i="2"/>
  <c r="D41" i="2"/>
  <c r="D39" i="2"/>
  <c r="F16" i="2"/>
  <c r="E16" i="2"/>
  <c r="D16" i="2"/>
  <c r="D17" i="2" s="1"/>
  <c r="E32" i="2" s="1"/>
  <c r="C16" i="2"/>
  <c r="K110" i="6" l="1"/>
  <c r="L110" i="6"/>
  <c r="D34" i="5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E33" i="4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BA33" i="4" s="1"/>
  <c r="BB33" i="4" s="1"/>
  <c r="BC33" i="4" s="1"/>
  <c r="BD33" i="4" s="1"/>
  <c r="BE33" i="4" s="1"/>
  <c r="BF33" i="4" s="1"/>
  <c r="BG33" i="4" s="1"/>
  <c r="BH33" i="4" s="1"/>
  <c r="BI33" i="4" s="1"/>
  <c r="BJ33" i="4" s="1"/>
  <c r="BK33" i="4" s="1"/>
  <c r="BL33" i="4" s="1"/>
  <c r="BM33" i="4" s="1"/>
  <c r="BN33" i="4" s="1"/>
  <c r="BO33" i="4" s="1"/>
  <c r="BP33" i="4" s="1"/>
  <c r="BQ33" i="4" s="1"/>
  <c r="BR33" i="4" s="1"/>
  <c r="BS33" i="4" s="1"/>
  <c r="BT33" i="4" s="1"/>
  <c r="BU33" i="4" s="1"/>
  <c r="BV33" i="4" s="1"/>
  <c r="BW33" i="4" s="1"/>
  <c r="BX33" i="4" s="1"/>
  <c r="BY33" i="4" s="1"/>
  <c r="BZ33" i="4" s="1"/>
  <c r="CA33" i="4" s="1"/>
  <c r="CB33" i="4" s="1"/>
  <c r="CC33" i="4" s="1"/>
  <c r="CD33" i="4" s="1"/>
  <c r="CE33" i="4" s="1"/>
  <c r="CF33" i="4" s="1"/>
  <c r="CG33" i="4" s="1"/>
  <c r="CH33" i="4" s="1"/>
  <c r="CI33" i="4" s="1"/>
  <c r="CJ33" i="4" s="1"/>
  <c r="CK33" i="4" s="1"/>
  <c r="CL33" i="4" s="1"/>
  <c r="CM33" i="4" s="1"/>
  <c r="CN33" i="4" s="1"/>
  <c r="CO33" i="4" s="1"/>
  <c r="CP33" i="4" s="1"/>
  <c r="CQ33" i="4" s="1"/>
  <c r="CR33" i="4" s="1"/>
  <c r="CS33" i="4" s="1"/>
  <c r="CT33" i="4" s="1"/>
  <c r="CU33" i="4" s="1"/>
  <c r="D67" i="4"/>
  <c r="F124" i="4"/>
  <c r="F83" i="4"/>
  <c r="C6" i="4" s="1"/>
  <c r="C24" i="4" s="1"/>
  <c r="E17" i="4"/>
  <c r="F69" i="4"/>
  <c r="D235" i="4"/>
  <c r="E235" i="4" s="1"/>
  <c r="F235" i="4" s="1"/>
  <c r="G235" i="4" s="1"/>
  <c r="H235" i="4" s="1"/>
  <c r="I235" i="4" s="1"/>
  <c r="J235" i="4" s="1"/>
  <c r="K235" i="4" s="1"/>
  <c r="L235" i="4" s="1"/>
  <c r="M235" i="4" s="1"/>
  <c r="N235" i="4" s="1"/>
  <c r="O235" i="4" s="1"/>
  <c r="BZ33" i="3"/>
  <c r="CA33" i="3" s="1"/>
  <c r="CB33" i="3" s="1"/>
  <c r="CC33" i="3" s="1"/>
  <c r="CD33" i="3" s="1"/>
  <c r="CE33" i="3" s="1"/>
  <c r="CF33" i="3" s="1"/>
  <c r="CG33" i="3" s="1"/>
  <c r="CH33" i="3" s="1"/>
  <c r="E17" i="2"/>
  <c r="F32" i="2" s="1"/>
  <c r="F17" i="2"/>
  <c r="G32" i="2" s="1"/>
  <c r="D73" i="5"/>
  <c r="F81" i="5"/>
  <c r="F83" i="5" s="1"/>
  <c r="C6" i="5" s="1"/>
  <c r="C24" i="5" s="1"/>
  <c r="D85" i="5"/>
  <c r="G68" i="5"/>
  <c r="G69" i="5" s="1"/>
  <c r="G71" i="5" s="1"/>
  <c r="D4" i="5" s="1"/>
  <c r="D22" i="5" s="1"/>
  <c r="D17" i="5"/>
  <c r="F17" i="5"/>
  <c r="C17" i="5"/>
  <c r="F125" i="5"/>
  <c r="D79" i="5"/>
  <c r="D67" i="5"/>
  <c r="K74" i="5"/>
  <c r="J75" i="5"/>
  <c r="F71" i="5"/>
  <c r="C4" i="5" s="1"/>
  <c r="L106" i="5"/>
  <c r="K107" i="5"/>
  <c r="K109" i="5" s="1"/>
  <c r="L112" i="5"/>
  <c r="K113" i="5"/>
  <c r="J119" i="5"/>
  <c r="K118" i="5"/>
  <c r="H83" i="5"/>
  <c r="G81" i="5"/>
  <c r="I80" i="5"/>
  <c r="K100" i="5"/>
  <c r="J101" i="5"/>
  <c r="J109" i="5"/>
  <c r="F89" i="5"/>
  <c r="C7" i="5" s="1"/>
  <c r="G86" i="5"/>
  <c r="G124" i="5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AH124" i="5" s="1"/>
  <c r="AI124" i="5" s="1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CN113" i="4"/>
  <c r="CO113" i="4" s="1"/>
  <c r="CP113" i="4" s="1"/>
  <c r="CQ113" i="4" s="1"/>
  <c r="CR113" i="4" s="1"/>
  <c r="CS113" i="4" s="1"/>
  <c r="CT113" i="4" s="1"/>
  <c r="CU113" i="4" s="1"/>
  <c r="CV113" i="4" s="1"/>
  <c r="CW113" i="4" s="1"/>
  <c r="K74" i="4"/>
  <c r="L74" i="4" s="1"/>
  <c r="J75" i="4"/>
  <c r="G80" i="4"/>
  <c r="G81" i="4" s="1"/>
  <c r="D17" i="4"/>
  <c r="C17" i="4"/>
  <c r="G123" i="4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AD123" i="4" s="1"/>
  <c r="AE123" i="4" s="1"/>
  <c r="AF123" i="4" s="1"/>
  <c r="AG123" i="4" s="1"/>
  <c r="AH123" i="4" s="1"/>
  <c r="AI123" i="4" s="1"/>
  <c r="AJ123" i="4" s="1"/>
  <c r="AK123" i="4" s="1"/>
  <c r="AL123" i="4" s="1"/>
  <c r="AM123" i="4" s="1"/>
  <c r="AN123" i="4" s="1"/>
  <c r="AO123" i="4" s="1"/>
  <c r="AP123" i="4" s="1"/>
  <c r="AQ123" i="4" s="1"/>
  <c r="AR123" i="4" s="1"/>
  <c r="AS123" i="4" s="1"/>
  <c r="AT123" i="4" s="1"/>
  <c r="AU123" i="4" s="1"/>
  <c r="AV123" i="4" s="1"/>
  <c r="AW123" i="4" s="1"/>
  <c r="AX123" i="4" s="1"/>
  <c r="AY123" i="4" s="1"/>
  <c r="AZ123" i="4" s="1"/>
  <c r="BA123" i="4" s="1"/>
  <c r="BB123" i="4" s="1"/>
  <c r="BC123" i="4" s="1"/>
  <c r="BD123" i="4" s="1"/>
  <c r="BE123" i="4" s="1"/>
  <c r="BF123" i="4" s="1"/>
  <c r="BG123" i="4" s="1"/>
  <c r="BH123" i="4" s="1"/>
  <c r="BI123" i="4" s="1"/>
  <c r="BJ123" i="4" s="1"/>
  <c r="BK123" i="4" s="1"/>
  <c r="BL123" i="4" s="1"/>
  <c r="BM123" i="4" s="1"/>
  <c r="BN123" i="4" s="1"/>
  <c r="BO123" i="4" s="1"/>
  <c r="BP123" i="4" s="1"/>
  <c r="BQ123" i="4" s="1"/>
  <c r="BR123" i="4" s="1"/>
  <c r="BS123" i="4" s="1"/>
  <c r="BT123" i="4" s="1"/>
  <c r="BU123" i="4" s="1"/>
  <c r="BV123" i="4" s="1"/>
  <c r="BW123" i="4" s="1"/>
  <c r="BX123" i="4" s="1"/>
  <c r="BY123" i="4" s="1"/>
  <c r="BZ123" i="4" s="1"/>
  <c r="CA123" i="4" s="1"/>
  <c r="CB123" i="4" s="1"/>
  <c r="CC123" i="4" s="1"/>
  <c r="CD123" i="4" s="1"/>
  <c r="CE123" i="4" s="1"/>
  <c r="CF123" i="4" s="1"/>
  <c r="CG123" i="4" s="1"/>
  <c r="CH123" i="4" s="1"/>
  <c r="CI123" i="4" s="1"/>
  <c r="CJ123" i="4" s="1"/>
  <c r="CK123" i="4" s="1"/>
  <c r="CL123" i="4" s="1"/>
  <c r="CM123" i="4" s="1"/>
  <c r="CN123" i="4" s="1"/>
  <c r="CO123" i="4" s="1"/>
  <c r="CP123" i="4" s="1"/>
  <c r="CQ123" i="4" s="1"/>
  <c r="CR123" i="4" s="1"/>
  <c r="CS123" i="4" s="1"/>
  <c r="CT123" i="4" s="1"/>
  <c r="CU123" i="4" s="1"/>
  <c r="CV123" i="4" s="1"/>
  <c r="CW123" i="4" s="1"/>
  <c r="F17" i="4"/>
  <c r="H68" i="4"/>
  <c r="G69" i="4"/>
  <c r="G71" i="4" s="1"/>
  <c r="M74" i="4"/>
  <c r="L75" i="4"/>
  <c r="L77" i="4" s="1"/>
  <c r="I5" i="4" s="1"/>
  <c r="J77" i="4"/>
  <c r="K105" i="4"/>
  <c r="J106" i="4"/>
  <c r="K75" i="4"/>
  <c r="K77" i="4" s="1"/>
  <c r="H5" i="4" s="1"/>
  <c r="F71" i="4"/>
  <c r="C4" i="4" s="1"/>
  <c r="J118" i="4"/>
  <c r="K117" i="4"/>
  <c r="L111" i="4"/>
  <c r="K112" i="4"/>
  <c r="G83" i="4"/>
  <c r="D6" i="4" s="1"/>
  <c r="D24" i="4" s="1"/>
  <c r="P235" i="4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AE235" i="4" s="1"/>
  <c r="AF235" i="4" s="1"/>
  <c r="AG235" i="4" s="1"/>
  <c r="AH235" i="4" s="1"/>
  <c r="AI235" i="4" s="1"/>
  <c r="AJ235" i="4" s="1"/>
  <c r="AK235" i="4" s="1"/>
  <c r="AL235" i="4" s="1"/>
  <c r="AM235" i="4" s="1"/>
  <c r="AN235" i="4" s="1"/>
  <c r="AO235" i="4" s="1"/>
  <c r="AP235" i="4" s="1"/>
  <c r="AQ235" i="4" s="1"/>
  <c r="AR235" i="4" s="1"/>
  <c r="AS235" i="4" s="1"/>
  <c r="AT235" i="4" s="1"/>
  <c r="AU235" i="4" s="1"/>
  <c r="AV235" i="4" s="1"/>
  <c r="AW235" i="4" s="1"/>
  <c r="AX235" i="4" s="1"/>
  <c r="AY235" i="4" s="1"/>
  <c r="AZ235" i="4" s="1"/>
  <c r="BA235" i="4" s="1"/>
  <c r="BB235" i="4" s="1"/>
  <c r="BC235" i="4" s="1"/>
  <c r="BD235" i="4" s="1"/>
  <c r="BE235" i="4" s="1"/>
  <c r="BF235" i="4" s="1"/>
  <c r="BG235" i="4" s="1"/>
  <c r="BH235" i="4" s="1"/>
  <c r="BI235" i="4" s="1"/>
  <c r="BJ235" i="4" s="1"/>
  <c r="BK235" i="4" s="1"/>
  <c r="BL235" i="4" s="1"/>
  <c r="BM235" i="4" s="1"/>
  <c r="BN235" i="4" s="1"/>
  <c r="BO235" i="4" s="1"/>
  <c r="BP235" i="4" s="1"/>
  <c r="BQ235" i="4" s="1"/>
  <c r="BR235" i="4" s="1"/>
  <c r="BS235" i="4" s="1"/>
  <c r="BT235" i="4" s="1"/>
  <c r="BU235" i="4" s="1"/>
  <c r="BV235" i="4" s="1"/>
  <c r="BW235" i="4" s="1"/>
  <c r="BX235" i="4" s="1"/>
  <c r="F87" i="4"/>
  <c r="G86" i="4"/>
  <c r="J100" i="4"/>
  <c r="K99" i="4"/>
  <c r="H80" i="4"/>
  <c r="CC92" i="3"/>
  <c r="CD92" i="3" s="1"/>
  <c r="CE92" i="3" s="1"/>
  <c r="CF92" i="3" s="1"/>
  <c r="CG92" i="3" s="1"/>
  <c r="CH92" i="3" s="1"/>
  <c r="CI92" i="3" s="1"/>
  <c r="CJ92" i="3" s="1"/>
  <c r="CK92" i="3" s="1"/>
  <c r="CL92" i="3" s="1"/>
  <c r="D73" i="3"/>
  <c r="K117" i="3"/>
  <c r="K118" i="3" s="1"/>
  <c r="K120" i="3" s="1"/>
  <c r="H16" i="3" s="1"/>
  <c r="J118" i="3"/>
  <c r="K99" i="3"/>
  <c r="J100" i="3"/>
  <c r="K105" i="3"/>
  <c r="J106" i="3"/>
  <c r="G123" i="3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AY123" i="3" s="1"/>
  <c r="AZ123" i="3" s="1"/>
  <c r="BA123" i="3" s="1"/>
  <c r="BB123" i="3" s="1"/>
  <c r="BC123" i="3" s="1"/>
  <c r="BD123" i="3" s="1"/>
  <c r="BE123" i="3" s="1"/>
  <c r="BF123" i="3" s="1"/>
  <c r="BG123" i="3" s="1"/>
  <c r="BH123" i="3" s="1"/>
  <c r="BI123" i="3" s="1"/>
  <c r="BJ123" i="3" s="1"/>
  <c r="BK123" i="3" s="1"/>
  <c r="BL123" i="3" s="1"/>
  <c r="BM123" i="3" s="1"/>
  <c r="BN123" i="3" s="1"/>
  <c r="BO123" i="3" s="1"/>
  <c r="BP123" i="3" s="1"/>
  <c r="BQ123" i="3" s="1"/>
  <c r="BR123" i="3" s="1"/>
  <c r="BS123" i="3" s="1"/>
  <c r="BT123" i="3" s="1"/>
  <c r="BU123" i="3" s="1"/>
  <c r="BV123" i="3" s="1"/>
  <c r="BW123" i="3" s="1"/>
  <c r="BX123" i="3" s="1"/>
  <c r="BY123" i="3" s="1"/>
  <c r="BZ123" i="3" s="1"/>
  <c r="CA123" i="3" s="1"/>
  <c r="CB123" i="3" s="1"/>
  <c r="CC123" i="3" s="1"/>
  <c r="CD123" i="3" s="1"/>
  <c r="CE123" i="3" s="1"/>
  <c r="CF123" i="3" s="1"/>
  <c r="CG123" i="3" s="1"/>
  <c r="CH123" i="3" s="1"/>
  <c r="CI123" i="3" s="1"/>
  <c r="CJ123" i="3" s="1"/>
  <c r="CK123" i="3" s="1"/>
  <c r="CL123" i="3" s="1"/>
  <c r="F124" i="3"/>
  <c r="L111" i="3"/>
  <c r="K112" i="3"/>
  <c r="C17" i="2"/>
  <c r="D32" i="2" s="1"/>
  <c r="D34" i="2" s="1"/>
  <c r="E34" i="2" s="1"/>
  <c r="F34" i="2" s="1"/>
  <c r="G34" i="2" s="1"/>
  <c r="I86" i="2"/>
  <c r="I88" i="2" s="1"/>
  <c r="H86" i="2"/>
  <c r="H88" i="2" s="1"/>
  <c r="G86" i="2"/>
  <c r="G88" i="2" s="1"/>
  <c r="D7" i="2" s="1"/>
  <c r="F86" i="2"/>
  <c r="F88" i="2" s="1"/>
  <c r="C7" i="2" s="1"/>
  <c r="C25" i="2" s="1"/>
  <c r="J80" i="2"/>
  <c r="J82" i="2" s="1"/>
  <c r="G6" i="2" s="1"/>
  <c r="G24" i="2" s="1"/>
  <c r="I80" i="2"/>
  <c r="I82" i="2" s="1"/>
  <c r="F6" i="2" s="1"/>
  <c r="F24" i="2" s="1"/>
  <c r="H80" i="2"/>
  <c r="H82" i="2" s="1"/>
  <c r="I68" i="2"/>
  <c r="I70" i="2" s="1"/>
  <c r="G80" i="2"/>
  <c r="G82" i="2" s="1"/>
  <c r="D6" i="2" s="1"/>
  <c r="D24" i="2" s="1"/>
  <c r="H68" i="2"/>
  <c r="H70" i="2" s="1"/>
  <c r="F80" i="2"/>
  <c r="F82" i="2" s="1"/>
  <c r="C6" i="2" s="1"/>
  <c r="G68" i="2"/>
  <c r="G70" i="2" s="1"/>
  <c r="F68" i="2"/>
  <c r="F70" i="2" s="1"/>
  <c r="D241" i="3"/>
  <c r="E241" i="3" s="1"/>
  <c r="F241" i="3" s="1"/>
  <c r="G241" i="3" s="1"/>
  <c r="H241" i="3" s="1"/>
  <c r="I241" i="3" s="1"/>
  <c r="J241" i="3" s="1"/>
  <c r="K241" i="3" s="1"/>
  <c r="L241" i="3" s="1"/>
  <c r="M241" i="3" s="1"/>
  <c r="N241" i="3" s="1"/>
  <c r="O241" i="3" s="1"/>
  <c r="P241" i="3" s="1"/>
  <c r="Q241" i="3" s="1"/>
  <c r="R241" i="3" s="1"/>
  <c r="S241" i="3" s="1"/>
  <c r="T241" i="3" s="1"/>
  <c r="U241" i="3" s="1"/>
  <c r="V241" i="3" s="1"/>
  <c r="W241" i="3" s="1"/>
  <c r="X241" i="3" s="1"/>
  <c r="Y241" i="3" s="1"/>
  <c r="Z241" i="3" s="1"/>
  <c r="AA241" i="3" s="1"/>
  <c r="AB241" i="3" s="1"/>
  <c r="AC241" i="3" s="1"/>
  <c r="AD241" i="3" s="1"/>
  <c r="AE241" i="3" s="1"/>
  <c r="AF241" i="3" s="1"/>
  <c r="AG241" i="3" s="1"/>
  <c r="AH241" i="3" s="1"/>
  <c r="AI241" i="3" s="1"/>
  <c r="AJ241" i="3" s="1"/>
  <c r="AK241" i="3" s="1"/>
  <c r="AL241" i="3" s="1"/>
  <c r="AM241" i="3" s="1"/>
  <c r="AN241" i="3" s="1"/>
  <c r="AO241" i="3" s="1"/>
  <c r="AP241" i="3" s="1"/>
  <c r="AQ241" i="3" s="1"/>
  <c r="AR241" i="3" s="1"/>
  <c r="AS241" i="3" s="1"/>
  <c r="AT241" i="3" s="1"/>
  <c r="AU241" i="3" s="1"/>
  <c r="AV241" i="3" s="1"/>
  <c r="AW241" i="3" s="1"/>
  <c r="AX241" i="3" s="1"/>
  <c r="AY241" i="3" s="1"/>
  <c r="AZ241" i="3" s="1"/>
  <c r="BA241" i="3" s="1"/>
  <c r="BB241" i="3" s="1"/>
  <c r="BC241" i="3" s="1"/>
  <c r="BD241" i="3" s="1"/>
  <c r="BE241" i="3" s="1"/>
  <c r="BF241" i="3" s="1"/>
  <c r="BG241" i="3" s="1"/>
  <c r="BH241" i="3" s="1"/>
  <c r="BI241" i="3" s="1"/>
  <c r="BJ241" i="3" s="1"/>
  <c r="BK241" i="3" s="1"/>
  <c r="BL241" i="3" s="1"/>
  <c r="BM241" i="3" s="1"/>
  <c r="BN241" i="3" s="1"/>
  <c r="BO241" i="3" s="1"/>
  <c r="BP241" i="3" s="1"/>
  <c r="BQ241" i="3" s="1"/>
  <c r="BR241" i="3" s="1"/>
  <c r="BS241" i="3" s="1"/>
  <c r="BT241" i="3" s="1"/>
  <c r="BU241" i="3" s="1"/>
  <c r="BV241" i="3" s="1"/>
  <c r="BW241" i="3" s="1"/>
  <c r="BX241" i="3" s="1"/>
  <c r="J77" i="3"/>
  <c r="F81" i="3"/>
  <c r="F83" i="3" s="1"/>
  <c r="C6" i="3" s="1"/>
  <c r="C24" i="3" s="1"/>
  <c r="F69" i="3"/>
  <c r="F71" i="3" s="1"/>
  <c r="C4" i="3" s="1"/>
  <c r="F87" i="3"/>
  <c r="F89" i="3" s="1"/>
  <c r="C7" i="3" s="1"/>
  <c r="G81" i="3"/>
  <c r="G83" i="3" s="1"/>
  <c r="D6" i="3" s="1"/>
  <c r="D24" i="3" s="1"/>
  <c r="H80" i="3"/>
  <c r="G69" i="3"/>
  <c r="G71" i="3" s="1"/>
  <c r="H68" i="3"/>
  <c r="H86" i="3"/>
  <c r="G87" i="3"/>
  <c r="G89" i="3" s="1"/>
  <c r="D7" i="3" s="1"/>
  <c r="D25" i="3" s="1"/>
  <c r="L110" i="2"/>
  <c r="K111" i="2"/>
  <c r="K98" i="2"/>
  <c r="J99" i="2"/>
  <c r="K104" i="2"/>
  <c r="J105" i="2"/>
  <c r="J117" i="2"/>
  <c r="K116" i="2"/>
  <c r="G122" i="2"/>
  <c r="H122" i="2" s="1"/>
  <c r="I122" i="2" s="1"/>
  <c r="J122" i="2" s="1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AX122" i="2" s="1"/>
  <c r="AY122" i="2" s="1"/>
  <c r="AZ122" i="2" s="1"/>
  <c r="BA122" i="2" s="1"/>
  <c r="BB122" i="2" s="1"/>
  <c r="BC122" i="2" s="1"/>
  <c r="BD122" i="2" s="1"/>
  <c r="BE122" i="2" s="1"/>
  <c r="BF122" i="2" s="1"/>
  <c r="BG122" i="2" s="1"/>
  <c r="BH122" i="2" s="1"/>
  <c r="BI122" i="2" s="1"/>
  <c r="BJ122" i="2" s="1"/>
  <c r="BK122" i="2" s="1"/>
  <c r="BL122" i="2" s="1"/>
  <c r="BM122" i="2" s="1"/>
  <c r="BN122" i="2" s="1"/>
  <c r="BO122" i="2" s="1"/>
  <c r="BP122" i="2" s="1"/>
  <c r="BQ122" i="2" s="1"/>
  <c r="BR122" i="2" s="1"/>
  <c r="BS122" i="2" s="1"/>
  <c r="BT122" i="2" s="1"/>
  <c r="BU122" i="2" s="1"/>
  <c r="BV122" i="2" s="1"/>
  <c r="BW122" i="2" s="1"/>
  <c r="BX122" i="2" s="1"/>
  <c r="BY122" i="2" s="1"/>
  <c r="BZ122" i="2" s="1"/>
  <c r="F123" i="2"/>
  <c r="K74" i="3"/>
  <c r="J91" i="2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BZ91" i="2" s="1"/>
  <c r="K80" i="2"/>
  <c r="L79" i="2"/>
  <c r="K67" i="2"/>
  <c r="J68" i="2"/>
  <c r="K73" i="2"/>
  <c r="J74" i="2"/>
  <c r="K85" i="2"/>
  <c r="J86" i="2"/>
  <c r="E7" i="2"/>
  <c r="E25" i="2" s="1"/>
  <c r="C4" i="2"/>
  <c r="C22" i="2" s="1"/>
  <c r="E4" i="2"/>
  <c r="E22" i="2" s="1"/>
  <c r="F7" i="2"/>
  <c r="F25" i="2" s="1"/>
  <c r="F4" i="2"/>
  <c r="F22" i="2" s="1"/>
  <c r="D4" i="2"/>
  <c r="D22" i="2" s="1"/>
  <c r="E6" i="2"/>
  <c r="E24" i="2" s="1"/>
  <c r="M110" i="6" l="1"/>
  <c r="N110" i="6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  <c r="BL34" i="4" s="1"/>
  <c r="BM34" i="4" s="1"/>
  <c r="BN34" i="4" s="1"/>
  <c r="BO34" i="4" s="1"/>
  <c r="BP34" i="4" s="1"/>
  <c r="BQ34" i="4" s="1"/>
  <c r="BR34" i="4" s="1"/>
  <c r="BS34" i="4" s="1"/>
  <c r="BT34" i="4" s="1"/>
  <c r="BU34" i="4" s="1"/>
  <c r="BV34" i="4" s="1"/>
  <c r="BW34" i="4" s="1"/>
  <c r="BX34" i="4" s="1"/>
  <c r="BY34" i="4" s="1"/>
  <c r="BZ34" i="4" s="1"/>
  <c r="CA34" i="4" s="1"/>
  <c r="CB34" i="4" s="1"/>
  <c r="CC34" i="4" s="1"/>
  <c r="CD34" i="4" s="1"/>
  <c r="CE34" i="4" s="1"/>
  <c r="CF34" i="4" s="1"/>
  <c r="CG34" i="4" s="1"/>
  <c r="CH34" i="4" s="1"/>
  <c r="CI34" i="4" s="1"/>
  <c r="CJ34" i="4" s="1"/>
  <c r="CK34" i="4" s="1"/>
  <c r="CL34" i="4" s="1"/>
  <c r="CM34" i="4" s="1"/>
  <c r="CN34" i="4" s="1"/>
  <c r="CO34" i="4" s="1"/>
  <c r="CP34" i="4" s="1"/>
  <c r="CQ34" i="4" s="1"/>
  <c r="CR34" i="4" s="1"/>
  <c r="CS34" i="4" s="1"/>
  <c r="CT34" i="4" s="1"/>
  <c r="CU34" i="4" s="1"/>
  <c r="H68" i="5"/>
  <c r="E6" i="5"/>
  <c r="E24" i="5" s="1"/>
  <c r="J103" i="5"/>
  <c r="K101" i="5"/>
  <c r="K103" i="5" s="1"/>
  <c r="L100" i="5"/>
  <c r="I68" i="5"/>
  <c r="H69" i="5"/>
  <c r="I81" i="5"/>
  <c r="I83" i="5" s="1"/>
  <c r="J80" i="5"/>
  <c r="G83" i="5"/>
  <c r="D6" i="5" s="1"/>
  <c r="F91" i="5"/>
  <c r="K119" i="5"/>
  <c r="K121" i="5" s="1"/>
  <c r="L118" i="5"/>
  <c r="J121" i="5"/>
  <c r="K115" i="5"/>
  <c r="H86" i="5"/>
  <c r="G87" i="5"/>
  <c r="L113" i="5"/>
  <c r="L115" i="5" s="1"/>
  <c r="M112" i="5"/>
  <c r="J77" i="5"/>
  <c r="K75" i="5"/>
  <c r="K77" i="5" s="1"/>
  <c r="H5" i="5" s="1"/>
  <c r="L74" i="5"/>
  <c r="G125" i="5"/>
  <c r="H125" i="5" s="1"/>
  <c r="I125" i="5" s="1"/>
  <c r="L107" i="5"/>
  <c r="M106" i="5"/>
  <c r="G124" i="4"/>
  <c r="H124" i="4" s="1"/>
  <c r="I124" i="4" s="1"/>
  <c r="L117" i="4"/>
  <c r="K118" i="4"/>
  <c r="K120" i="4" s="1"/>
  <c r="H16" i="4" s="1"/>
  <c r="J120" i="4"/>
  <c r="J108" i="4"/>
  <c r="L105" i="4"/>
  <c r="K106" i="4"/>
  <c r="K108" i="4" s="1"/>
  <c r="H14" i="4" s="1"/>
  <c r="H23" i="4" s="1"/>
  <c r="H81" i="4"/>
  <c r="I80" i="4"/>
  <c r="G5" i="4"/>
  <c r="L99" i="4"/>
  <c r="K100" i="4"/>
  <c r="K102" i="4" s="1"/>
  <c r="J102" i="4"/>
  <c r="K114" i="4"/>
  <c r="G87" i="4"/>
  <c r="G89" i="4" s="1"/>
  <c r="D7" i="4" s="1"/>
  <c r="D25" i="4" s="1"/>
  <c r="H86" i="4"/>
  <c r="L112" i="4"/>
  <c r="L114" i="4" s="1"/>
  <c r="I15" i="4" s="1"/>
  <c r="M111" i="4"/>
  <c r="F89" i="4"/>
  <c r="F91" i="4" s="1"/>
  <c r="N74" i="4"/>
  <c r="M75" i="4"/>
  <c r="M77" i="4" s="1"/>
  <c r="J5" i="4" s="1"/>
  <c r="D4" i="4"/>
  <c r="H69" i="4"/>
  <c r="I68" i="4"/>
  <c r="G124" i="3"/>
  <c r="H124" i="3" s="1"/>
  <c r="I124" i="3" s="1"/>
  <c r="C25" i="3"/>
  <c r="K114" i="3"/>
  <c r="H15" i="3" s="1"/>
  <c r="M111" i="3"/>
  <c r="L112" i="3"/>
  <c r="L114" i="3" s="1"/>
  <c r="I15" i="3" s="1"/>
  <c r="J108" i="3"/>
  <c r="G14" i="3" s="1"/>
  <c r="K106" i="3"/>
  <c r="K108" i="3" s="1"/>
  <c r="H14" i="3" s="1"/>
  <c r="L105" i="3"/>
  <c r="J102" i="3"/>
  <c r="G13" i="3" s="1"/>
  <c r="K100" i="3"/>
  <c r="K102" i="3" s="1"/>
  <c r="H13" i="3" s="1"/>
  <c r="L99" i="3"/>
  <c r="J120" i="3"/>
  <c r="G16" i="3" s="1"/>
  <c r="L117" i="3"/>
  <c r="F90" i="2"/>
  <c r="F92" i="2" s="1"/>
  <c r="H90" i="2"/>
  <c r="G90" i="2"/>
  <c r="I90" i="2"/>
  <c r="G123" i="2"/>
  <c r="H123" i="2" s="1"/>
  <c r="I123" i="2" s="1"/>
  <c r="C22" i="3"/>
  <c r="C8" i="3"/>
  <c r="F91" i="3"/>
  <c r="I86" i="3"/>
  <c r="H87" i="3"/>
  <c r="H89" i="3" s="1"/>
  <c r="E7" i="3" s="1"/>
  <c r="E25" i="3" s="1"/>
  <c r="H69" i="3"/>
  <c r="H71" i="3" s="1"/>
  <c r="I68" i="3"/>
  <c r="H81" i="3"/>
  <c r="H83" i="3" s="1"/>
  <c r="E6" i="3" s="1"/>
  <c r="E24" i="3" s="1"/>
  <c r="I80" i="3"/>
  <c r="G91" i="3"/>
  <c r="D17" i="3"/>
  <c r="D4" i="3"/>
  <c r="L116" i="2"/>
  <c r="K117" i="2"/>
  <c r="K119" i="2" s="1"/>
  <c r="J119" i="2"/>
  <c r="J107" i="2"/>
  <c r="L104" i="2"/>
  <c r="K105" i="2"/>
  <c r="K107" i="2" s="1"/>
  <c r="J101" i="2"/>
  <c r="G13" i="2" s="1"/>
  <c r="K99" i="2"/>
  <c r="K101" i="2" s="1"/>
  <c r="H13" i="2" s="1"/>
  <c r="L98" i="2"/>
  <c r="K113" i="2"/>
  <c r="L111" i="2"/>
  <c r="L113" i="2" s="1"/>
  <c r="M110" i="2"/>
  <c r="L74" i="3"/>
  <c r="K75" i="3"/>
  <c r="K77" i="3" s="1"/>
  <c r="H5" i="3" s="1"/>
  <c r="J88" i="2"/>
  <c r="G7" i="2" s="1"/>
  <c r="L85" i="2"/>
  <c r="K86" i="2"/>
  <c r="K88" i="2" s="1"/>
  <c r="J76" i="2"/>
  <c r="L73" i="2"/>
  <c r="K74" i="2"/>
  <c r="K76" i="2" s="1"/>
  <c r="J70" i="2"/>
  <c r="G4" i="2" s="1"/>
  <c r="K68" i="2"/>
  <c r="K70" i="2" s="1"/>
  <c r="H4" i="2" s="1"/>
  <c r="L67" i="2"/>
  <c r="M79" i="2"/>
  <c r="L80" i="2"/>
  <c r="L82" i="2" s="1"/>
  <c r="I6" i="2" s="1"/>
  <c r="K82" i="2"/>
  <c r="C24" i="2"/>
  <c r="D25" i="2"/>
  <c r="O110" i="6" l="1"/>
  <c r="P110" i="6"/>
  <c r="F6" i="5"/>
  <c r="F24" i="5" s="1"/>
  <c r="L109" i="5"/>
  <c r="M118" i="5"/>
  <c r="L119" i="5"/>
  <c r="L121" i="5" s="1"/>
  <c r="L75" i="5"/>
  <c r="L77" i="5" s="1"/>
  <c r="I5" i="5" s="1"/>
  <c r="M74" i="5"/>
  <c r="C22" i="5"/>
  <c r="C8" i="5"/>
  <c r="H14" i="5"/>
  <c r="H23" i="5" s="1"/>
  <c r="C25" i="5"/>
  <c r="F93" i="5"/>
  <c r="G5" i="5"/>
  <c r="K80" i="5"/>
  <c r="J81" i="5"/>
  <c r="N112" i="5"/>
  <c r="M113" i="5"/>
  <c r="M115" i="5" s="1"/>
  <c r="H71" i="5"/>
  <c r="E4" i="5" s="1"/>
  <c r="G89" i="5"/>
  <c r="D7" i="5" s="1"/>
  <c r="J68" i="5"/>
  <c r="I69" i="5"/>
  <c r="I71" i="5" s="1"/>
  <c r="F4" i="5" s="1"/>
  <c r="H87" i="5"/>
  <c r="H89" i="5" s="1"/>
  <c r="I86" i="5"/>
  <c r="L101" i="5"/>
  <c r="L103" i="5" s="1"/>
  <c r="M100" i="5"/>
  <c r="K123" i="5"/>
  <c r="H13" i="5"/>
  <c r="J123" i="5"/>
  <c r="G13" i="5"/>
  <c r="M107" i="5"/>
  <c r="M109" i="5" s="1"/>
  <c r="N106" i="5"/>
  <c r="H83" i="4"/>
  <c r="N111" i="4"/>
  <c r="M112" i="4"/>
  <c r="M114" i="4" s="1"/>
  <c r="J15" i="4" s="1"/>
  <c r="L106" i="4"/>
  <c r="L108" i="4" s="1"/>
  <c r="I14" i="4" s="1"/>
  <c r="I23" i="4" s="1"/>
  <c r="M105" i="4"/>
  <c r="I86" i="4"/>
  <c r="H87" i="4"/>
  <c r="G14" i="4"/>
  <c r="H15" i="4"/>
  <c r="C22" i="4"/>
  <c r="I69" i="4"/>
  <c r="I71" i="4" s="1"/>
  <c r="J68" i="4"/>
  <c r="J122" i="4"/>
  <c r="G13" i="4"/>
  <c r="F93" i="4"/>
  <c r="H71" i="4"/>
  <c r="D22" i="4"/>
  <c r="D8" i="4"/>
  <c r="D26" i="4" s="1"/>
  <c r="K122" i="4"/>
  <c r="H13" i="4"/>
  <c r="G91" i="4"/>
  <c r="M99" i="4"/>
  <c r="L100" i="4"/>
  <c r="G16" i="4"/>
  <c r="N75" i="4"/>
  <c r="O74" i="4"/>
  <c r="C7" i="4"/>
  <c r="C8" i="4" s="1"/>
  <c r="J80" i="4"/>
  <c r="I81" i="4"/>
  <c r="I83" i="4" s="1"/>
  <c r="F6" i="4" s="1"/>
  <c r="F24" i="4" s="1"/>
  <c r="M117" i="4"/>
  <c r="L118" i="4"/>
  <c r="D22" i="3"/>
  <c r="F93" i="3"/>
  <c r="G93" i="3" s="1"/>
  <c r="C26" i="3"/>
  <c r="L100" i="3"/>
  <c r="M99" i="3"/>
  <c r="K122" i="3"/>
  <c r="M117" i="3"/>
  <c r="L118" i="3"/>
  <c r="J122" i="3"/>
  <c r="L106" i="3"/>
  <c r="L108" i="3" s="1"/>
  <c r="I14" i="3" s="1"/>
  <c r="M105" i="3"/>
  <c r="M112" i="3"/>
  <c r="M114" i="3" s="1"/>
  <c r="J15" i="3" s="1"/>
  <c r="N111" i="3"/>
  <c r="G92" i="2"/>
  <c r="H92" i="2" s="1"/>
  <c r="I92" i="2" s="1"/>
  <c r="I81" i="3"/>
  <c r="I83" i="3" s="1"/>
  <c r="F6" i="3" s="1"/>
  <c r="F24" i="3" s="1"/>
  <c r="J80" i="3"/>
  <c r="J68" i="3"/>
  <c r="J69" i="3" s="1"/>
  <c r="J71" i="3" s="1"/>
  <c r="I69" i="3"/>
  <c r="I71" i="3" s="1"/>
  <c r="J86" i="3"/>
  <c r="I87" i="3"/>
  <c r="I89" i="3" s="1"/>
  <c r="F7" i="3" s="1"/>
  <c r="F25" i="3" s="1"/>
  <c r="H91" i="3"/>
  <c r="E17" i="3"/>
  <c r="E4" i="3"/>
  <c r="E22" i="3" s="1"/>
  <c r="D8" i="3"/>
  <c r="D26" i="3" s="1"/>
  <c r="L99" i="2"/>
  <c r="L101" i="2" s="1"/>
  <c r="I13" i="2" s="1"/>
  <c r="M98" i="2"/>
  <c r="K121" i="2"/>
  <c r="J121" i="2"/>
  <c r="L105" i="2"/>
  <c r="M104" i="2"/>
  <c r="L117" i="2"/>
  <c r="L119" i="2" s="1"/>
  <c r="M116" i="2"/>
  <c r="M111" i="2"/>
  <c r="M113" i="2" s="1"/>
  <c r="N110" i="2"/>
  <c r="G5" i="3"/>
  <c r="H23" i="3"/>
  <c r="M74" i="3"/>
  <c r="L75" i="3"/>
  <c r="L77" i="3" s="1"/>
  <c r="I5" i="3" s="1"/>
  <c r="N79" i="2"/>
  <c r="M80" i="2"/>
  <c r="L68" i="2"/>
  <c r="L70" i="2" s="1"/>
  <c r="M67" i="2"/>
  <c r="K90" i="2"/>
  <c r="J90" i="2"/>
  <c r="L74" i="2"/>
  <c r="L76" i="2" s="1"/>
  <c r="M73" i="2"/>
  <c r="M85" i="2"/>
  <c r="L86" i="2"/>
  <c r="H22" i="2"/>
  <c r="D5" i="2"/>
  <c r="I15" i="2"/>
  <c r="I24" i="2" s="1"/>
  <c r="G22" i="2"/>
  <c r="H6" i="2"/>
  <c r="H7" i="2"/>
  <c r="R110" i="6" l="1"/>
  <c r="Q110" i="6"/>
  <c r="E7" i="5"/>
  <c r="E25" i="5" s="1"/>
  <c r="H91" i="5"/>
  <c r="N113" i="5"/>
  <c r="N115" i="5" s="1"/>
  <c r="O112" i="5"/>
  <c r="C26" i="5"/>
  <c r="N107" i="5"/>
  <c r="N109" i="5" s="1"/>
  <c r="O106" i="5"/>
  <c r="J83" i="5"/>
  <c r="G6" i="5" s="1"/>
  <c r="K81" i="5"/>
  <c r="K83" i="5" s="1"/>
  <c r="H6" i="5" s="1"/>
  <c r="L80" i="5"/>
  <c r="N74" i="5"/>
  <c r="M75" i="5"/>
  <c r="I14" i="5"/>
  <c r="I23" i="5" s="1"/>
  <c r="G91" i="5"/>
  <c r="J125" i="5"/>
  <c r="K125" i="5" s="1"/>
  <c r="N100" i="5"/>
  <c r="M101" i="5"/>
  <c r="L123" i="5"/>
  <c r="I13" i="5"/>
  <c r="D24" i="5"/>
  <c r="D8" i="5"/>
  <c r="D26" i="5" s="1"/>
  <c r="M119" i="5"/>
  <c r="N118" i="5"/>
  <c r="J86" i="5"/>
  <c r="I87" i="5"/>
  <c r="G14" i="5"/>
  <c r="J69" i="5"/>
  <c r="J71" i="5" s="1"/>
  <c r="G4" i="5" s="1"/>
  <c r="K68" i="5"/>
  <c r="H17" i="4"/>
  <c r="M100" i="4"/>
  <c r="M102" i="4" s="1"/>
  <c r="N99" i="4"/>
  <c r="C26" i="4"/>
  <c r="L120" i="4"/>
  <c r="N117" i="4"/>
  <c r="M118" i="4"/>
  <c r="M120" i="4" s="1"/>
  <c r="J16" i="4" s="1"/>
  <c r="J81" i="4"/>
  <c r="J83" i="4" s="1"/>
  <c r="G6" i="4" s="1"/>
  <c r="G24" i="4" s="1"/>
  <c r="K80" i="4"/>
  <c r="C25" i="4"/>
  <c r="E4" i="4"/>
  <c r="O75" i="4"/>
  <c r="O77" i="4" s="1"/>
  <c r="L5" i="4" s="1"/>
  <c r="P74" i="4"/>
  <c r="G93" i="4"/>
  <c r="H89" i="4"/>
  <c r="N77" i="4"/>
  <c r="J86" i="4"/>
  <c r="I87" i="4"/>
  <c r="I89" i="4" s="1"/>
  <c r="F7" i="4" s="1"/>
  <c r="F25" i="4" s="1"/>
  <c r="G17" i="4"/>
  <c r="M106" i="4"/>
  <c r="N105" i="4"/>
  <c r="J124" i="4"/>
  <c r="K124" i="4" s="1"/>
  <c r="G23" i="4"/>
  <c r="J69" i="4"/>
  <c r="K68" i="4"/>
  <c r="N112" i="4"/>
  <c r="O111" i="4"/>
  <c r="F4" i="4"/>
  <c r="L102" i="4"/>
  <c r="E6" i="4"/>
  <c r="N112" i="3"/>
  <c r="O111" i="3"/>
  <c r="J124" i="3"/>
  <c r="K124" i="3" s="1"/>
  <c r="L120" i="3"/>
  <c r="I16" i="3" s="1"/>
  <c r="M118" i="3"/>
  <c r="M120" i="3" s="1"/>
  <c r="J16" i="3" s="1"/>
  <c r="N117" i="3"/>
  <c r="M100" i="3"/>
  <c r="M102" i="3" s="1"/>
  <c r="J13" i="3" s="1"/>
  <c r="N99" i="3"/>
  <c r="M106" i="3"/>
  <c r="M108" i="3" s="1"/>
  <c r="J14" i="3" s="1"/>
  <c r="N105" i="3"/>
  <c r="L102" i="3"/>
  <c r="I13" i="3" s="1"/>
  <c r="H93" i="3"/>
  <c r="J87" i="3"/>
  <c r="J89" i="3" s="1"/>
  <c r="G7" i="3" s="1"/>
  <c r="K86" i="3"/>
  <c r="K80" i="3"/>
  <c r="J81" i="3"/>
  <c r="J83" i="3" s="1"/>
  <c r="G6" i="3" s="1"/>
  <c r="G24" i="3" s="1"/>
  <c r="I91" i="3"/>
  <c r="F4" i="3"/>
  <c r="K68" i="3"/>
  <c r="E8" i="3"/>
  <c r="E26" i="3" s="1"/>
  <c r="N116" i="2"/>
  <c r="M117" i="2"/>
  <c r="M119" i="2" s="1"/>
  <c r="M105" i="2"/>
  <c r="M107" i="2" s="1"/>
  <c r="N104" i="2"/>
  <c r="L107" i="2"/>
  <c r="J123" i="2"/>
  <c r="K123" i="2" s="1"/>
  <c r="M99" i="2"/>
  <c r="N98" i="2"/>
  <c r="N111" i="2"/>
  <c r="N113" i="2" s="1"/>
  <c r="O110" i="2"/>
  <c r="I23" i="3"/>
  <c r="N74" i="3"/>
  <c r="M75" i="3"/>
  <c r="M86" i="2"/>
  <c r="M88" i="2" s="1"/>
  <c r="J7" i="2" s="1"/>
  <c r="N85" i="2"/>
  <c r="M74" i="2"/>
  <c r="M76" i="2" s="1"/>
  <c r="N73" i="2"/>
  <c r="J92" i="2"/>
  <c r="K92" i="2" s="1"/>
  <c r="M68" i="2"/>
  <c r="N67" i="2"/>
  <c r="M82" i="2"/>
  <c r="O79" i="2"/>
  <c r="N80" i="2"/>
  <c r="N82" i="2" s="1"/>
  <c r="L88" i="2"/>
  <c r="L90" i="2" s="1"/>
  <c r="G16" i="2"/>
  <c r="G25" i="2" s="1"/>
  <c r="H15" i="2"/>
  <c r="H24" i="2" s="1"/>
  <c r="H16" i="2"/>
  <c r="H25" i="2" s="1"/>
  <c r="E5" i="2"/>
  <c r="I4" i="2"/>
  <c r="S110" i="6" l="1"/>
  <c r="T110" i="6"/>
  <c r="L125" i="5"/>
  <c r="O100" i="5"/>
  <c r="N101" i="5"/>
  <c r="N103" i="5" s="1"/>
  <c r="G23" i="5"/>
  <c r="P112" i="5"/>
  <c r="O113" i="5"/>
  <c r="I89" i="5"/>
  <c r="F7" i="5" s="1"/>
  <c r="J87" i="5"/>
  <c r="J89" i="5" s="1"/>
  <c r="G7" i="5" s="1"/>
  <c r="K86" i="5"/>
  <c r="O118" i="5"/>
  <c r="N119" i="5"/>
  <c r="N121" i="5" s="1"/>
  <c r="G93" i="5"/>
  <c r="H93" i="5" s="1"/>
  <c r="M121" i="5"/>
  <c r="M77" i="5"/>
  <c r="J5" i="5" s="1"/>
  <c r="E8" i="5"/>
  <c r="E22" i="5"/>
  <c r="O74" i="5"/>
  <c r="N75" i="5"/>
  <c r="N77" i="5" s="1"/>
  <c r="K5" i="5" s="1"/>
  <c r="L81" i="5"/>
  <c r="L83" i="5" s="1"/>
  <c r="I6" i="5" s="1"/>
  <c r="M80" i="5"/>
  <c r="H15" i="5"/>
  <c r="D25" i="5"/>
  <c r="F22" i="5"/>
  <c r="K69" i="5"/>
  <c r="K71" i="5" s="1"/>
  <c r="H4" i="5" s="1"/>
  <c r="L68" i="5"/>
  <c r="M103" i="5"/>
  <c r="O107" i="5"/>
  <c r="P106" i="5"/>
  <c r="M108" i="4"/>
  <c r="M122" i="4" s="1"/>
  <c r="E24" i="4"/>
  <c r="L80" i="4"/>
  <c r="K81" i="4"/>
  <c r="L122" i="4"/>
  <c r="L124" i="4" s="1"/>
  <c r="I13" i="4"/>
  <c r="J87" i="4"/>
  <c r="J89" i="4" s="1"/>
  <c r="G7" i="4" s="1"/>
  <c r="G25" i="4" s="1"/>
  <c r="K86" i="4"/>
  <c r="F22" i="4"/>
  <c r="F8" i="4"/>
  <c r="F26" i="4" s="1"/>
  <c r="I91" i="4"/>
  <c r="K5" i="4"/>
  <c r="N118" i="4"/>
  <c r="N120" i="4" s="1"/>
  <c r="K16" i="4" s="1"/>
  <c r="O117" i="4"/>
  <c r="P111" i="4"/>
  <c r="O112" i="4"/>
  <c r="O114" i="4" s="1"/>
  <c r="L15" i="4" s="1"/>
  <c r="N114" i="4"/>
  <c r="E7" i="4"/>
  <c r="E8" i="4" s="1"/>
  <c r="K69" i="4"/>
  <c r="K71" i="4" s="1"/>
  <c r="L68" i="4"/>
  <c r="I16" i="4"/>
  <c r="J71" i="4"/>
  <c r="P75" i="4"/>
  <c r="Q74" i="4"/>
  <c r="O99" i="4"/>
  <c r="N100" i="4"/>
  <c r="E22" i="4"/>
  <c r="J13" i="4"/>
  <c r="N106" i="4"/>
  <c r="N108" i="4" s="1"/>
  <c r="K14" i="4" s="1"/>
  <c r="O105" i="4"/>
  <c r="H91" i="4"/>
  <c r="H93" i="4" s="1"/>
  <c r="I93" i="4" s="1"/>
  <c r="G25" i="3"/>
  <c r="F8" i="3"/>
  <c r="F22" i="3"/>
  <c r="G23" i="3"/>
  <c r="L122" i="3"/>
  <c r="N106" i="3"/>
  <c r="N108" i="3" s="1"/>
  <c r="K14" i="3" s="1"/>
  <c r="O105" i="3"/>
  <c r="N100" i="3"/>
  <c r="O99" i="3"/>
  <c r="M122" i="3"/>
  <c r="O117" i="3"/>
  <c r="N118" i="3"/>
  <c r="N120" i="3" s="1"/>
  <c r="K16" i="3" s="1"/>
  <c r="O112" i="3"/>
  <c r="O114" i="3" s="1"/>
  <c r="L15" i="3" s="1"/>
  <c r="P111" i="3"/>
  <c r="N114" i="3"/>
  <c r="K15" i="3" s="1"/>
  <c r="I93" i="3"/>
  <c r="L80" i="3"/>
  <c r="K81" i="3"/>
  <c r="K83" i="3" s="1"/>
  <c r="H6" i="3" s="1"/>
  <c r="L86" i="3"/>
  <c r="K87" i="3"/>
  <c r="K89" i="3" s="1"/>
  <c r="H7" i="3" s="1"/>
  <c r="L68" i="3"/>
  <c r="K69" i="3"/>
  <c r="K71" i="3" s="1"/>
  <c r="J91" i="3"/>
  <c r="G17" i="3"/>
  <c r="G4" i="3"/>
  <c r="G22" i="3" s="1"/>
  <c r="F17" i="3"/>
  <c r="O111" i="2"/>
  <c r="O113" i="2" s="1"/>
  <c r="P110" i="2"/>
  <c r="N99" i="2"/>
  <c r="N101" i="2" s="1"/>
  <c r="K13" i="2" s="1"/>
  <c r="O98" i="2"/>
  <c r="M101" i="2"/>
  <c r="J13" i="2" s="1"/>
  <c r="N105" i="2"/>
  <c r="O104" i="2"/>
  <c r="O116" i="2"/>
  <c r="N117" i="2"/>
  <c r="N119" i="2" s="1"/>
  <c r="L121" i="2"/>
  <c r="L123" i="2" s="1"/>
  <c r="N75" i="3"/>
  <c r="N77" i="3" s="1"/>
  <c r="K5" i="3" s="1"/>
  <c r="O74" i="3"/>
  <c r="M77" i="3"/>
  <c r="J6" i="2"/>
  <c r="J15" i="2" s="1"/>
  <c r="J24" i="2" s="1"/>
  <c r="N68" i="2"/>
  <c r="N70" i="2" s="1"/>
  <c r="O67" i="2"/>
  <c r="M70" i="2"/>
  <c r="I7" i="2"/>
  <c r="L92" i="2"/>
  <c r="O80" i="2"/>
  <c r="O82" i="2" s="1"/>
  <c r="P79" i="2"/>
  <c r="N74" i="2"/>
  <c r="N76" i="2" s="1"/>
  <c r="O73" i="2"/>
  <c r="O85" i="2"/>
  <c r="N86" i="2"/>
  <c r="I22" i="2"/>
  <c r="J16" i="2"/>
  <c r="J25" i="2" s="1"/>
  <c r="K6" i="2"/>
  <c r="F5" i="2"/>
  <c r="V110" i="6" l="1"/>
  <c r="U110" i="6"/>
  <c r="J91" i="5"/>
  <c r="M123" i="5"/>
  <c r="J13" i="5"/>
  <c r="O119" i="5"/>
  <c r="P118" i="5"/>
  <c r="G22" i="5"/>
  <c r="G8" i="5"/>
  <c r="L86" i="5"/>
  <c r="K87" i="5"/>
  <c r="K89" i="5" s="1"/>
  <c r="H7" i="5" s="1"/>
  <c r="G16" i="5"/>
  <c r="N80" i="5"/>
  <c r="M81" i="5"/>
  <c r="M83" i="5" s="1"/>
  <c r="J6" i="5" s="1"/>
  <c r="I15" i="5"/>
  <c r="I24" i="5" s="1"/>
  <c r="I91" i="5"/>
  <c r="I93" i="5" s="1"/>
  <c r="G24" i="5"/>
  <c r="K14" i="5"/>
  <c r="K23" i="5" s="1"/>
  <c r="O115" i="5"/>
  <c r="L69" i="5"/>
  <c r="L71" i="5" s="1"/>
  <c r="I4" i="5" s="1"/>
  <c r="M68" i="5"/>
  <c r="P74" i="5"/>
  <c r="O75" i="5"/>
  <c r="O77" i="5" s="1"/>
  <c r="L5" i="5" s="1"/>
  <c r="P113" i="5"/>
  <c r="P115" i="5" s="1"/>
  <c r="Q112" i="5"/>
  <c r="E26" i="5"/>
  <c r="N123" i="5"/>
  <c r="K13" i="5"/>
  <c r="P107" i="5"/>
  <c r="P109" i="5" s="1"/>
  <c r="Q106" i="5"/>
  <c r="O101" i="5"/>
  <c r="P100" i="5"/>
  <c r="O109" i="5"/>
  <c r="H24" i="5"/>
  <c r="L69" i="4"/>
  <c r="L71" i="4" s="1"/>
  <c r="M68" i="4"/>
  <c r="E26" i="4"/>
  <c r="H4" i="4"/>
  <c r="L86" i="4"/>
  <c r="K87" i="4"/>
  <c r="K89" i="4" s="1"/>
  <c r="H7" i="4" s="1"/>
  <c r="H25" i="4" s="1"/>
  <c r="M124" i="4"/>
  <c r="N102" i="4"/>
  <c r="E25" i="4"/>
  <c r="I17" i="4"/>
  <c r="P99" i="4"/>
  <c r="O100" i="4"/>
  <c r="O102" i="4" s="1"/>
  <c r="K15" i="4"/>
  <c r="K83" i="4"/>
  <c r="M80" i="4"/>
  <c r="L81" i="4"/>
  <c r="L83" i="4" s="1"/>
  <c r="I6" i="4" s="1"/>
  <c r="I24" i="4" s="1"/>
  <c r="R74" i="4"/>
  <c r="Q75" i="4"/>
  <c r="Q77" i="4" s="1"/>
  <c r="N5" i="4" s="1"/>
  <c r="P112" i="4"/>
  <c r="Q111" i="4"/>
  <c r="P77" i="4"/>
  <c r="P117" i="4"/>
  <c r="O118" i="4"/>
  <c r="O106" i="4"/>
  <c r="O108" i="4" s="1"/>
  <c r="L14" i="4" s="1"/>
  <c r="L23" i="4" s="1"/>
  <c r="P105" i="4"/>
  <c r="J91" i="4"/>
  <c r="J93" i="4" s="1"/>
  <c r="G4" i="4"/>
  <c r="K23" i="4"/>
  <c r="J14" i="4"/>
  <c r="L124" i="3"/>
  <c r="M124" i="3" s="1"/>
  <c r="H25" i="3"/>
  <c r="H24" i="3"/>
  <c r="F26" i="3"/>
  <c r="P112" i="3"/>
  <c r="Q111" i="3"/>
  <c r="O118" i="3"/>
  <c r="O120" i="3" s="1"/>
  <c r="L16" i="3" s="1"/>
  <c r="P117" i="3"/>
  <c r="P99" i="3"/>
  <c r="O100" i="3"/>
  <c r="O102" i="3" s="1"/>
  <c r="L13" i="3" s="1"/>
  <c r="N102" i="3"/>
  <c r="K13" i="3" s="1"/>
  <c r="O106" i="3"/>
  <c r="P105" i="3"/>
  <c r="J93" i="3"/>
  <c r="L87" i="3"/>
  <c r="L89" i="3" s="1"/>
  <c r="I7" i="3" s="1"/>
  <c r="M86" i="3"/>
  <c r="L81" i="3"/>
  <c r="L83" i="3" s="1"/>
  <c r="I6" i="3" s="1"/>
  <c r="M80" i="3"/>
  <c r="G8" i="3"/>
  <c r="G26" i="3" s="1"/>
  <c r="K91" i="3"/>
  <c r="H4" i="3"/>
  <c r="M68" i="3"/>
  <c r="L69" i="3"/>
  <c r="L71" i="3" s="1"/>
  <c r="P116" i="2"/>
  <c r="O117" i="2"/>
  <c r="O119" i="2" s="1"/>
  <c r="O105" i="2"/>
  <c r="O107" i="2" s="1"/>
  <c r="P104" i="2"/>
  <c r="N107" i="2"/>
  <c r="N121" i="2" s="1"/>
  <c r="M121" i="2"/>
  <c r="M123" i="2" s="1"/>
  <c r="P98" i="2"/>
  <c r="O99" i="2"/>
  <c r="O101" i="2" s="1"/>
  <c r="P111" i="2"/>
  <c r="Q110" i="2"/>
  <c r="K4" i="2"/>
  <c r="J5" i="3"/>
  <c r="P74" i="3"/>
  <c r="O75" i="3"/>
  <c r="K23" i="3"/>
  <c r="P80" i="2"/>
  <c r="P82" i="2" s="1"/>
  <c r="M6" i="2" s="1"/>
  <c r="Q79" i="2"/>
  <c r="I16" i="2"/>
  <c r="I25" i="2" s="1"/>
  <c r="M90" i="2"/>
  <c r="M92" i="2" s="1"/>
  <c r="J4" i="2"/>
  <c r="J22" i="2" s="1"/>
  <c r="O68" i="2"/>
  <c r="P67" i="2"/>
  <c r="O74" i="2"/>
  <c r="O76" i="2" s="1"/>
  <c r="P73" i="2"/>
  <c r="N88" i="2"/>
  <c r="P85" i="2"/>
  <c r="O86" i="2"/>
  <c r="O88" i="2" s="1"/>
  <c r="L7" i="2" s="1"/>
  <c r="G5" i="2"/>
  <c r="G14" i="2" s="1"/>
  <c r="K15" i="2"/>
  <c r="K24" i="2" s="1"/>
  <c r="K22" i="2"/>
  <c r="X110" i="6" l="1"/>
  <c r="W110" i="6"/>
  <c r="J93" i="5"/>
  <c r="G17" i="5"/>
  <c r="J14" i="5"/>
  <c r="G25" i="5"/>
  <c r="H16" i="5"/>
  <c r="H17" i="5" s="1"/>
  <c r="M86" i="5"/>
  <c r="L87" i="5"/>
  <c r="L89" i="5" s="1"/>
  <c r="I7" i="5" s="1"/>
  <c r="G26" i="5"/>
  <c r="N81" i="5"/>
  <c r="N83" i="5" s="1"/>
  <c r="K6" i="5" s="1"/>
  <c r="O80" i="5"/>
  <c r="P119" i="5"/>
  <c r="P121" i="5" s="1"/>
  <c r="Q118" i="5"/>
  <c r="L14" i="5"/>
  <c r="L23" i="5" s="1"/>
  <c r="O121" i="5"/>
  <c r="N68" i="5"/>
  <c r="M69" i="5"/>
  <c r="M71" i="5" s="1"/>
  <c r="J4" i="5" s="1"/>
  <c r="P101" i="5"/>
  <c r="P103" i="5" s="1"/>
  <c r="Q100" i="5"/>
  <c r="P75" i="5"/>
  <c r="P77" i="5" s="1"/>
  <c r="M5" i="5" s="1"/>
  <c r="Q74" i="5"/>
  <c r="O103" i="5"/>
  <c r="H8" i="5"/>
  <c r="H22" i="5"/>
  <c r="F25" i="5"/>
  <c r="F8" i="5"/>
  <c r="K91" i="5"/>
  <c r="K93" i="5" s="1"/>
  <c r="Q107" i="5"/>
  <c r="Q109" i="5" s="1"/>
  <c r="R106" i="5"/>
  <c r="Q113" i="5"/>
  <c r="Q115" i="5" s="1"/>
  <c r="R112" i="5"/>
  <c r="M125" i="5"/>
  <c r="N125" i="5" s="1"/>
  <c r="Q112" i="4"/>
  <c r="Q114" i="4" s="1"/>
  <c r="N15" i="4" s="1"/>
  <c r="R111" i="4"/>
  <c r="P114" i="4"/>
  <c r="S74" i="4"/>
  <c r="R75" i="4"/>
  <c r="R77" i="4" s="1"/>
  <c r="O5" i="4" s="1"/>
  <c r="N122" i="4"/>
  <c r="N124" i="4" s="1"/>
  <c r="K13" i="4"/>
  <c r="N80" i="4"/>
  <c r="M81" i="4"/>
  <c r="M83" i="4" s="1"/>
  <c r="J6" i="4" s="1"/>
  <c r="J24" i="4" s="1"/>
  <c r="G22" i="4"/>
  <c r="G8" i="4"/>
  <c r="P106" i="4"/>
  <c r="Q105" i="4"/>
  <c r="H6" i="4"/>
  <c r="M86" i="4"/>
  <c r="L87" i="4"/>
  <c r="H22" i="4"/>
  <c r="K91" i="4"/>
  <c r="K93" i="4" s="1"/>
  <c r="O120" i="4"/>
  <c r="L13" i="4"/>
  <c r="J23" i="4"/>
  <c r="P118" i="4"/>
  <c r="P120" i="4" s="1"/>
  <c r="M16" i="4" s="1"/>
  <c r="Q117" i="4"/>
  <c r="P100" i="4"/>
  <c r="Q99" i="4"/>
  <c r="M69" i="4"/>
  <c r="N68" i="4"/>
  <c r="I4" i="4"/>
  <c r="J17" i="4"/>
  <c r="M5" i="4"/>
  <c r="H17" i="3"/>
  <c r="I25" i="3"/>
  <c r="H22" i="3"/>
  <c r="Q105" i="3"/>
  <c r="P106" i="3"/>
  <c r="P108" i="3" s="1"/>
  <c r="M14" i="3" s="1"/>
  <c r="O108" i="3"/>
  <c r="N122" i="3"/>
  <c r="P100" i="3"/>
  <c r="P102" i="3" s="1"/>
  <c r="M13" i="3" s="1"/>
  <c r="Q99" i="3"/>
  <c r="P118" i="3"/>
  <c r="P120" i="3" s="1"/>
  <c r="M16" i="3" s="1"/>
  <c r="Q117" i="3"/>
  <c r="Q112" i="3"/>
  <c r="Q114" i="3" s="1"/>
  <c r="N15" i="3" s="1"/>
  <c r="R111" i="3"/>
  <c r="P114" i="3"/>
  <c r="M15" i="3" s="1"/>
  <c r="N123" i="2"/>
  <c r="O121" i="2"/>
  <c r="L13" i="2"/>
  <c r="K93" i="3"/>
  <c r="N80" i="3"/>
  <c r="M81" i="3"/>
  <c r="M83" i="3" s="1"/>
  <c r="J6" i="3" s="1"/>
  <c r="I24" i="3"/>
  <c r="N86" i="3"/>
  <c r="M87" i="3"/>
  <c r="M89" i="3" s="1"/>
  <c r="J7" i="3" s="1"/>
  <c r="L91" i="3"/>
  <c r="I4" i="3"/>
  <c r="M69" i="3"/>
  <c r="M71" i="3" s="1"/>
  <c r="N68" i="3"/>
  <c r="H8" i="3"/>
  <c r="Q111" i="2"/>
  <c r="Q113" i="2" s="1"/>
  <c r="R110" i="2"/>
  <c r="P113" i="2"/>
  <c r="Q98" i="2"/>
  <c r="P99" i="2"/>
  <c r="P101" i="2" s="1"/>
  <c r="M13" i="2" s="1"/>
  <c r="P105" i="2"/>
  <c r="Q104" i="2"/>
  <c r="P117" i="2"/>
  <c r="P119" i="2" s="1"/>
  <c r="Q116" i="2"/>
  <c r="O77" i="3"/>
  <c r="P75" i="3"/>
  <c r="P77" i="3" s="1"/>
  <c r="M5" i="3" s="1"/>
  <c r="Q74" i="3"/>
  <c r="P74" i="2"/>
  <c r="P76" i="2" s="1"/>
  <c r="Q73" i="2"/>
  <c r="K7" i="2"/>
  <c r="K16" i="2" s="1"/>
  <c r="N90" i="2"/>
  <c r="N92" i="2" s="1"/>
  <c r="P68" i="2"/>
  <c r="P70" i="2" s="1"/>
  <c r="Q67" i="2"/>
  <c r="O70" i="2"/>
  <c r="Q80" i="2"/>
  <c r="Q82" i="2" s="1"/>
  <c r="R79" i="2"/>
  <c r="P86" i="2"/>
  <c r="Q85" i="2"/>
  <c r="L16" i="2"/>
  <c r="L25" i="2" s="1"/>
  <c r="G17" i="2"/>
  <c r="H32" i="2" s="1"/>
  <c r="H34" i="2" s="1"/>
  <c r="I34" i="2" s="1"/>
  <c r="H5" i="2"/>
  <c r="H14" i="2" s="1"/>
  <c r="H17" i="2" s="1"/>
  <c r="I32" i="2" s="1"/>
  <c r="L6" i="2"/>
  <c r="M15" i="2"/>
  <c r="M24" i="2" s="1"/>
  <c r="Y110" i="6" l="1"/>
  <c r="Z110" i="6"/>
  <c r="O122" i="3"/>
  <c r="L14" i="3"/>
  <c r="K25" i="2"/>
  <c r="O123" i="2"/>
  <c r="J23" i="5"/>
  <c r="H25" i="5"/>
  <c r="H26" i="5"/>
  <c r="F26" i="5"/>
  <c r="O68" i="5"/>
  <c r="N69" i="5"/>
  <c r="N71" i="5" s="1"/>
  <c r="K4" i="5" s="1"/>
  <c r="I16" i="5"/>
  <c r="I17" i="5" s="1"/>
  <c r="M87" i="5"/>
  <c r="M89" i="5" s="1"/>
  <c r="J7" i="5" s="1"/>
  <c r="N86" i="5"/>
  <c r="R118" i="5"/>
  <c r="Q119" i="5"/>
  <c r="P80" i="5"/>
  <c r="O81" i="5"/>
  <c r="O83" i="5" s="1"/>
  <c r="L6" i="5" s="1"/>
  <c r="I8" i="5"/>
  <c r="I22" i="5"/>
  <c r="R113" i="5"/>
  <c r="R115" i="5" s="1"/>
  <c r="S112" i="5"/>
  <c r="O123" i="5"/>
  <c r="O125" i="5" s="1"/>
  <c r="L13" i="5"/>
  <c r="K15" i="5"/>
  <c r="K24" i="5" s="1"/>
  <c r="L91" i="5"/>
  <c r="L93" i="5" s="1"/>
  <c r="R74" i="5"/>
  <c r="Q75" i="5"/>
  <c r="Q77" i="5" s="1"/>
  <c r="N5" i="5" s="1"/>
  <c r="R107" i="5"/>
  <c r="R109" i="5" s="1"/>
  <c r="S106" i="5"/>
  <c r="M14" i="5"/>
  <c r="Q101" i="5"/>
  <c r="R100" i="5"/>
  <c r="J15" i="5"/>
  <c r="P123" i="5"/>
  <c r="M13" i="5"/>
  <c r="H8" i="4"/>
  <c r="H26" i="4" s="1"/>
  <c r="L16" i="4"/>
  <c r="I22" i="4"/>
  <c r="N81" i="4"/>
  <c r="N83" i="4" s="1"/>
  <c r="K6" i="4" s="1"/>
  <c r="K24" i="4" s="1"/>
  <c r="O80" i="4"/>
  <c r="N69" i="4"/>
  <c r="N71" i="4" s="1"/>
  <c r="O68" i="4"/>
  <c r="K17" i="4"/>
  <c r="M71" i="4"/>
  <c r="Q100" i="4"/>
  <c r="Q102" i="4" s="1"/>
  <c r="R99" i="4"/>
  <c r="L89" i="4"/>
  <c r="P102" i="4"/>
  <c r="M87" i="4"/>
  <c r="M89" i="4" s="1"/>
  <c r="J7" i="4" s="1"/>
  <c r="J25" i="4" s="1"/>
  <c r="N86" i="4"/>
  <c r="S75" i="4"/>
  <c r="S77" i="4" s="1"/>
  <c r="P5" i="4" s="1"/>
  <c r="T74" i="4"/>
  <c r="R117" i="4"/>
  <c r="Q118" i="4"/>
  <c r="H24" i="4"/>
  <c r="Q106" i="4"/>
  <c r="Q108" i="4" s="1"/>
  <c r="N14" i="4" s="1"/>
  <c r="N23" i="4" s="1"/>
  <c r="R105" i="4"/>
  <c r="P108" i="4"/>
  <c r="M15" i="4"/>
  <c r="R112" i="4"/>
  <c r="S111" i="4"/>
  <c r="L17" i="4"/>
  <c r="O122" i="4"/>
  <c r="O124" i="4" s="1"/>
  <c r="G26" i="4"/>
  <c r="H26" i="3"/>
  <c r="I22" i="3"/>
  <c r="J24" i="3"/>
  <c r="J25" i="3"/>
  <c r="J23" i="3"/>
  <c r="P122" i="3"/>
  <c r="S111" i="3"/>
  <c r="R112" i="3"/>
  <c r="Q118" i="3"/>
  <c r="Q120" i="3" s="1"/>
  <c r="N16" i="3" s="1"/>
  <c r="R117" i="3"/>
  <c r="Q100" i="3"/>
  <c r="Q102" i="3" s="1"/>
  <c r="N13" i="3" s="1"/>
  <c r="R99" i="3"/>
  <c r="N124" i="3"/>
  <c r="O124" i="3" s="1"/>
  <c r="Q106" i="3"/>
  <c r="Q108" i="3" s="1"/>
  <c r="N14" i="3" s="1"/>
  <c r="R105" i="3"/>
  <c r="L93" i="3"/>
  <c r="I17" i="3"/>
  <c r="O86" i="3"/>
  <c r="N87" i="3"/>
  <c r="N89" i="3" s="1"/>
  <c r="K7" i="3" s="1"/>
  <c r="O80" i="3"/>
  <c r="N81" i="3"/>
  <c r="N83" i="3" s="1"/>
  <c r="K6" i="3" s="1"/>
  <c r="N69" i="3"/>
  <c r="N71" i="3" s="1"/>
  <c r="O68" i="3"/>
  <c r="J4" i="3"/>
  <c r="M91" i="3"/>
  <c r="J17" i="3"/>
  <c r="I8" i="3"/>
  <c r="Q117" i="2"/>
  <c r="Q119" i="2" s="1"/>
  <c r="R116" i="2"/>
  <c r="R104" i="2"/>
  <c r="Q105" i="2"/>
  <c r="Q107" i="2" s="1"/>
  <c r="P107" i="2"/>
  <c r="P121" i="2" s="1"/>
  <c r="P123" i="2" s="1"/>
  <c r="R98" i="2"/>
  <c r="Q99" i="2"/>
  <c r="Q101" i="2" s="1"/>
  <c r="S110" i="2"/>
  <c r="R111" i="2"/>
  <c r="R113" i="2" s="1"/>
  <c r="Q75" i="3"/>
  <c r="Q77" i="3" s="1"/>
  <c r="N5" i="3" s="1"/>
  <c r="R74" i="3"/>
  <c r="M23" i="3"/>
  <c r="L5" i="3"/>
  <c r="Q86" i="2"/>
  <c r="Q88" i="2" s="1"/>
  <c r="N7" i="2" s="1"/>
  <c r="R85" i="2"/>
  <c r="P88" i="2"/>
  <c r="P90" i="2" s="1"/>
  <c r="S79" i="2"/>
  <c r="R80" i="2"/>
  <c r="R82" i="2" s="1"/>
  <c r="O6" i="2" s="1"/>
  <c r="O90" i="2"/>
  <c r="O92" i="2" s="1"/>
  <c r="L4" i="2"/>
  <c r="R67" i="2"/>
  <c r="Q68" i="2"/>
  <c r="Q74" i="2"/>
  <c r="Q76" i="2" s="1"/>
  <c r="R73" i="2"/>
  <c r="L15" i="2"/>
  <c r="I5" i="2"/>
  <c r="I14" i="2" s="1"/>
  <c r="I17" i="2" s="1"/>
  <c r="J32" i="2" s="1"/>
  <c r="J34" i="2" s="1"/>
  <c r="AA110" i="6" l="1"/>
  <c r="AB110" i="6"/>
  <c r="M23" i="5"/>
  <c r="M91" i="5"/>
  <c r="M93" i="5" s="1"/>
  <c r="J24" i="5"/>
  <c r="L15" i="5"/>
  <c r="L24" i="5" s="1"/>
  <c r="T106" i="5"/>
  <c r="S107" i="5"/>
  <c r="S109" i="5" s="1"/>
  <c r="P81" i="5"/>
  <c r="P83" i="5" s="1"/>
  <c r="M6" i="5" s="1"/>
  <c r="Q80" i="5"/>
  <c r="Q121" i="5"/>
  <c r="R119" i="5"/>
  <c r="R121" i="5" s="1"/>
  <c r="S118" i="5"/>
  <c r="S74" i="5"/>
  <c r="R75" i="5"/>
  <c r="R77" i="5" s="1"/>
  <c r="O5" i="5" s="1"/>
  <c r="P125" i="5"/>
  <c r="N87" i="5"/>
  <c r="N89" i="5" s="1"/>
  <c r="K7" i="5" s="1"/>
  <c r="O86" i="5"/>
  <c r="J16" i="5"/>
  <c r="J25" i="5" s="1"/>
  <c r="R101" i="5"/>
  <c r="R103" i="5" s="1"/>
  <c r="S100" i="5"/>
  <c r="Q103" i="5"/>
  <c r="I25" i="5"/>
  <c r="T112" i="5"/>
  <c r="S113" i="5"/>
  <c r="S115" i="5" s="1"/>
  <c r="O69" i="5"/>
  <c r="O71" i="5" s="1"/>
  <c r="L4" i="5" s="1"/>
  <c r="P68" i="5"/>
  <c r="J22" i="5"/>
  <c r="J8" i="5"/>
  <c r="I26" i="5"/>
  <c r="M91" i="4"/>
  <c r="J4" i="4"/>
  <c r="Q120" i="4"/>
  <c r="Q122" i="4" s="1"/>
  <c r="S117" i="4"/>
  <c r="R118" i="4"/>
  <c r="R120" i="4" s="1"/>
  <c r="O16" i="4" s="1"/>
  <c r="P68" i="4"/>
  <c r="O69" i="4"/>
  <c r="O71" i="4" s="1"/>
  <c r="U74" i="4"/>
  <c r="T75" i="4"/>
  <c r="T77" i="4" s="1"/>
  <c r="Q5" i="4" s="1"/>
  <c r="K4" i="4"/>
  <c r="T111" i="4"/>
  <c r="S112" i="4"/>
  <c r="S114" i="4" s="1"/>
  <c r="P15" i="4" s="1"/>
  <c r="O81" i="4"/>
  <c r="O83" i="4" s="1"/>
  <c r="L6" i="4" s="1"/>
  <c r="P80" i="4"/>
  <c r="R114" i="4"/>
  <c r="N87" i="4"/>
  <c r="N89" i="4" s="1"/>
  <c r="K7" i="4" s="1"/>
  <c r="K25" i="4" s="1"/>
  <c r="O86" i="4"/>
  <c r="P122" i="4"/>
  <c r="P124" i="4" s="1"/>
  <c r="M13" i="4"/>
  <c r="M14" i="4"/>
  <c r="I7" i="4"/>
  <c r="L91" i="4"/>
  <c r="L93" i="4" s="1"/>
  <c r="S99" i="4"/>
  <c r="R100" i="4"/>
  <c r="S105" i="4"/>
  <c r="R106" i="4"/>
  <c r="R108" i="4" s="1"/>
  <c r="O14" i="4" s="1"/>
  <c r="O23" i="4" s="1"/>
  <c r="N13" i="4"/>
  <c r="P124" i="3"/>
  <c r="K25" i="3"/>
  <c r="I26" i="3"/>
  <c r="J22" i="3"/>
  <c r="R106" i="3"/>
  <c r="R108" i="3" s="1"/>
  <c r="O14" i="3" s="1"/>
  <c r="S105" i="3"/>
  <c r="S99" i="3"/>
  <c r="R100" i="3"/>
  <c r="R102" i="3" s="1"/>
  <c r="O13" i="3" s="1"/>
  <c r="Q122" i="3"/>
  <c r="R118" i="3"/>
  <c r="R120" i="3" s="1"/>
  <c r="O16" i="3" s="1"/>
  <c r="S117" i="3"/>
  <c r="R114" i="3"/>
  <c r="O15" i="3" s="1"/>
  <c r="S112" i="3"/>
  <c r="S114" i="3" s="1"/>
  <c r="P15" i="3" s="1"/>
  <c r="T111" i="3"/>
  <c r="Q121" i="2"/>
  <c r="N13" i="2"/>
  <c r="M93" i="3"/>
  <c r="K24" i="3"/>
  <c r="P80" i="3"/>
  <c r="O81" i="3"/>
  <c r="O83" i="3" s="1"/>
  <c r="L6" i="3" s="1"/>
  <c r="O87" i="3"/>
  <c r="O89" i="3" s="1"/>
  <c r="L7" i="3" s="1"/>
  <c r="P86" i="3"/>
  <c r="J8" i="3"/>
  <c r="J26" i="3" s="1"/>
  <c r="O69" i="3"/>
  <c r="O71" i="3" s="1"/>
  <c r="P68" i="3"/>
  <c r="N91" i="3"/>
  <c r="K4" i="3"/>
  <c r="K22" i="3" s="1"/>
  <c r="T110" i="2"/>
  <c r="S111" i="2"/>
  <c r="S113" i="2" s="1"/>
  <c r="S98" i="2"/>
  <c r="R99" i="2"/>
  <c r="R101" i="2" s="1"/>
  <c r="O13" i="2" s="1"/>
  <c r="Q123" i="2"/>
  <c r="S104" i="2"/>
  <c r="R105" i="2"/>
  <c r="R117" i="2"/>
  <c r="R119" i="2" s="1"/>
  <c r="S116" i="2"/>
  <c r="P92" i="2"/>
  <c r="R75" i="3"/>
  <c r="R77" i="3" s="1"/>
  <c r="S74" i="3"/>
  <c r="N23" i="3"/>
  <c r="S73" i="2"/>
  <c r="R74" i="2"/>
  <c r="R76" i="2" s="1"/>
  <c r="Q70" i="2"/>
  <c r="S67" i="2"/>
  <c r="R68" i="2"/>
  <c r="R70" i="2" s="1"/>
  <c r="L22" i="2"/>
  <c r="S80" i="2"/>
  <c r="S82" i="2" s="1"/>
  <c r="P6" i="2" s="1"/>
  <c r="T79" i="2"/>
  <c r="M7" i="2"/>
  <c r="R86" i="2"/>
  <c r="S85" i="2"/>
  <c r="L24" i="2"/>
  <c r="N6" i="2"/>
  <c r="J5" i="2"/>
  <c r="J14" i="2" s="1"/>
  <c r="J17" i="2" s="1"/>
  <c r="K32" i="2" s="1"/>
  <c r="K34" i="2" s="1"/>
  <c r="M4" i="2"/>
  <c r="O15" i="2"/>
  <c r="O24" i="2" s="1"/>
  <c r="N16" i="2"/>
  <c r="N25" i="2" s="1"/>
  <c r="AC110" i="6" l="1"/>
  <c r="AD110" i="6"/>
  <c r="Q124" i="4"/>
  <c r="N91" i="4"/>
  <c r="J17" i="5"/>
  <c r="N91" i="5"/>
  <c r="N93" i="5"/>
  <c r="T74" i="5"/>
  <c r="S75" i="5"/>
  <c r="S77" i="5" s="1"/>
  <c r="P5" i="5" s="1"/>
  <c r="Q123" i="5"/>
  <c r="Q125" i="5" s="1"/>
  <c r="N13" i="5"/>
  <c r="S119" i="5"/>
  <c r="S121" i="5" s="1"/>
  <c r="T118" i="5"/>
  <c r="T100" i="5"/>
  <c r="S101" i="5"/>
  <c r="S103" i="5" s="1"/>
  <c r="R123" i="5"/>
  <c r="O13" i="5"/>
  <c r="N14" i="5"/>
  <c r="N23" i="5" s="1"/>
  <c r="J26" i="5"/>
  <c r="Q68" i="5"/>
  <c r="P69" i="5"/>
  <c r="P71" i="5" s="1"/>
  <c r="M4" i="5" s="1"/>
  <c r="R80" i="5"/>
  <c r="Q81" i="5"/>
  <c r="Q83" i="5" s="1"/>
  <c r="N6" i="5" s="1"/>
  <c r="M15" i="5"/>
  <c r="M24" i="5" s="1"/>
  <c r="K8" i="5"/>
  <c r="K22" i="5"/>
  <c r="U106" i="5"/>
  <c r="T107" i="5"/>
  <c r="T109" i="5" s="1"/>
  <c r="P86" i="5"/>
  <c r="O87" i="5"/>
  <c r="O89" i="5" s="1"/>
  <c r="L7" i="5" s="1"/>
  <c r="K16" i="5"/>
  <c r="K17" i="5" s="1"/>
  <c r="U112" i="5"/>
  <c r="T113" i="5"/>
  <c r="T115" i="5" s="1"/>
  <c r="O14" i="5"/>
  <c r="O23" i="5" s="1"/>
  <c r="I25" i="4"/>
  <c r="I8" i="4"/>
  <c r="K22" i="4"/>
  <c r="K8" i="4"/>
  <c r="K26" i="4" s="1"/>
  <c r="M23" i="4"/>
  <c r="U75" i="4"/>
  <c r="U77" i="4" s="1"/>
  <c r="R5" i="4" s="1"/>
  <c r="V74" i="4"/>
  <c r="L4" i="4"/>
  <c r="M17" i="4"/>
  <c r="P69" i="4"/>
  <c r="P71" i="4" s="1"/>
  <c r="Q68" i="4"/>
  <c r="P86" i="4"/>
  <c r="O87" i="4"/>
  <c r="O89" i="4" s="1"/>
  <c r="O91" i="4" s="1"/>
  <c r="S118" i="4"/>
  <c r="S120" i="4" s="1"/>
  <c r="P16" i="4" s="1"/>
  <c r="T117" i="4"/>
  <c r="N16" i="4"/>
  <c r="N17" i="4" s="1"/>
  <c r="O15" i="4"/>
  <c r="T105" i="4"/>
  <c r="S106" i="4"/>
  <c r="S108" i="4" s="1"/>
  <c r="P81" i="4"/>
  <c r="P83" i="4" s="1"/>
  <c r="M6" i="4" s="1"/>
  <c r="M24" i="4" s="1"/>
  <c r="Q80" i="4"/>
  <c r="L24" i="4"/>
  <c r="J22" i="4"/>
  <c r="J8" i="4"/>
  <c r="J26" i="4" s="1"/>
  <c r="R102" i="4"/>
  <c r="T99" i="4"/>
  <c r="S100" i="4"/>
  <c r="S102" i="4" s="1"/>
  <c r="M93" i="4"/>
  <c r="N93" i="4" s="1"/>
  <c r="U111" i="4"/>
  <c r="T112" i="4"/>
  <c r="T114" i="4" s="1"/>
  <c r="Q15" i="4" s="1"/>
  <c r="L25" i="3"/>
  <c r="L23" i="3"/>
  <c r="K17" i="3"/>
  <c r="T112" i="3"/>
  <c r="T114" i="3" s="1"/>
  <c r="Q15" i="3" s="1"/>
  <c r="U111" i="3"/>
  <c r="S118" i="3"/>
  <c r="S120" i="3" s="1"/>
  <c r="P16" i="3" s="1"/>
  <c r="T117" i="3"/>
  <c r="R122" i="3"/>
  <c r="T99" i="3"/>
  <c r="S100" i="3"/>
  <c r="S102" i="3" s="1"/>
  <c r="P13" i="3" s="1"/>
  <c r="Q124" i="3"/>
  <c r="T105" i="3"/>
  <c r="S106" i="3"/>
  <c r="S108" i="3" s="1"/>
  <c r="P14" i="3" s="1"/>
  <c r="N93" i="3"/>
  <c r="Q86" i="3"/>
  <c r="P87" i="3"/>
  <c r="P89" i="3" s="1"/>
  <c r="M7" i="3" s="1"/>
  <c r="L24" i="3"/>
  <c r="Q80" i="3"/>
  <c r="P81" i="3"/>
  <c r="P83" i="3" s="1"/>
  <c r="M6" i="3" s="1"/>
  <c r="K8" i="3"/>
  <c r="P69" i="3"/>
  <c r="P71" i="3" s="1"/>
  <c r="Q68" i="3"/>
  <c r="L4" i="3"/>
  <c r="L22" i="3" s="1"/>
  <c r="O91" i="3"/>
  <c r="S117" i="2"/>
  <c r="S119" i="2" s="1"/>
  <c r="T116" i="2"/>
  <c r="R107" i="2"/>
  <c r="R121" i="2" s="1"/>
  <c r="R123" i="2" s="1"/>
  <c r="T104" i="2"/>
  <c r="S105" i="2"/>
  <c r="S107" i="2" s="1"/>
  <c r="T98" i="2"/>
  <c r="S99" i="2"/>
  <c r="S101" i="2" s="1"/>
  <c r="U110" i="2"/>
  <c r="T111" i="2"/>
  <c r="T113" i="2" s="1"/>
  <c r="O4" i="2"/>
  <c r="O22" i="2" s="1"/>
  <c r="O5" i="3"/>
  <c r="T74" i="3"/>
  <c r="S75" i="3"/>
  <c r="S77" i="3" s="1"/>
  <c r="P5" i="3" s="1"/>
  <c r="S86" i="2"/>
  <c r="S88" i="2" s="1"/>
  <c r="P7" i="2" s="1"/>
  <c r="T85" i="2"/>
  <c r="R88" i="2"/>
  <c r="O7" i="2" s="1"/>
  <c r="O16" i="2" s="1"/>
  <c r="M16" i="2"/>
  <c r="M25" i="2" s="1"/>
  <c r="U79" i="2"/>
  <c r="T80" i="2"/>
  <c r="T82" i="2" s="1"/>
  <c r="Q6" i="2" s="1"/>
  <c r="T67" i="2"/>
  <c r="S68" i="2"/>
  <c r="S70" i="2" s="1"/>
  <c r="Q90" i="2"/>
  <c r="Q92" i="2" s="1"/>
  <c r="N4" i="2"/>
  <c r="T73" i="2"/>
  <c r="S74" i="2"/>
  <c r="S76" i="2" s="1"/>
  <c r="M22" i="2"/>
  <c r="P15" i="2"/>
  <c r="P24" i="2" s="1"/>
  <c r="N15" i="2"/>
  <c r="N24" i="2" s="1"/>
  <c r="K5" i="2"/>
  <c r="K14" i="2" s="1"/>
  <c r="K17" i="2" s="1"/>
  <c r="L32" i="2" s="1"/>
  <c r="L34" i="2" s="1"/>
  <c r="AE110" i="6" l="1"/>
  <c r="AF110" i="6"/>
  <c r="K25" i="5"/>
  <c r="O91" i="5"/>
  <c r="O93" i="5" s="1"/>
  <c r="K26" i="5"/>
  <c r="P87" i="5"/>
  <c r="P89" i="5" s="1"/>
  <c r="M7" i="5" s="1"/>
  <c r="Q86" i="5"/>
  <c r="U107" i="5"/>
  <c r="U109" i="5" s="1"/>
  <c r="V106" i="5"/>
  <c r="S123" i="5"/>
  <c r="P13" i="5"/>
  <c r="U100" i="5"/>
  <c r="T101" i="5"/>
  <c r="T103" i="5" s="1"/>
  <c r="L22" i="5"/>
  <c r="L8" i="5"/>
  <c r="T119" i="5"/>
  <c r="T121" i="5" s="1"/>
  <c r="U118" i="5"/>
  <c r="R125" i="5"/>
  <c r="N15" i="5"/>
  <c r="N24" i="5" s="1"/>
  <c r="S80" i="5"/>
  <c r="R81" i="5"/>
  <c r="R83" i="5" s="1"/>
  <c r="O6" i="5" s="1"/>
  <c r="V112" i="5"/>
  <c r="U113" i="5"/>
  <c r="U115" i="5" s="1"/>
  <c r="P91" i="5"/>
  <c r="P93" i="5" s="1"/>
  <c r="Q69" i="5"/>
  <c r="Q71" i="5" s="1"/>
  <c r="N4" i="5" s="1"/>
  <c r="R68" i="5"/>
  <c r="P14" i="5"/>
  <c r="P23" i="5" s="1"/>
  <c r="U74" i="5"/>
  <c r="T75" i="5"/>
  <c r="T77" i="5" s="1"/>
  <c r="Q5" i="5" s="1"/>
  <c r="L16" i="5"/>
  <c r="L17" i="5" s="1"/>
  <c r="L25" i="5"/>
  <c r="M4" i="4"/>
  <c r="Q81" i="4"/>
  <c r="Q83" i="4" s="1"/>
  <c r="N6" i="4" s="1"/>
  <c r="N24" i="4" s="1"/>
  <c r="R80" i="4"/>
  <c r="L22" i="4"/>
  <c r="P14" i="4"/>
  <c r="U105" i="4"/>
  <c r="T106" i="4"/>
  <c r="T108" i="4" s="1"/>
  <c r="Q14" i="4" s="1"/>
  <c r="Q23" i="4" s="1"/>
  <c r="V75" i="4"/>
  <c r="V77" i="4" s="1"/>
  <c r="S5" i="4" s="1"/>
  <c r="W74" i="4"/>
  <c r="U112" i="4"/>
  <c r="U114" i="4" s="1"/>
  <c r="R15" i="4" s="1"/>
  <c r="V111" i="4"/>
  <c r="O93" i="4"/>
  <c r="S122" i="4"/>
  <c r="P13" i="4"/>
  <c r="T100" i="4"/>
  <c r="T102" i="4" s="1"/>
  <c r="U99" i="4"/>
  <c r="O13" i="4"/>
  <c r="R122" i="4"/>
  <c r="R124" i="4" s="1"/>
  <c r="T118" i="4"/>
  <c r="T120" i="4" s="1"/>
  <c r="Q16" i="4" s="1"/>
  <c r="U117" i="4"/>
  <c r="I26" i="4"/>
  <c r="L7" i="4"/>
  <c r="P87" i="4"/>
  <c r="P89" i="4" s="1"/>
  <c r="M7" i="4" s="1"/>
  <c r="M25" i="4" s="1"/>
  <c r="Q86" i="4"/>
  <c r="Q69" i="4"/>
  <c r="Q71" i="4" s="1"/>
  <c r="R68" i="4"/>
  <c r="K26" i="3"/>
  <c r="R124" i="3"/>
  <c r="M24" i="3"/>
  <c r="L17" i="3"/>
  <c r="U105" i="3"/>
  <c r="T106" i="3"/>
  <c r="T108" i="3" s="1"/>
  <c r="Q14" i="3" s="1"/>
  <c r="S122" i="3"/>
  <c r="T100" i="3"/>
  <c r="T102" i="3" s="1"/>
  <c r="Q13" i="3" s="1"/>
  <c r="U99" i="3"/>
  <c r="U117" i="3"/>
  <c r="T118" i="3"/>
  <c r="T120" i="3" s="1"/>
  <c r="Q16" i="3" s="1"/>
  <c r="V111" i="3"/>
  <c r="U112" i="3"/>
  <c r="U114" i="3" s="1"/>
  <c r="R15" i="3" s="1"/>
  <c r="S121" i="2"/>
  <c r="S123" i="2" s="1"/>
  <c r="P13" i="2"/>
  <c r="O93" i="3"/>
  <c r="R80" i="3"/>
  <c r="Q81" i="3"/>
  <c r="Q83" i="3" s="1"/>
  <c r="N6" i="3" s="1"/>
  <c r="M25" i="3"/>
  <c r="Q87" i="3"/>
  <c r="Q89" i="3" s="1"/>
  <c r="N7" i="3" s="1"/>
  <c r="R86" i="3"/>
  <c r="L8" i="3"/>
  <c r="R68" i="3"/>
  <c r="Q69" i="3"/>
  <c r="Q71" i="3" s="1"/>
  <c r="P91" i="3"/>
  <c r="M4" i="3"/>
  <c r="M22" i="3" s="1"/>
  <c r="V110" i="2"/>
  <c r="U111" i="2"/>
  <c r="U113" i="2" s="1"/>
  <c r="T99" i="2"/>
  <c r="T101" i="2" s="1"/>
  <c r="Q13" i="2" s="1"/>
  <c r="U98" i="2"/>
  <c r="U104" i="2"/>
  <c r="T105" i="2"/>
  <c r="T107" i="2" s="1"/>
  <c r="U116" i="2"/>
  <c r="T117" i="2"/>
  <c r="T119" i="2" s="1"/>
  <c r="O25" i="2"/>
  <c r="R90" i="2"/>
  <c r="R92" i="2" s="1"/>
  <c r="P23" i="3"/>
  <c r="T75" i="3"/>
  <c r="T77" i="3" s="1"/>
  <c r="Q5" i="3" s="1"/>
  <c r="U74" i="3"/>
  <c r="O23" i="3"/>
  <c r="U73" i="2"/>
  <c r="T74" i="2"/>
  <c r="T76" i="2" s="1"/>
  <c r="N22" i="2"/>
  <c r="S90" i="2"/>
  <c r="T68" i="2"/>
  <c r="T70" i="2" s="1"/>
  <c r="U67" i="2"/>
  <c r="V79" i="2"/>
  <c r="U80" i="2"/>
  <c r="U82" i="2" s="1"/>
  <c r="R6" i="2" s="1"/>
  <c r="U85" i="2"/>
  <c r="T86" i="2"/>
  <c r="T88" i="2" s="1"/>
  <c r="Q7" i="2" s="1"/>
  <c r="Q15" i="2"/>
  <c r="Q24" i="2" s="1"/>
  <c r="P16" i="2"/>
  <c r="P25" i="2" s="1"/>
  <c r="L5" i="2"/>
  <c r="L14" i="2" s="1"/>
  <c r="L17" i="2" s="1"/>
  <c r="M32" i="2" s="1"/>
  <c r="M34" i="2" s="1"/>
  <c r="P4" i="2"/>
  <c r="AG110" i="6" l="1"/>
  <c r="AH110" i="6"/>
  <c r="L26" i="5"/>
  <c r="R69" i="5"/>
  <c r="R71" i="5" s="1"/>
  <c r="O4" i="5" s="1"/>
  <c r="S68" i="5"/>
  <c r="T123" i="5"/>
  <c r="Q13" i="5"/>
  <c r="M22" i="5"/>
  <c r="M8" i="5"/>
  <c r="U101" i="5"/>
  <c r="U103" i="5" s="1"/>
  <c r="V100" i="5"/>
  <c r="W112" i="5"/>
  <c r="V113" i="5"/>
  <c r="V115" i="5" s="1"/>
  <c r="O15" i="5"/>
  <c r="T80" i="5"/>
  <c r="S81" i="5"/>
  <c r="S83" i="5" s="1"/>
  <c r="P6" i="5" s="1"/>
  <c r="V107" i="5"/>
  <c r="V109" i="5" s="1"/>
  <c r="W106" i="5"/>
  <c r="Q14" i="5"/>
  <c r="Q23" i="5" s="1"/>
  <c r="Q87" i="5"/>
  <c r="Q89" i="5" s="1"/>
  <c r="N7" i="5" s="1"/>
  <c r="R86" i="5"/>
  <c r="V74" i="5"/>
  <c r="U75" i="5"/>
  <c r="U77" i="5" s="1"/>
  <c r="R5" i="5" s="1"/>
  <c r="S125" i="5"/>
  <c r="T125" i="5" s="1"/>
  <c r="M16" i="5"/>
  <c r="M17" i="5" s="1"/>
  <c r="M25" i="5"/>
  <c r="U119" i="5"/>
  <c r="U121" i="5" s="1"/>
  <c r="V118" i="5"/>
  <c r="S124" i="4"/>
  <c r="Q87" i="4"/>
  <c r="Q89" i="4" s="1"/>
  <c r="N7" i="4" s="1"/>
  <c r="N25" i="4" s="1"/>
  <c r="R86" i="4"/>
  <c r="V112" i="4"/>
  <c r="V114" i="4" s="1"/>
  <c r="S15" i="4" s="1"/>
  <c r="W111" i="4"/>
  <c r="L25" i="4"/>
  <c r="X74" i="4"/>
  <c r="W75" i="4"/>
  <c r="W77" i="4" s="1"/>
  <c r="T5" i="4" s="1"/>
  <c r="U118" i="4"/>
  <c r="U120" i="4" s="1"/>
  <c r="R16" i="4" s="1"/>
  <c r="V117" i="4"/>
  <c r="U106" i="4"/>
  <c r="U108" i="4" s="1"/>
  <c r="R14" i="4" s="1"/>
  <c r="R23" i="4" s="1"/>
  <c r="V105" i="4"/>
  <c r="P23" i="4"/>
  <c r="O17" i="4"/>
  <c r="L8" i="4"/>
  <c r="U100" i="4"/>
  <c r="U102" i="4" s="1"/>
  <c r="V99" i="4"/>
  <c r="T122" i="4"/>
  <c r="T124" i="4" s="1"/>
  <c r="Q13" i="4"/>
  <c r="Q17" i="4" s="1"/>
  <c r="S80" i="4"/>
  <c r="R81" i="4"/>
  <c r="R83" i="4" s="1"/>
  <c r="O6" i="4" s="1"/>
  <c r="O24" i="4" s="1"/>
  <c r="R69" i="4"/>
  <c r="R71" i="4" s="1"/>
  <c r="S68" i="4"/>
  <c r="P17" i="4"/>
  <c r="N4" i="4"/>
  <c r="M22" i="4"/>
  <c r="M8" i="4"/>
  <c r="M26" i="4" s="1"/>
  <c r="P91" i="4"/>
  <c r="P93" i="4" s="1"/>
  <c r="L26" i="3"/>
  <c r="S124" i="3"/>
  <c r="N25" i="3"/>
  <c r="N24" i="3"/>
  <c r="P93" i="3"/>
  <c r="M17" i="3"/>
  <c r="V112" i="3"/>
  <c r="V114" i="3" s="1"/>
  <c r="S15" i="3" s="1"/>
  <c r="W111" i="3"/>
  <c r="U118" i="3"/>
  <c r="U120" i="3" s="1"/>
  <c r="R16" i="3" s="1"/>
  <c r="V117" i="3"/>
  <c r="V99" i="3"/>
  <c r="U100" i="3"/>
  <c r="U102" i="3" s="1"/>
  <c r="R13" i="3" s="1"/>
  <c r="T122" i="3"/>
  <c r="U106" i="3"/>
  <c r="U108" i="3" s="1"/>
  <c r="R14" i="3" s="1"/>
  <c r="V105" i="3"/>
  <c r="R87" i="3"/>
  <c r="R89" i="3" s="1"/>
  <c r="O7" i="3" s="1"/>
  <c r="S86" i="3"/>
  <c r="R81" i="3"/>
  <c r="R83" i="3" s="1"/>
  <c r="O6" i="3" s="1"/>
  <c r="S80" i="3"/>
  <c r="M8" i="3"/>
  <c r="N17" i="3"/>
  <c r="N4" i="3"/>
  <c r="N22" i="3" s="1"/>
  <c r="Q91" i="3"/>
  <c r="Q93" i="3" s="1"/>
  <c r="S68" i="3"/>
  <c r="R69" i="3"/>
  <c r="R71" i="3" s="1"/>
  <c r="V116" i="2"/>
  <c r="U117" i="2"/>
  <c r="U119" i="2" s="1"/>
  <c r="U105" i="2"/>
  <c r="U107" i="2" s="1"/>
  <c r="V104" i="2"/>
  <c r="V98" i="2"/>
  <c r="U99" i="2"/>
  <c r="U101" i="2" s="1"/>
  <c r="T121" i="2"/>
  <c r="T123" i="2" s="1"/>
  <c r="W110" i="2"/>
  <c r="V111" i="2"/>
  <c r="V113" i="2" s="1"/>
  <c r="S92" i="2"/>
  <c r="V74" i="3"/>
  <c r="U75" i="3"/>
  <c r="U77" i="3" s="1"/>
  <c r="R5" i="3" s="1"/>
  <c r="Q23" i="3"/>
  <c r="U86" i="2"/>
  <c r="U88" i="2" s="1"/>
  <c r="R7" i="2" s="1"/>
  <c r="V85" i="2"/>
  <c r="W79" i="2"/>
  <c r="V80" i="2"/>
  <c r="V82" i="2" s="1"/>
  <c r="S6" i="2" s="1"/>
  <c r="V67" i="2"/>
  <c r="U68" i="2"/>
  <c r="U70" i="2" s="1"/>
  <c r="T90" i="2"/>
  <c r="T92" i="2" s="1"/>
  <c r="V73" i="2"/>
  <c r="U74" i="2"/>
  <c r="U76" i="2" s="1"/>
  <c r="P22" i="2"/>
  <c r="Q4" i="2"/>
  <c r="Q16" i="2"/>
  <c r="Q25" i="2" s="1"/>
  <c r="M5" i="2"/>
  <c r="M14" i="2" s="1"/>
  <c r="M17" i="2" s="1"/>
  <c r="N32" i="2" s="1"/>
  <c r="N34" i="2" s="1"/>
  <c r="R15" i="2"/>
  <c r="R24" i="2" s="1"/>
  <c r="AI110" i="6" l="1"/>
  <c r="AJ110" i="6"/>
  <c r="W113" i="5"/>
  <c r="W115" i="5" s="1"/>
  <c r="X112" i="5"/>
  <c r="W100" i="5"/>
  <c r="V101" i="5"/>
  <c r="V103" i="5" s="1"/>
  <c r="R14" i="5"/>
  <c r="R23" i="5" s="1"/>
  <c r="U123" i="5"/>
  <c r="U125" i="5" s="1"/>
  <c r="R13" i="5"/>
  <c r="W74" i="5"/>
  <c r="V75" i="5"/>
  <c r="V77" i="5" s="1"/>
  <c r="S5" i="5" s="1"/>
  <c r="M26" i="5"/>
  <c r="R87" i="5"/>
  <c r="R89" i="5" s="1"/>
  <c r="O7" i="5" s="1"/>
  <c r="S86" i="5"/>
  <c r="N16" i="5"/>
  <c r="N17" i="5" s="1"/>
  <c r="N22" i="5"/>
  <c r="N8" i="5"/>
  <c r="X106" i="5"/>
  <c r="W107" i="5"/>
  <c r="W109" i="5" s="1"/>
  <c r="Q91" i="5"/>
  <c r="Q93" i="5" s="1"/>
  <c r="T68" i="5"/>
  <c r="S69" i="5"/>
  <c r="S71" i="5" s="1"/>
  <c r="P4" i="5" s="1"/>
  <c r="P15" i="5"/>
  <c r="P24" i="5"/>
  <c r="T81" i="5"/>
  <c r="T83" i="5" s="1"/>
  <c r="Q6" i="5" s="1"/>
  <c r="U80" i="5"/>
  <c r="V119" i="5"/>
  <c r="V121" i="5" s="1"/>
  <c r="W118" i="5"/>
  <c r="O24" i="5"/>
  <c r="Q91" i="4"/>
  <c r="Q93" i="4" s="1"/>
  <c r="N22" i="4"/>
  <c r="N8" i="4"/>
  <c r="N26" i="4" s="1"/>
  <c r="W105" i="4"/>
  <c r="V106" i="4"/>
  <c r="V108" i="4" s="1"/>
  <c r="S14" i="4" s="1"/>
  <c r="S23" i="4" s="1"/>
  <c r="T68" i="4"/>
  <c r="S69" i="4"/>
  <c r="S71" i="4" s="1"/>
  <c r="W117" i="4"/>
  <c r="V118" i="4"/>
  <c r="V120" i="4" s="1"/>
  <c r="S16" i="4" s="1"/>
  <c r="O4" i="4"/>
  <c r="T80" i="4"/>
  <c r="S81" i="4"/>
  <c r="S83" i="4" s="1"/>
  <c r="P6" i="4" s="1"/>
  <c r="P24" i="4" s="1"/>
  <c r="X75" i="4"/>
  <c r="X77" i="4" s="1"/>
  <c r="U5" i="4" s="1"/>
  <c r="Y74" i="4"/>
  <c r="W99" i="4"/>
  <c r="V100" i="4"/>
  <c r="V102" i="4" s="1"/>
  <c r="U122" i="4"/>
  <c r="U124" i="4" s="1"/>
  <c r="R13" i="4"/>
  <c r="R17" i="4" s="1"/>
  <c r="W112" i="4"/>
  <c r="W114" i="4" s="1"/>
  <c r="T15" i="4" s="1"/>
  <c r="X111" i="4"/>
  <c r="L26" i="4"/>
  <c r="R87" i="4"/>
  <c r="R89" i="4" s="1"/>
  <c r="O7" i="4" s="1"/>
  <c r="S86" i="4"/>
  <c r="T124" i="3"/>
  <c r="O25" i="3"/>
  <c r="M26" i="3"/>
  <c r="W105" i="3"/>
  <c r="V106" i="3"/>
  <c r="V108" i="3" s="1"/>
  <c r="S14" i="3" s="1"/>
  <c r="U122" i="3"/>
  <c r="W99" i="3"/>
  <c r="V100" i="3"/>
  <c r="V102" i="3" s="1"/>
  <c r="S13" i="3" s="1"/>
  <c r="V118" i="3"/>
  <c r="V120" i="3" s="1"/>
  <c r="S16" i="3" s="1"/>
  <c r="W117" i="3"/>
  <c r="W112" i="3"/>
  <c r="W114" i="3" s="1"/>
  <c r="T15" i="3" s="1"/>
  <c r="X111" i="3"/>
  <c r="U121" i="2"/>
  <c r="U123" i="2" s="1"/>
  <c r="R13" i="2"/>
  <c r="S81" i="3"/>
  <c r="S83" i="3" s="1"/>
  <c r="P6" i="3" s="1"/>
  <c r="T80" i="3"/>
  <c r="O24" i="3"/>
  <c r="T86" i="3"/>
  <c r="S87" i="3"/>
  <c r="S89" i="3" s="1"/>
  <c r="P7" i="3" s="1"/>
  <c r="R91" i="3"/>
  <c r="R93" i="3" s="1"/>
  <c r="O4" i="3"/>
  <c r="O22" i="3" s="1"/>
  <c r="S69" i="3"/>
  <c r="S71" i="3" s="1"/>
  <c r="T68" i="3"/>
  <c r="N8" i="3"/>
  <c r="N26" i="3" s="1"/>
  <c r="W111" i="2"/>
  <c r="W113" i="2" s="1"/>
  <c r="X110" i="2"/>
  <c r="W98" i="2"/>
  <c r="V99" i="2"/>
  <c r="V101" i="2" s="1"/>
  <c r="S13" i="2" s="1"/>
  <c r="V105" i="2"/>
  <c r="V107" i="2" s="1"/>
  <c r="W104" i="2"/>
  <c r="W116" i="2"/>
  <c r="V117" i="2"/>
  <c r="V119" i="2" s="1"/>
  <c r="R4" i="2"/>
  <c r="R23" i="3"/>
  <c r="W74" i="3"/>
  <c r="V75" i="3"/>
  <c r="V77" i="3" s="1"/>
  <c r="S5" i="3" s="1"/>
  <c r="W73" i="2"/>
  <c r="V74" i="2"/>
  <c r="V76" i="2" s="1"/>
  <c r="U90" i="2"/>
  <c r="U92" i="2" s="1"/>
  <c r="V68" i="2"/>
  <c r="V70" i="2" s="1"/>
  <c r="W67" i="2"/>
  <c r="X79" i="2"/>
  <c r="W80" i="2"/>
  <c r="W82" i="2" s="1"/>
  <c r="T6" i="2" s="1"/>
  <c r="V86" i="2"/>
  <c r="V88" i="2" s="1"/>
  <c r="S7" i="2" s="1"/>
  <c r="W85" i="2"/>
  <c r="N5" i="2"/>
  <c r="N14" i="2" s="1"/>
  <c r="N17" i="2" s="1"/>
  <c r="O32" i="2" s="1"/>
  <c r="O34" i="2" s="1"/>
  <c r="S15" i="2"/>
  <c r="S24" i="2" s="1"/>
  <c r="Q22" i="2"/>
  <c r="R16" i="2"/>
  <c r="R25" i="2" s="1"/>
  <c r="AL110" i="6" l="1"/>
  <c r="AK110" i="6"/>
  <c r="U124" i="3"/>
  <c r="R22" i="2"/>
  <c r="N25" i="5"/>
  <c r="V80" i="5"/>
  <c r="U81" i="5"/>
  <c r="U83" i="5" s="1"/>
  <c r="R6" i="5" s="1"/>
  <c r="S87" i="5"/>
  <c r="S89" i="5" s="1"/>
  <c r="P7" i="5" s="1"/>
  <c r="T86" i="5"/>
  <c r="Q15" i="5"/>
  <c r="O16" i="5"/>
  <c r="O17" i="5" s="1"/>
  <c r="O25" i="5"/>
  <c r="O22" i="5"/>
  <c r="O8" i="5"/>
  <c r="O26" i="5" s="1"/>
  <c r="R91" i="5"/>
  <c r="R93" i="5" s="1"/>
  <c r="S14" i="5"/>
  <c r="S23" i="5" s="1"/>
  <c r="W75" i="5"/>
  <c r="W77" i="5" s="1"/>
  <c r="T5" i="5" s="1"/>
  <c r="X74" i="5"/>
  <c r="U68" i="5"/>
  <c r="T69" i="5"/>
  <c r="T71" i="5" s="1"/>
  <c r="Q4" i="5" s="1"/>
  <c r="V123" i="5"/>
  <c r="V125" i="5" s="1"/>
  <c r="S13" i="5"/>
  <c r="X107" i="5"/>
  <c r="X109" i="5" s="1"/>
  <c r="Y106" i="5"/>
  <c r="W101" i="5"/>
  <c r="W103" i="5" s="1"/>
  <c r="X100" i="5"/>
  <c r="N26" i="5"/>
  <c r="W119" i="5"/>
  <c r="W121" i="5" s="1"/>
  <c r="X118" i="5"/>
  <c r="X113" i="5"/>
  <c r="X115" i="5" s="1"/>
  <c r="Y112" i="5"/>
  <c r="U80" i="4"/>
  <c r="T81" i="4"/>
  <c r="T83" i="4" s="1"/>
  <c r="Q6" i="4" s="1"/>
  <c r="Q24" i="4" s="1"/>
  <c r="O22" i="4"/>
  <c r="O8" i="4"/>
  <c r="O26" i="4" s="1"/>
  <c r="T86" i="4"/>
  <c r="S87" i="4"/>
  <c r="S89" i="4" s="1"/>
  <c r="P7" i="4" s="1"/>
  <c r="P25" i="4" s="1"/>
  <c r="R91" i="4"/>
  <c r="R93" i="4" s="1"/>
  <c r="O25" i="4"/>
  <c r="X117" i="4"/>
  <c r="W118" i="4"/>
  <c r="W120" i="4" s="1"/>
  <c r="T16" i="4" s="1"/>
  <c r="P4" i="4"/>
  <c r="Y111" i="4"/>
  <c r="X112" i="4"/>
  <c r="X114" i="4" s="1"/>
  <c r="U15" i="4" s="1"/>
  <c r="U68" i="4"/>
  <c r="T69" i="4"/>
  <c r="T71" i="4" s="1"/>
  <c r="X105" i="4"/>
  <c r="W106" i="4"/>
  <c r="W108" i="4" s="1"/>
  <c r="T14" i="4" s="1"/>
  <c r="T23" i="4" s="1"/>
  <c r="V122" i="4"/>
  <c r="V124" i="4" s="1"/>
  <c r="S13" i="4"/>
  <c r="S17" i="4" s="1"/>
  <c r="W100" i="4"/>
  <c r="W102" i="4" s="1"/>
  <c r="X99" i="4"/>
  <c r="Y75" i="4"/>
  <c r="Y77" i="4" s="1"/>
  <c r="V5" i="4" s="1"/>
  <c r="Z74" i="4"/>
  <c r="P24" i="3"/>
  <c r="P25" i="3"/>
  <c r="O17" i="3"/>
  <c r="Y111" i="3"/>
  <c r="X112" i="3"/>
  <c r="X114" i="3" s="1"/>
  <c r="U15" i="3" s="1"/>
  <c r="X117" i="3"/>
  <c r="W118" i="3"/>
  <c r="W120" i="3" s="1"/>
  <c r="T16" i="3" s="1"/>
  <c r="V122" i="3"/>
  <c r="V124" i="3" s="1"/>
  <c r="X99" i="3"/>
  <c r="W100" i="3"/>
  <c r="W102" i="3" s="1"/>
  <c r="T13" i="3" s="1"/>
  <c r="X105" i="3"/>
  <c r="W106" i="3"/>
  <c r="W108" i="3" s="1"/>
  <c r="T14" i="3" s="1"/>
  <c r="T87" i="3"/>
  <c r="T89" i="3" s="1"/>
  <c r="Q7" i="3" s="1"/>
  <c r="U86" i="3"/>
  <c r="T81" i="3"/>
  <c r="T83" i="3" s="1"/>
  <c r="Q6" i="3" s="1"/>
  <c r="U80" i="3"/>
  <c r="U68" i="3"/>
  <c r="T69" i="3"/>
  <c r="T71" i="3" s="1"/>
  <c r="S91" i="3"/>
  <c r="S93" i="3" s="1"/>
  <c r="P17" i="3"/>
  <c r="P4" i="3"/>
  <c r="P22" i="3" s="1"/>
  <c r="O8" i="3"/>
  <c r="X116" i="2"/>
  <c r="W117" i="2"/>
  <c r="W119" i="2" s="1"/>
  <c r="W105" i="2"/>
  <c r="W107" i="2" s="1"/>
  <c r="X104" i="2"/>
  <c r="V121" i="2"/>
  <c r="V123" i="2" s="1"/>
  <c r="W99" i="2"/>
  <c r="W101" i="2" s="1"/>
  <c r="X98" i="2"/>
  <c r="Y110" i="2"/>
  <c r="X111" i="2"/>
  <c r="X113" i="2" s="1"/>
  <c r="S23" i="3"/>
  <c r="W75" i="3"/>
  <c r="W77" i="3" s="1"/>
  <c r="T5" i="3" s="1"/>
  <c r="X74" i="3"/>
  <c r="W86" i="2"/>
  <c r="W88" i="2" s="1"/>
  <c r="T7" i="2" s="1"/>
  <c r="X85" i="2"/>
  <c r="X80" i="2"/>
  <c r="X82" i="2" s="1"/>
  <c r="U6" i="2" s="1"/>
  <c r="Y79" i="2"/>
  <c r="W68" i="2"/>
  <c r="W70" i="2" s="1"/>
  <c r="X67" i="2"/>
  <c r="V90" i="2"/>
  <c r="V92" i="2" s="1"/>
  <c r="X73" i="2"/>
  <c r="W74" i="2"/>
  <c r="W76" i="2" s="1"/>
  <c r="S4" i="2"/>
  <c r="S16" i="2"/>
  <c r="S25" i="2" s="1"/>
  <c r="O5" i="2"/>
  <c r="O14" i="2" s="1"/>
  <c r="O17" i="2" s="1"/>
  <c r="P32" i="2" s="1"/>
  <c r="P34" i="2" s="1"/>
  <c r="T15" i="2"/>
  <c r="T24" i="2" s="1"/>
  <c r="AN110" i="6" l="1"/>
  <c r="AM110" i="6"/>
  <c r="O26" i="3"/>
  <c r="T14" i="5"/>
  <c r="T23" i="5" s="1"/>
  <c r="X101" i="5"/>
  <c r="X103" i="5" s="1"/>
  <c r="Y100" i="5"/>
  <c r="W123" i="5"/>
  <c r="W125" i="5" s="1"/>
  <c r="T13" i="5"/>
  <c r="Y107" i="5"/>
  <c r="Y109" i="5" s="1"/>
  <c r="Z106" i="5"/>
  <c r="Q24" i="5"/>
  <c r="U69" i="5"/>
  <c r="U71" i="5" s="1"/>
  <c r="R4" i="5" s="1"/>
  <c r="V68" i="5"/>
  <c r="T87" i="5"/>
  <c r="T89" i="5" s="1"/>
  <c r="Q7" i="5" s="1"/>
  <c r="U86" i="5"/>
  <c r="P8" i="5"/>
  <c r="P22" i="5"/>
  <c r="P16" i="5"/>
  <c r="P17" i="5" s="1"/>
  <c r="S91" i="5"/>
  <c r="S93" i="5" s="1"/>
  <c r="R15" i="5"/>
  <c r="R24" i="5" s="1"/>
  <c r="Y113" i="5"/>
  <c r="Y115" i="5" s="1"/>
  <c r="Z112" i="5"/>
  <c r="W80" i="5"/>
  <c r="V81" i="5"/>
  <c r="V83" i="5" s="1"/>
  <c r="S6" i="5" s="1"/>
  <c r="Y118" i="5"/>
  <c r="X119" i="5"/>
  <c r="X121" i="5" s="1"/>
  <c r="X75" i="5"/>
  <c r="X77" i="5" s="1"/>
  <c r="U5" i="5" s="1"/>
  <c r="Y74" i="5"/>
  <c r="S91" i="4"/>
  <c r="Z111" i="4"/>
  <c r="Y112" i="4"/>
  <c r="Y114" i="4" s="1"/>
  <c r="V15" i="4" s="1"/>
  <c r="P8" i="4"/>
  <c r="P26" i="4" s="1"/>
  <c r="P22" i="4"/>
  <c r="Y117" i="4"/>
  <c r="X118" i="4"/>
  <c r="X120" i="4" s="1"/>
  <c r="U16" i="4" s="1"/>
  <c r="Z75" i="4"/>
  <c r="Z77" i="4" s="1"/>
  <c r="W5" i="4" s="1"/>
  <c r="AA74" i="4"/>
  <c r="X100" i="4"/>
  <c r="X102" i="4" s="1"/>
  <c r="Y99" i="4"/>
  <c r="S93" i="4"/>
  <c r="W122" i="4"/>
  <c r="W124" i="4" s="1"/>
  <c r="T13" i="4"/>
  <c r="T17" i="4" s="1"/>
  <c r="T87" i="4"/>
  <c r="T89" i="4" s="1"/>
  <c r="Q7" i="4" s="1"/>
  <c r="Q25" i="4" s="1"/>
  <c r="U86" i="4"/>
  <c r="Y105" i="4"/>
  <c r="X106" i="4"/>
  <c r="X108" i="4" s="1"/>
  <c r="U14" i="4" s="1"/>
  <c r="U23" i="4" s="1"/>
  <c r="Q4" i="4"/>
  <c r="V80" i="4"/>
  <c r="U81" i="4"/>
  <c r="U83" i="4" s="1"/>
  <c r="R6" i="4" s="1"/>
  <c r="R24" i="4" s="1"/>
  <c r="U69" i="4"/>
  <c r="U71" i="4" s="1"/>
  <c r="V68" i="4"/>
  <c r="Q25" i="3"/>
  <c r="Q24" i="3"/>
  <c r="Y105" i="3"/>
  <c r="X106" i="3"/>
  <c r="X108" i="3" s="1"/>
  <c r="U14" i="3" s="1"/>
  <c r="W122" i="3"/>
  <c r="W124" i="3" s="1"/>
  <c r="X100" i="3"/>
  <c r="X102" i="3" s="1"/>
  <c r="U13" i="3" s="1"/>
  <c r="Y99" i="3"/>
  <c r="Y117" i="3"/>
  <c r="X118" i="3"/>
  <c r="X120" i="3" s="1"/>
  <c r="U16" i="3" s="1"/>
  <c r="Z111" i="3"/>
  <c r="Y112" i="3"/>
  <c r="Y114" i="3" s="1"/>
  <c r="V15" i="3" s="1"/>
  <c r="W121" i="2"/>
  <c r="W123" i="2" s="1"/>
  <c r="T13" i="2"/>
  <c r="U81" i="3"/>
  <c r="U83" i="3" s="1"/>
  <c r="R6" i="3" s="1"/>
  <c r="V80" i="3"/>
  <c r="U87" i="3"/>
  <c r="U89" i="3" s="1"/>
  <c r="R7" i="3" s="1"/>
  <c r="V86" i="3"/>
  <c r="P8" i="3"/>
  <c r="P26" i="3" s="1"/>
  <c r="T91" i="3"/>
  <c r="T93" i="3" s="1"/>
  <c r="Q4" i="3"/>
  <c r="U69" i="3"/>
  <c r="U71" i="3" s="1"/>
  <c r="V68" i="3"/>
  <c r="Z110" i="2"/>
  <c r="Y111" i="2"/>
  <c r="Y113" i="2" s="1"/>
  <c r="X99" i="2"/>
  <c r="X101" i="2" s="1"/>
  <c r="U13" i="2" s="1"/>
  <c r="Y98" i="2"/>
  <c r="X105" i="2"/>
  <c r="X107" i="2" s="1"/>
  <c r="Y104" i="2"/>
  <c r="Y116" i="2"/>
  <c r="X117" i="2"/>
  <c r="X119" i="2" s="1"/>
  <c r="T4" i="2"/>
  <c r="T23" i="3"/>
  <c r="X75" i="3"/>
  <c r="X77" i="3" s="1"/>
  <c r="U5" i="3" s="1"/>
  <c r="Y74" i="3"/>
  <c r="Y73" i="2"/>
  <c r="X74" i="2"/>
  <c r="X76" i="2" s="1"/>
  <c r="X68" i="2"/>
  <c r="X70" i="2" s="1"/>
  <c r="U4" i="2" s="1"/>
  <c r="Y67" i="2"/>
  <c r="W90" i="2"/>
  <c r="W92" i="2" s="1"/>
  <c r="Y80" i="2"/>
  <c r="Y82" i="2" s="1"/>
  <c r="V6" i="2" s="1"/>
  <c r="Z79" i="2"/>
  <c r="X86" i="2"/>
  <c r="X88" i="2" s="1"/>
  <c r="U7" i="2" s="1"/>
  <c r="Y85" i="2"/>
  <c r="P5" i="2"/>
  <c r="P14" i="2" s="1"/>
  <c r="P17" i="2" s="1"/>
  <c r="Q32" i="2" s="1"/>
  <c r="Q34" i="2" s="1"/>
  <c r="U15" i="2"/>
  <c r="U24" i="2" s="1"/>
  <c r="S22" i="2"/>
  <c r="T22" i="2"/>
  <c r="T16" i="2"/>
  <c r="T25" i="2" s="1"/>
  <c r="AO110" i="6" l="1"/>
  <c r="AP110" i="6"/>
  <c r="T91" i="5"/>
  <c r="T93" i="5" s="1"/>
  <c r="P25" i="5"/>
  <c r="Y119" i="5"/>
  <c r="Y121" i="5" s="1"/>
  <c r="Z118" i="5"/>
  <c r="S15" i="5"/>
  <c r="Q22" i="5"/>
  <c r="Q8" i="5"/>
  <c r="X80" i="5"/>
  <c r="W81" i="5"/>
  <c r="W83" i="5" s="1"/>
  <c r="T6" i="5" s="1"/>
  <c r="AA112" i="5"/>
  <c r="Z113" i="5"/>
  <c r="Z115" i="5" s="1"/>
  <c r="Z107" i="5"/>
  <c r="Z109" i="5" s="1"/>
  <c r="AA106" i="5"/>
  <c r="Y101" i="5"/>
  <c r="Y103" i="5" s="1"/>
  <c r="Z100" i="5"/>
  <c r="P26" i="5"/>
  <c r="X123" i="5"/>
  <c r="X125" i="5" s="1"/>
  <c r="U13" i="5"/>
  <c r="U87" i="5"/>
  <c r="U89" i="5" s="1"/>
  <c r="R7" i="5" s="1"/>
  <c r="V86" i="5"/>
  <c r="Z74" i="5"/>
  <c r="Y75" i="5"/>
  <c r="Y77" i="5" s="1"/>
  <c r="V5" i="5" s="1"/>
  <c r="Q16" i="5"/>
  <c r="Q17" i="5" s="1"/>
  <c r="U14" i="5"/>
  <c r="U23" i="5" s="1"/>
  <c r="W68" i="5"/>
  <c r="V69" i="5"/>
  <c r="V71" i="5" s="1"/>
  <c r="S4" i="5" s="1"/>
  <c r="U91" i="5"/>
  <c r="Z99" i="4"/>
  <c r="Y100" i="4"/>
  <c r="Y102" i="4" s="1"/>
  <c r="X122" i="4"/>
  <c r="X124" i="4" s="1"/>
  <c r="U13" i="4"/>
  <c r="U17" i="4" s="1"/>
  <c r="W68" i="4"/>
  <c r="V69" i="4"/>
  <c r="V71" i="4" s="1"/>
  <c r="AA75" i="4"/>
  <c r="AA77" i="4" s="1"/>
  <c r="X5" i="4" s="1"/>
  <c r="AB74" i="4"/>
  <c r="R4" i="4"/>
  <c r="V81" i="4"/>
  <c r="V83" i="4" s="1"/>
  <c r="S6" i="4" s="1"/>
  <c r="S24" i="4" s="1"/>
  <c r="W80" i="4"/>
  <c r="Y118" i="4"/>
  <c r="Y120" i="4" s="1"/>
  <c r="V16" i="4" s="1"/>
  <c r="Z117" i="4"/>
  <c r="Q22" i="4"/>
  <c r="Q8" i="4"/>
  <c r="Q26" i="4" s="1"/>
  <c r="T91" i="4"/>
  <c r="T93" i="4" s="1"/>
  <c r="Y106" i="4"/>
  <c r="Y108" i="4" s="1"/>
  <c r="V14" i="4" s="1"/>
  <c r="V23" i="4" s="1"/>
  <c r="Z105" i="4"/>
  <c r="Z112" i="4"/>
  <c r="Z114" i="4" s="1"/>
  <c r="W15" i="4" s="1"/>
  <c r="AA111" i="4"/>
  <c r="U87" i="4"/>
  <c r="U89" i="4" s="1"/>
  <c r="R7" i="4" s="1"/>
  <c r="R25" i="4" s="1"/>
  <c r="V86" i="4"/>
  <c r="R24" i="3"/>
  <c r="Q17" i="3"/>
  <c r="Q22" i="3"/>
  <c r="Z112" i="3"/>
  <c r="Z114" i="3" s="1"/>
  <c r="W15" i="3" s="1"/>
  <c r="AA111" i="3"/>
  <c r="Y118" i="3"/>
  <c r="Y120" i="3" s="1"/>
  <c r="V16" i="3" s="1"/>
  <c r="Z117" i="3"/>
  <c r="Z99" i="3"/>
  <c r="Y100" i="3"/>
  <c r="Y102" i="3" s="1"/>
  <c r="V13" i="3" s="1"/>
  <c r="X122" i="3"/>
  <c r="X124" i="3" s="1"/>
  <c r="Y106" i="3"/>
  <c r="Y108" i="3" s="1"/>
  <c r="V14" i="3" s="1"/>
  <c r="Z105" i="3"/>
  <c r="W86" i="3"/>
  <c r="V87" i="3"/>
  <c r="V89" i="3" s="1"/>
  <c r="S7" i="3" s="1"/>
  <c r="R25" i="3"/>
  <c r="V81" i="3"/>
  <c r="V83" i="3" s="1"/>
  <c r="S6" i="3" s="1"/>
  <c r="W80" i="3"/>
  <c r="W68" i="3"/>
  <c r="V69" i="3"/>
  <c r="V71" i="3" s="1"/>
  <c r="U91" i="3"/>
  <c r="U93" i="3" s="1"/>
  <c r="R4" i="3"/>
  <c r="R22" i="3" s="1"/>
  <c r="Q8" i="3"/>
  <c r="Y117" i="2"/>
  <c r="Y119" i="2" s="1"/>
  <c r="Z116" i="2"/>
  <c r="Z104" i="2"/>
  <c r="Y105" i="2"/>
  <c r="Y107" i="2" s="1"/>
  <c r="Z98" i="2"/>
  <c r="Y99" i="2"/>
  <c r="Y101" i="2" s="1"/>
  <c r="X121" i="2"/>
  <c r="X123" i="2" s="1"/>
  <c r="Z111" i="2"/>
  <c r="Z113" i="2" s="1"/>
  <c r="AA110" i="2"/>
  <c r="Z74" i="3"/>
  <c r="Y75" i="3"/>
  <c r="Y77" i="3" s="1"/>
  <c r="V5" i="3" s="1"/>
  <c r="U23" i="3"/>
  <c r="Z85" i="2"/>
  <c r="Y86" i="2"/>
  <c r="Y88" i="2" s="1"/>
  <c r="V7" i="2" s="1"/>
  <c r="Z80" i="2"/>
  <c r="Z82" i="2" s="1"/>
  <c r="W6" i="2" s="1"/>
  <c r="AA79" i="2"/>
  <c r="Y68" i="2"/>
  <c r="Y70" i="2" s="1"/>
  <c r="Z67" i="2"/>
  <c r="X90" i="2"/>
  <c r="X92" i="2" s="1"/>
  <c r="Y74" i="2"/>
  <c r="Y76" i="2" s="1"/>
  <c r="Z73" i="2"/>
  <c r="V15" i="2"/>
  <c r="V24" i="2" s="1"/>
  <c r="U22" i="2"/>
  <c r="Q5" i="2"/>
  <c r="Q14" i="2" s="1"/>
  <c r="Q17" i="2" s="1"/>
  <c r="R32" i="2" s="1"/>
  <c r="R34" i="2" s="1"/>
  <c r="U16" i="2"/>
  <c r="U25" i="2" s="1"/>
  <c r="AQ110" i="6" l="1"/>
  <c r="AR110" i="6"/>
  <c r="Q26" i="3"/>
  <c r="U93" i="5"/>
  <c r="Q25" i="5"/>
  <c r="AA107" i="5"/>
  <c r="AA109" i="5" s="1"/>
  <c r="AB106" i="5"/>
  <c r="W69" i="5"/>
  <c r="W71" i="5" s="1"/>
  <c r="T4" i="5" s="1"/>
  <c r="X68" i="5"/>
  <c r="AA113" i="5"/>
  <c r="AA115" i="5" s="1"/>
  <c r="AB112" i="5"/>
  <c r="T15" i="5"/>
  <c r="V14" i="5"/>
  <c r="V23" i="5"/>
  <c r="X81" i="5"/>
  <c r="X83" i="5" s="1"/>
  <c r="U6" i="5" s="1"/>
  <c r="Y80" i="5"/>
  <c r="Z75" i="5"/>
  <c r="Z77" i="5" s="1"/>
  <c r="W5" i="5" s="1"/>
  <c r="AA74" i="5"/>
  <c r="Q26" i="5"/>
  <c r="V87" i="5"/>
  <c r="V89" i="5" s="1"/>
  <c r="S7" i="5" s="1"/>
  <c r="W86" i="5"/>
  <c r="R16" i="5"/>
  <c r="R17" i="5" s="1"/>
  <c r="S24" i="5"/>
  <c r="Z119" i="5"/>
  <c r="Z121" i="5" s="1"/>
  <c r="AA118" i="5"/>
  <c r="AA100" i="5"/>
  <c r="Z101" i="5"/>
  <c r="Z103" i="5" s="1"/>
  <c r="R8" i="5"/>
  <c r="R22" i="5"/>
  <c r="Y123" i="5"/>
  <c r="Y125" i="5" s="1"/>
  <c r="V13" i="5"/>
  <c r="W81" i="4"/>
  <c r="W83" i="4" s="1"/>
  <c r="T6" i="4" s="1"/>
  <c r="T24" i="4" s="1"/>
  <c r="X80" i="4"/>
  <c r="R22" i="4"/>
  <c r="R8" i="4"/>
  <c r="R26" i="4" s="1"/>
  <c r="U91" i="4"/>
  <c r="U93" i="4" s="1"/>
  <c r="V87" i="4"/>
  <c r="V89" i="4" s="1"/>
  <c r="S7" i="4" s="1"/>
  <c r="S25" i="4" s="1"/>
  <c r="W86" i="4"/>
  <c r="AC74" i="4"/>
  <c r="AB75" i="4"/>
  <c r="AB77" i="4" s="1"/>
  <c r="Y5" i="4" s="1"/>
  <c r="AA112" i="4"/>
  <c r="AA114" i="4" s="1"/>
  <c r="X15" i="4" s="1"/>
  <c r="AB111" i="4"/>
  <c r="S4" i="4"/>
  <c r="X68" i="4"/>
  <c r="W69" i="4"/>
  <c r="W71" i="4" s="1"/>
  <c r="AA105" i="4"/>
  <c r="Z106" i="4"/>
  <c r="Z108" i="4" s="1"/>
  <c r="W14" i="4" s="1"/>
  <c r="W23" i="4" s="1"/>
  <c r="Y122" i="4"/>
  <c r="Y124" i="4" s="1"/>
  <c r="V13" i="4"/>
  <c r="V17" i="4" s="1"/>
  <c r="Z100" i="4"/>
  <c r="Z102" i="4" s="1"/>
  <c r="AA99" i="4"/>
  <c r="Z118" i="4"/>
  <c r="Z120" i="4" s="1"/>
  <c r="W16" i="4" s="1"/>
  <c r="AA117" i="4"/>
  <c r="R17" i="3"/>
  <c r="AA105" i="3"/>
  <c r="Z106" i="3"/>
  <c r="Z108" i="3" s="1"/>
  <c r="W14" i="3" s="1"/>
  <c r="Y122" i="3"/>
  <c r="Y124" i="3" s="1"/>
  <c r="AA99" i="3"/>
  <c r="Z100" i="3"/>
  <c r="Z102" i="3" s="1"/>
  <c r="W13" i="3" s="1"/>
  <c r="AA117" i="3"/>
  <c r="Z118" i="3"/>
  <c r="Z120" i="3" s="1"/>
  <c r="W16" i="3" s="1"/>
  <c r="AB111" i="3"/>
  <c r="AA112" i="3"/>
  <c r="AA114" i="3" s="1"/>
  <c r="X15" i="3" s="1"/>
  <c r="Y121" i="2"/>
  <c r="Y123" i="2" s="1"/>
  <c r="V13" i="2"/>
  <c r="X80" i="3"/>
  <c r="W81" i="3"/>
  <c r="W83" i="3" s="1"/>
  <c r="T6" i="3" s="1"/>
  <c r="S24" i="3"/>
  <c r="S25" i="3"/>
  <c r="X86" i="3"/>
  <c r="W87" i="3"/>
  <c r="W89" i="3" s="1"/>
  <c r="T7" i="3" s="1"/>
  <c r="R8" i="3"/>
  <c r="V91" i="3"/>
  <c r="V93" i="3" s="1"/>
  <c r="S4" i="3"/>
  <c r="S22" i="3" s="1"/>
  <c r="X68" i="3"/>
  <c r="W69" i="3"/>
  <c r="W71" i="3" s="1"/>
  <c r="AB110" i="2"/>
  <c r="AA111" i="2"/>
  <c r="AA113" i="2" s="1"/>
  <c r="Z99" i="2"/>
  <c r="Z101" i="2" s="1"/>
  <c r="W13" i="2" s="1"/>
  <c r="AA98" i="2"/>
  <c r="AA104" i="2"/>
  <c r="Z105" i="2"/>
  <c r="Z107" i="2" s="1"/>
  <c r="AA116" i="2"/>
  <c r="Z117" i="2"/>
  <c r="Z119" i="2" s="1"/>
  <c r="V4" i="2"/>
  <c r="V23" i="3"/>
  <c r="Z75" i="3"/>
  <c r="Z77" i="3" s="1"/>
  <c r="W5" i="3" s="1"/>
  <c r="AA74" i="3"/>
  <c r="AA73" i="2"/>
  <c r="Z74" i="2"/>
  <c r="Z76" i="2" s="1"/>
  <c r="Z68" i="2"/>
  <c r="Z70" i="2" s="1"/>
  <c r="W4" i="2" s="1"/>
  <c r="AA67" i="2"/>
  <c r="Y90" i="2"/>
  <c r="Y92" i="2" s="1"/>
  <c r="AA80" i="2"/>
  <c r="AA82" i="2" s="1"/>
  <c r="X6" i="2" s="1"/>
  <c r="AB79" i="2"/>
  <c r="AA85" i="2"/>
  <c r="Z86" i="2"/>
  <c r="Z88" i="2" s="1"/>
  <c r="W7" i="2" s="1"/>
  <c r="R5" i="2"/>
  <c r="R14" i="2" s="1"/>
  <c r="R17" i="2" s="1"/>
  <c r="S32" i="2" s="1"/>
  <c r="S34" i="2" s="1"/>
  <c r="V16" i="2"/>
  <c r="V25" i="2" s="1"/>
  <c r="W15" i="2"/>
  <c r="W24" i="2" s="1"/>
  <c r="V22" i="2"/>
  <c r="AS110" i="6" l="1"/>
  <c r="AT110" i="6"/>
  <c r="R26" i="5"/>
  <c r="Y81" i="5"/>
  <c r="Y83" i="5" s="1"/>
  <c r="V6" i="5" s="1"/>
  <c r="Z80" i="5"/>
  <c r="U15" i="5"/>
  <c r="U24" i="5" s="1"/>
  <c r="Z123" i="5"/>
  <c r="Z125" i="5" s="1"/>
  <c r="W13" i="5"/>
  <c r="AA101" i="5"/>
  <c r="AA103" i="5" s="1"/>
  <c r="AB100" i="5"/>
  <c r="AB118" i="5"/>
  <c r="AA119" i="5"/>
  <c r="AA121" i="5" s="1"/>
  <c r="T24" i="5"/>
  <c r="AC112" i="5"/>
  <c r="AB113" i="5"/>
  <c r="AB115" i="5" s="1"/>
  <c r="X69" i="5"/>
  <c r="X71" i="5" s="1"/>
  <c r="U4" i="5" s="1"/>
  <c r="Y68" i="5"/>
  <c r="R25" i="5"/>
  <c r="AC106" i="5"/>
  <c r="AB107" i="5"/>
  <c r="AB109" i="5" s="1"/>
  <c r="X86" i="5"/>
  <c r="W87" i="5"/>
  <c r="W89" i="5" s="1"/>
  <c r="T7" i="5" s="1"/>
  <c r="S16" i="5"/>
  <c r="S17" i="5" s="1"/>
  <c r="S22" i="5"/>
  <c r="S8" i="5"/>
  <c r="S26" i="5" s="1"/>
  <c r="V91" i="5"/>
  <c r="V93" i="5" s="1"/>
  <c r="AA75" i="5"/>
  <c r="AA77" i="5" s="1"/>
  <c r="X5" i="5" s="1"/>
  <c r="AB74" i="5"/>
  <c r="W14" i="5"/>
  <c r="W23" i="5" s="1"/>
  <c r="V91" i="4"/>
  <c r="V93" i="4" s="1"/>
  <c r="S8" i="4"/>
  <c r="S26" i="4" s="1"/>
  <c r="S22" i="4"/>
  <c r="AC111" i="4"/>
  <c r="AB112" i="4"/>
  <c r="AB114" i="4" s="1"/>
  <c r="Y15" i="4" s="1"/>
  <c r="AA118" i="4"/>
  <c r="AA120" i="4" s="1"/>
  <c r="X16" i="4" s="1"/>
  <c r="AB117" i="4"/>
  <c r="AD74" i="4"/>
  <c r="AC75" i="4"/>
  <c r="AC77" i="4" s="1"/>
  <c r="Z5" i="4" s="1"/>
  <c r="W87" i="4"/>
  <c r="W89" i="4" s="1"/>
  <c r="T7" i="4" s="1"/>
  <c r="T25" i="4" s="1"/>
  <c r="X86" i="4"/>
  <c r="AA100" i="4"/>
  <c r="AA102" i="4" s="1"/>
  <c r="AB99" i="4"/>
  <c r="Z122" i="4"/>
  <c r="Z124" i="4" s="1"/>
  <c r="W13" i="4"/>
  <c r="W17" i="4" s="1"/>
  <c r="Y80" i="4"/>
  <c r="X81" i="4"/>
  <c r="X83" i="4" s="1"/>
  <c r="U6" i="4" s="1"/>
  <c r="U24" i="4" s="1"/>
  <c r="AB105" i="4"/>
  <c r="AA106" i="4"/>
  <c r="AA108" i="4" s="1"/>
  <c r="X14" i="4" s="1"/>
  <c r="X23" i="4" s="1"/>
  <c r="T4" i="4"/>
  <c r="Y68" i="4"/>
  <c r="X69" i="4"/>
  <c r="X71" i="4" s="1"/>
  <c r="R26" i="3"/>
  <c r="T24" i="3"/>
  <c r="S17" i="3"/>
  <c r="AC111" i="3"/>
  <c r="AB112" i="3"/>
  <c r="AB114" i="3" s="1"/>
  <c r="Y15" i="3" s="1"/>
  <c r="AB117" i="3"/>
  <c r="AA118" i="3"/>
  <c r="AA120" i="3" s="1"/>
  <c r="X16" i="3" s="1"/>
  <c r="Z122" i="3"/>
  <c r="Z124" i="3" s="1"/>
  <c r="AA100" i="3"/>
  <c r="AA102" i="3" s="1"/>
  <c r="X13" i="3" s="1"/>
  <c r="AB99" i="3"/>
  <c r="AA106" i="3"/>
  <c r="AA108" i="3" s="1"/>
  <c r="X14" i="3" s="1"/>
  <c r="AB105" i="3"/>
  <c r="T25" i="3"/>
  <c r="X87" i="3"/>
  <c r="X89" i="3" s="1"/>
  <c r="U7" i="3" s="1"/>
  <c r="Y86" i="3"/>
  <c r="Y80" i="3"/>
  <c r="X81" i="3"/>
  <c r="X83" i="3" s="1"/>
  <c r="U6" i="3" s="1"/>
  <c r="W91" i="3"/>
  <c r="W93" i="3" s="1"/>
  <c r="T4" i="3"/>
  <c r="T22" i="3" s="1"/>
  <c r="Y68" i="3"/>
  <c r="X69" i="3"/>
  <c r="X71" i="3" s="1"/>
  <c r="S8" i="3"/>
  <c r="S26" i="3" s="1"/>
  <c r="AA117" i="2"/>
  <c r="AA119" i="2" s="1"/>
  <c r="AB116" i="2"/>
  <c r="AB104" i="2"/>
  <c r="AA105" i="2"/>
  <c r="AA107" i="2" s="1"/>
  <c r="AA99" i="2"/>
  <c r="AA101" i="2" s="1"/>
  <c r="AB98" i="2"/>
  <c r="Z121" i="2"/>
  <c r="Z123" i="2" s="1"/>
  <c r="AC110" i="2"/>
  <c r="AB111" i="2"/>
  <c r="AB113" i="2" s="1"/>
  <c r="AA75" i="3"/>
  <c r="AA77" i="3" s="1"/>
  <c r="X5" i="3" s="1"/>
  <c r="AB74" i="3"/>
  <c r="W23" i="3"/>
  <c r="AB85" i="2"/>
  <c r="AA86" i="2"/>
  <c r="AA88" i="2" s="1"/>
  <c r="X7" i="2" s="1"/>
  <c r="AC79" i="2"/>
  <c r="AB80" i="2"/>
  <c r="AB82" i="2" s="1"/>
  <c r="Y6" i="2" s="1"/>
  <c r="AB67" i="2"/>
  <c r="AA68" i="2"/>
  <c r="AA70" i="2" s="1"/>
  <c r="Z90" i="2"/>
  <c r="Z92" i="2" s="1"/>
  <c r="AB73" i="2"/>
  <c r="AA74" i="2"/>
  <c r="AA76" i="2" s="1"/>
  <c r="X15" i="2"/>
  <c r="X24" i="2" s="1"/>
  <c r="W22" i="2"/>
  <c r="W16" i="2"/>
  <c r="W25" i="2" s="1"/>
  <c r="S5" i="2"/>
  <c r="S14" i="2" s="1"/>
  <c r="S17" i="2" s="1"/>
  <c r="T32" i="2" s="1"/>
  <c r="T34" i="2" s="1"/>
  <c r="AU110" i="6" l="1"/>
  <c r="AV110" i="6"/>
  <c r="S25" i="5"/>
  <c r="AB75" i="5"/>
  <c r="AB77" i="5" s="1"/>
  <c r="Y5" i="5" s="1"/>
  <c r="AC74" i="5"/>
  <c r="X14" i="5"/>
  <c r="X23" i="5"/>
  <c r="AC113" i="5"/>
  <c r="AC115" i="5" s="1"/>
  <c r="AD112" i="5"/>
  <c r="AB119" i="5"/>
  <c r="AB121" i="5" s="1"/>
  <c r="AC118" i="5"/>
  <c r="AB101" i="5"/>
  <c r="AB103" i="5" s="1"/>
  <c r="AC100" i="5"/>
  <c r="T16" i="5"/>
  <c r="T17" i="5" s="1"/>
  <c r="AA123" i="5"/>
  <c r="AA125" i="5" s="1"/>
  <c r="X13" i="5"/>
  <c r="X87" i="5"/>
  <c r="X89" i="5" s="1"/>
  <c r="U7" i="5" s="1"/>
  <c r="Y86" i="5"/>
  <c r="AC107" i="5"/>
  <c r="AC109" i="5" s="1"/>
  <c r="AD106" i="5"/>
  <c r="T8" i="5"/>
  <c r="T22" i="5"/>
  <c r="AA80" i="5"/>
  <c r="Z81" i="5"/>
  <c r="Z83" i="5" s="1"/>
  <c r="W6" i="5" s="1"/>
  <c r="W91" i="5"/>
  <c r="W93" i="5" s="1"/>
  <c r="V15" i="5"/>
  <c r="V24" i="5" s="1"/>
  <c r="Z68" i="5"/>
  <c r="Y69" i="5"/>
  <c r="Y71" i="5" s="1"/>
  <c r="V4" i="5" s="1"/>
  <c r="AB100" i="4"/>
  <c r="AB102" i="4" s="1"/>
  <c r="AC99" i="4"/>
  <c r="AA122" i="4"/>
  <c r="AA124" i="4" s="1"/>
  <c r="X13" i="4"/>
  <c r="X17" i="4" s="1"/>
  <c r="X87" i="4"/>
  <c r="X89" i="4" s="1"/>
  <c r="U7" i="4" s="1"/>
  <c r="U25" i="4" s="1"/>
  <c r="Y86" i="4"/>
  <c r="AD75" i="4"/>
  <c r="AD77" i="4" s="1"/>
  <c r="AA5" i="4" s="1"/>
  <c r="AE74" i="4"/>
  <c r="U4" i="4"/>
  <c r="AC117" i="4"/>
  <c r="AB118" i="4"/>
  <c r="AB120" i="4" s="1"/>
  <c r="Y16" i="4" s="1"/>
  <c r="Y69" i="4"/>
  <c r="Y71" i="4" s="1"/>
  <c r="Z68" i="4"/>
  <c r="T22" i="4"/>
  <c r="T8" i="4"/>
  <c r="T26" i="4" s="1"/>
  <c r="W91" i="4"/>
  <c r="W93" i="4" s="1"/>
  <c r="AC112" i="4"/>
  <c r="AC114" i="4" s="1"/>
  <c r="Z15" i="4" s="1"/>
  <c r="AD111" i="4"/>
  <c r="AB106" i="4"/>
  <c r="AB108" i="4" s="1"/>
  <c r="Y14" i="4" s="1"/>
  <c r="Y23" i="4" s="1"/>
  <c r="AC105" i="4"/>
  <c r="Z80" i="4"/>
  <c r="Y81" i="4"/>
  <c r="Y83" i="4" s="1"/>
  <c r="V6" i="4" s="1"/>
  <c r="V24" i="4" s="1"/>
  <c r="U25" i="3"/>
  <c r="U24" i="3"/>
  <c r="T17" i="3"/>
  <c r="AB106" i="3"/>
  <c r="AB108" i="3" s="1"/>
  <c r="Y14" i="3" s="1"/>
  <c r="AC105" i="3"/>
  <c r="AB100" i="3"/>
  <c r="AB102" i="3" s="1"/>
  <c r="Y13" i="3" s="1"/>
  <c r="AC99" i="3"/>
  <c r="AA122" i="3"/>
  <c r="AA124" i="3" s="1"/>
  <c r="AC117" i="3"/>
  <c r="AB118" i="3"/>
  <c r="AB120" i="3" s="1"/>
  <c r="Y16" i="3" s="1"/>
  <c r="AC112" i="3"/>
  <c r="AC114" i="3" s="1"/>
  <c r="Z15" i="3" s="1"/>
  <c r="AD111" i="3"/>
  <c r="AA121" i="2"/>
  <c r="AA123" i="2" s="1"/>
  <c r="X13" i="2"/>
  <c r="Y81" i="3"/>
  <c r="Y83" i="3" s="1"/>
  <c r="V6" i="3" s="1"/>
  <c r="Z80" i="3"/>
  <c r="Z86" i="3"/>
  <c r="Y87" i="3"/>
  <c r="Y89" i="3" s="1"/>
  <c r="V7" i="3" s="1"/>
  <c r="X91" i="3"/>
  <c r="X93" i="3" s="1"/>
  <c r="U4" i="3"/>
  <c r="U22" i="3" s="1"/>
  <c r="Y69" i="3"/>
  <c r="Y71" i="3" s="1"/>
  <c r="Z68" i="3"/>
  <c r="T8" i="3"/>
  <c r="AD110" i="2"/>
  <c r="AC111" i="2"/>
  <c r="AC113" i="2" s="1"/>
  <c r="AB99" i="2"/>
  <c r="AB101" i="2" s="1"/>
  <c r="Y13" i="2" s="1"/>
  <c r="AC98" i="2"/>
  <c r="AB105" i="2"/>
  <c r="AB107" i="2" s="1"/>
  <c r="AC104" i="2"/>
  <c r="AB117" i="2"/>
  <c r="AB119" i="2" s="1"/>
  <c r="AC116" i="2"/>
  <c r="AC74" i="3"/>
  <c r="AB75" i="3"/>
  <c r="AB77" i="3" s="1"/>
  <c r="Y5" i="3" s="1"/>
  <c r="X23" i="3"/>
  <c r="AC73" i="2"/>
  <c r="AB74" i="2"/>
  <c r="AB76" i="2" s="1"/>
  <c r="AA90" i="2"/>
  <c r="AA92" i="2" s="1"/>
  <c r="AB68" i="2"/>
  <c r="AB70" i="2" s="1"/>
  <c r="AC67" i="2"/>
  <c r="AC80" i="2"/>
  <c r="AC82" i="2" s="1"/>
  <c r="Z6" i="2" s="1"/>
  <c r="AD79" i="2"/>
  <c r="AC85" i="2"/>
  <c r="AB86" i="2"/>
  <c r="AB88" i="2" s="1"/>
  <c r="Y7" i="2" s="1"/>
  <c r="T5" i="2"/>
  <c r="T14" i="2" s="1"/>
  <c r="T17" i="2" s="1"/>
  <c r="U32" i="2" s="1"/>
  <c r="U34" i="2" s="1"/>
  <c r="X4" i="2"/>
  <c r="X16" i="2"/>
  <c r="X25" i="2" s="1"/>
  <c r="Y15" i="2"/>
  <c r="Y24" i="2" s="1"/>
  <c r="AX110" i="6" l="1"/>
  <c r="AW110" i="6"/>
  <c r="T25" i="5"/>
  <c r="Z69" i="5"/>
  <c r="Z71" i="5" s="1"/>
  <c r="W4" i="5" s="1"/>
  <c r="AA68" i="5"/>
  <c r="AC101" i="5"/>
  <c r="AC103" i="5" s="1"/>
  <c r="AD100" i="5"/>
  <c r="AB123" i="5"/>
  <c r="AB125" i="5" s="1"/>
  <c r="Y13" i="5"/>
  <c r="W15" i="5"/>
  <c r="W24" i="5"/>
  <c r="AD118" i="5"/>
  <c r="AC119" i="5"/>
  <c r="AC121" i="5" s="1"/>
  <c r="AA81" i="5"/>
  <c r="AA83" i="5" s="1"/>
  <c r="X6" i="5" s="1"/>
  <c r="AB80" i="5"/>
  <c r="T26" i="5"/>
  <c r="AE112" i="5"/>
  <c r="AD113" i="5"/>
  <c r="AD115" i="5" s="1"/>
  <c r="AE106" i="5"/>
  <c r="AD107" i="5"/>
  <c r="AD109" i="5" s="1"/>
  <c r="U8" i="5"/>
  <c r="U22" i="5"/>
  <c r="Y87" i="5"/>
  <c r="Y89" i="5" s="1"/>
  <c r="V7" i="5" s="1"/>
  <c r="Z86" i="5"/>
  <c r="X91" i="5"/>
  <c r="X93" i="5" s="1"/>
  <c r="U16" i="5"/>
  <c r="U17" i="5" s="1"/>
  <c r="AC75" i="5"/>
  <c r="AC77" i="5" s="1"/>
  <c r="Z5" i="5" s="1"/>
  <c r="AD74" i="5"/>
  <c r="Y14" i="5"/>
  <c r="Y23" i="5" s="1"/>
  <c r="X91" i="4"/>
  <c r="Z69" i="4"/>
  <c r="Z71" i="4" s="1"/>
  <c r="AA68" i="4"/>
  <c r="V4" i="4"/>
  <c r="AC118" i="4"/>
  <c r="AC120" i="4" s="1"/>
  <c r="Z16" i="4" s="1"/>
  <c r="AD117" i="4"/>
  <c r="U22" i="4"/>
  <c r="U8" i="4"/>
  <c r="U26" i="4" s="1"/>
  <c r="AF74" i="4"/>
  <c r="AE75" i="4"/>
  <c r="AE77" i="4" s="1"/>
  <c r="AB5" i="4" s="1"/>
  <c r="Z81" i="4"/>
  <c r="Z83" i="4" s="1"/>
  <c r="W6" i="4" s="1"/>
  <c r="W24" i="4" s="1"/>
  <c r="AA80" i="4"/>
  <c r="AC106" i="4"/>
  <c r="AC108" i="4" s="1"/>
  <c r="Z14" i="4" s="1"/>
  <c r="Z23" i="4" s="1"/>
  <c r="AD105" i="4"/>
  <c r="Z86" i="4"/>
  <c r="Y87" i="4"/>
  <c r="Y89" i="4" s="1"/>
  <c r="V7" i="4" s="1"/>
  <c r="V25" i="4" s="1"/>
  <c r="AD112" i="4"/>
  <c r="AD114" i="4" s="1"/>
  <c r="AA15" i="4" s="1"/>
  <c r="AE111" i="4"/>
  <c r="X93" i="4"/>
  <c r="AC100" i="4"/>
  <c r="AC102" i="4" s="1"/>
  <c r="AD99" i="4"/>
  <c r="AB122" i="4"/>
  <c r="AB124" i="4" s="1"/>
  <c r="Y13" i="4"/>
  <c r="Y17" i="4" s="1"/>
  <c r="T26" i="3"/>
  <c r="U17" i="3"/>
  <c r="V24" i="3"/>
  <c r="AD112" i="3"/>
  <c r="AD114" i="3" s="1"/>
  <c r="AA15" i="3" s="1"/>
  <c r="AE111" i="3"/>
  <c r="AC118" i="3"/>
  <c r="AC120" i="3" s="1"/>
  <c r="Z16" i="3" s="1"/>
  <c r="AD117" i="3"/>
  <c r="AC100" i="3"/>
  <c r="AC102" i="3" s="1"/>
  <c r="Z13" i="3" s="1"/>
  <c r="AD99" i="3"/>
  <c r="AB122" i="3"/>
  <c r="AB124" i="3" s="1"/>
  <c r="AC106" i="3"/>
  <c r="AC108" i="3" s="1"/>
  <c r="Z14" i="3" s="1"/>
  <c r="AD105" i="3"/>
  <c r="V25" i="3"/>
  <c r="AA86" i="3"/>
  <c r="Z87" i="3"/>
  <c r="Z89" i="3" s="1"/>
  <c r="W7" i="3" s="1"/>
  <c r="Z81" i="3"/>
  <c r="Z83" i="3" s="1"/>
  <c r="W6" i="3" s="1"/>
  <c r="AA80" i="3"/>
  <c r="AA68" i="3"/>
  <c r="Z69" i="3"/>
  <c r="Z71" i="3" s="1"/>
  <c r="V4" i="3"/>
  <c r="V22" i="3" s="1"/>
  <c r="Y91" i="3"/>
  <c r="Y93" i="3" s="1"/>
  <c r="U8" i="3"/>
  <c r="AC117" i="2"/>
  <c r="AC119" i="2" s="1"/>
  <c r="AD116" i="2"/>
  <c r="AC105" i="2"/>
  <c r="AC107" i="2" s="1"/>
  <c r="AD104" i="2"/>
  <c r="AC99" i="2"/>
  <c r="AC101" i="2" s="1"/>
  <c r="AD98" i="2"/>
  <c r="AB121" i="2"/>
  <c r="AB123" i="2" s="1"/>
  <c r="AD111" i="2"/>
  <c r="AD113" i="2" s="1"/>
  <c r="AE110" i="2"/>
  <c r="Y4" i="2"/>
  <c r="Y23" i="3"/>
  <c r="AD74" i="3"/>
  <c r="AC75" i="3"/>
  <c r="AC77" i="3" s="1"/>
  <c r="Z5" i="3" s="1"/>
  <c r="AC86" i="2"/>
  <c r="AC88" i="2" s="1"/>
  <c r="Z7" i="2" s="1"/>
  <c r="AD85" i="2"/>
  <c r="AD80" i="2"/>
  <c r="AD82" i="2" s="1"/>
  <c r="AA6" i="2" s="1"/>
  <c r="AE79" i="2"/>
  <c r="AC68" i="2"/>
  <c r="AC70" i="2" s="1"/>
  <c r="AD67" i="2"/>
  <c r="AB90" i="2"/>
  <c r="AB92" i="2" s="1"/>
  <c r="AC74" i="2"/>
  <c r="AC76" i="2" s="1"/>
  <c r="AD73" i="2"/>
  <c r="Z15" i="2"/>
  <c r="Z24" i="2" s="1"/>
  <c r="X22" i="2"/>
  <c r="U5" i="2"/>
  <c r="U14" i="2" s="1"/>
  <c r="U17" i="2" s="1"/>
  <c r="V32" i="2" s="1"/>
  <c r="V34" i="2" s="1"/>
  <c r="Y22" i="2"/>
  <c r="Y16" i="2"/>
  <c r="Y25" i="2" s="1"/>
  <c r="AY110" i="6" l="1"/>
  <c r="AZ110" i="6"/>
  <c r="U25" i="5"/>
  <c r="AB81" i="5"/>
  <c r="AB83" i="5" s="1"/>
  <c r="Y6" i="5" s="1"/>
  <c r="AC80" i="5"/>
  <c r="X15" i="5"/>
  <c r="AE74" i="5"/>
  <c r="AD75" i="5"/>
  <c r="AD77" i="5" s="1"/>
  <c r="AA5" i="5" s="1"/>
  <c r="Z14" i="5"/>
  <c r="Z23" i="5"/>
  <c r="AE118" i="5"/>
  <c r="AD119" i="5"/>
  <c r="AD121" i="5" s="1"/>
  <c r="AA86" i="5"/>
  <c r="Z87" i="5"/>
  <c r="Z89" i="5" s="1"/>
  <c r="W7" i="5" s="1"/>
  <c r="V16" i="5"/>
  <c r="V17" i="5" s="1"/>
  <c r="V25" i="5"/>
  <c r="AE100" i="5"/>
  <c r="AD101" i="5"/>
  <c r="AD103" i="5" s="1"/>
  <c r="AC123" i="5"/>
  <c r="AC125" i="5" s="1"/>
  <c r="Z13" i="5"/>
  <c r="U26" i="5"/>
  <c r="AA69" i="5"/>
  <c r="AA71" i="5" s="1"/>
  <c r="X4" i="5" s="1"/>
  <c r="AB68" i="5"/>
  <c r="AE107" i="5"/>
  <c r="AE109" i="5" s="1"/>
  <c r="AF106" i="5"/>
  <c r="V22" i="5"/>
  <c r="V8" i="5"/>
  <c r="Y91" i="5"/>
  <c r="Y93" i="5" s="1"/>
  <c r="AE113" i="5"/>
  <c r="AE115" i="5" s="1"/>
  <c r="AF112" i="5"/>
  <c r="AE105" i="4"/>
  <c r="AD106" i="4"/>
  <c r="AD108" i="4" s="1"/>
  <c r="AA14" i="4" s="1"/>
  <c r="AA23" i="4" s="1"/>
  <c r="AB80" i="4"/>
  <c r="AA81" i="4"/>
  <c r="AA83" i="4" s="1"/>
  <c r="X6" i="4" s="1"/>
  <c r="X24" i="4" s="1"/>
  <c r="AF75" i="4"/>
  <c r="AF77" i="4" s="1"/>
  <c r="AC5" i="4" s="1"/>
  <c r="AG74" i="4"/>
  <c r="AE99" i="4"/>
  <c r="AD100" i="4"/>
  <c r="AD102" i="4" s="1"/>
  <c r="AD118" i="4"/>
  <c r="AD120" i="4" s="1"/>
  <c r="AA16" i="4" s="1"/>
  <c r="AE117" i="4"/>
  <c r="AC122" i="4"/>
  <c r="AC124" i="4" s="1"/>
  <c r="Z13" i="4"/>
  <c r="Z17" i="4" s="1"/>
  <c r="V22" i="4"/>
  <c r="V8" i="4"/>
  <c r="V26" i="4" s="1"/>
  <c r="AF111" i="4"/>
  <c r="AE112" i="4"/>
  <c r="AE114" i="4" s="1"/>
  <c r="AB15" i="4" s="1"/>
  <c r="Y91" i="4"/>
  <c r="Y93" i="4" s="1"/>
  <c r="AB68" i="4"/>
  <c r="AA69" i="4"/>
  <c r="AA71" i="4" s="1"/>
  <c r="W4" i="4"/>
  <c r="Z87" i="4"/>
  <c r="Z89" i="4" s="1"/>
  <c r="W7" i="4" s="1"/>
  <c r="W25" i="4" s="1"/>
  <c r="AA86" i="4"/>
  <c r="U26" i="3"/>
  <c r="W25" i="3"/>
  <c r="V17" i="3"/>
  <c r="AD106" i="3"/>
  <c r="AD108" i="3" s="1"/>
  <c r="AA14" i="3" s="1"/>
  <c r="AE105" i="3"/>
  <c r="AE99" i="3"/>
  <c r="AD100" i="3"/>
  <c r="AD102" i="3" s="1"/>
  <c r="AA13" i="3" s="1"/>
  <c r="AC122" i="3"/>
  <c r="AC124" i="3" s="1"/>
  <c r="AE117" i="3"/>
  <c r="AD118" i="3"/>
  <c r="AD120" i="3" s="1"/>
  <c r="AA16" i="3" s="1"/>
  <c r="AE112" i="3"/>
  <c r="AE114" i="3" s="1"/>
  <c r="AB15" i="3" s="1"/>
  <c r="AF111" i="3"/>
  <c r="AC121" i="2"/>
  <c r="AC123" i="2" s="1"/>
  <c r="Z13" i="2"/>
  <c r="AB80" i="3"/>
  <c r="AA81" i="3"/>
  <c r="AA83" i="3" s="1"/>
  <c r="X6" i="3" s="1"/>
  <c r="W24" i="3"/>
  <c r="AA87" i="3"/>
  <c r="AA89" i="3" s="1"/>
  <c r="X7" i="3" s="1"/>
  <c r="AB86" i="3"/>
  <c r="V8" i="3"/>
  <c r="V26" i="3" s="1"/>
  <c r="Z91" i="3"/>
  <c r="Z93" i="3" s="1"/>
  <c r="W4" i="3"/>
  <c r="W22" i="3" s="1"/>
  <c r="AB68" i="3"/>
  <c r="AA69" i="3"/>
  <c r="AA71" i="3" s="1"/>
  <c r="AE111" i="2"/>
  <c r="AE113" i="2" s="1"/>
  <c r="AF110" i="2"/>
  <c r="AD99" i="2"/>
  <c r="AD101" i="2" s="1"/>
  <c r="AA13" i="2" s="1"/>
  <c r="AE98" i="2"/>
  <c r="AD105" i="2"/>
  <c r="AD107" i="2" s="1"/>
  <c r="AE104" i="2"/>
  <c r="AE116" i="2"/>
  <c r="AD117" i="2"/>
  <c r="AD119" i="2" s="1"/>
  <c r="Z4" i="2"/>
  <c r="Z23" i="3"/>
  <c r="AD75" i="3"/>
  <c r="AD77" i="3" s="1"/>
  <c r="AA5" i="3" s="1"/>
  <c r="AE74" i="3"/>
  <c r="AD74" i="2"/>
  <c r="AD76" i="2" s="1"/>
  <c r="AE73" i="2"/>
  <c r="AD68" i="2"/>
  <c r="AD70" i="2" s="1"/>
  <c r="AA4" i="2" s="1"/>
  <c r="AE67" i="2"/>
  <c r="AC90" i="2"/>
  <c r="AC92" i="2" s="1"/>
  <c r="AE80" i="2"/>
  <c r="AE82" i="2" s="1"/>
  <c r="AB6" i="2" s="1"/>
  <c r="AF79" i="2"/>
  <c r="AD86" i="2"/>
  <c r="AD88" i="2" s="1"/>
  <c r="AA7" i="2" s="1"/>
  <c r="AE85" i="2"/>
  <c r="V5" i="2"/>
  <c r="V14" i="2" s="1"/>
  <c r="V17" i="2" s="1"/>
  <c r="W32" i="2" s="1"/>
  <c r="W34" i="2" s="1"/>
  <c r="AA15" i="2"/>
  <c r="AA24" i="2" s="1"/>
  <c r="Z16" i="2"/>
  <c r="Z25" i="2" s="1"/>
  <c r="BB110" i="6" l="1"/>
  <c r="BA110" i="6"/>
  <c r="Z22" i="2"/>
  <c r="V26" i="5"/>
  <c r="AB86" i="5"/>
  <c r="AA87" i="5"/>
  <c r="AA89" i="5" s="1"/>
  <c r="X7" i="5" s="1"/>
  <c r="W22" i="5"/>
  <c r="W8" i="5"/>
  <c r="Z91" i="5"/>
  <c r="Z93" i="5" s="1"/>
  <c r="AF107" i="5"/>
  <c r="AF109" i="5" s="1"/>
  <c r="AG106" i="5"/>
  <c r="AE119" i="5"/>
  <c r="AE121" i="5" s="1"/>
  <c r="AF118" i="5"/>
  <c r="AC68" i="5"/>
  <c r="AB69" i="5"/>
  <c r="AB71" i="5" s="1"/>
  <c r="Y4" i="5" s="1"/>
  <c r="AA91" i="5"/>
  <c r="AA14" i="5"/>
  <c r="AA23" i="5" s="1"/>
  <c r="AF74" i="5"/>
  <c r="AE75" i="5"/>
  <c r="AE77" i="5" s="1"/>
  <c r="AB5" i="5" s="1"/>
  <c r="W16" i="5"/>
  <c r="W17" i="5" s="1"/>
  <c r="X24" i="5"/>
  <c r="AD123" i="5"/>
  <c r="AD125" i="5" s="1"/>
  <c r="AA13" i="5"/>
  <c r="AD80" i="5"/>
  <c r="AC81" i="5"/>
  <c r="AC83" i="5" s="1"/>
  <c r="Z6" i="5" s="1"/>
  <c r="AE101" i="5"/>
  <c r="AE103" i="5" s="1"/>
  <c r="AF100" i="5"/>
  <c r="Y15" i="5"/>
  <c r="Y24" i="5" s="1"/>
  <c r="AF113" i="5"/>
  <c r="AF115" i="5" s="1"/>
  <c r="AG112" i="5"/>
  <c r="AF117" i="4"/>
  <c r="AE118" i="4"/>
  <c r="AE120" i="4" s="1"/>
  <c r="AB16" i="4" s="1"/>
  <c r="AA87" i="4"/>
  <c r="AA89" i="4" s="1"/>
  <c r="X7" i="4" s="1"/>
  <c r="X25" i="4" s="1"/>
  <c r="AB86" i="4"/>
  <c r="AD122" i="4"/>
  <c r="AD124" i="4" s="1"/>
  <c r="AA13" i="4"/>
  <c r="AA17" i="4" s="1"/>
  <c r="AF99" i="4"/>
  <c r="AE100" i="4"/>
  <c r="AE102" i="4" s="1"/>
  <c r="W22" i="4"/>
  <c r="W8" i="4"/>
  <c r="W26" i="4" s="1"/>
  <c r="AH74" i="4"/>
  <c r="AG75" i="4"/>
  <c r="AG77" i="4" s="1"/>
  <c r="AD5" i="4" s="1"/>
  <c r="Z91" i="4"/>
  <c r="Z93" i="4" s="1"/>
  <c r="X4" i="4"/>
  <c r="AC68" i="4"/>
  <c r="AB69" i="4"/>
  <c r="AB71" i="4" s="1"/>
  <c r="AC80" i="4"/>
  <c r="AB81" i="4"/>
  <c r="AB83" i="4" s="1"/>
  <c r="Y6" i="4" s="1"/>
  <c r="Y24" i="4" s="1"/>
  <c r="AF112" i="4"/>
  <c r="AF114" i="4" s="1"/>
  <c r="AC15" i="4" s="1"/>
  <c r="AG111" i="4"/>
  <c r="AE106" i="4"/>
  <c r="AE108" i="4" s="1"/>
  <c r="AB14" i="4" s="1"/>
  <c r="AB23" i="4" s="1"/>
  <c r="AF105" i="4"/>
  <c r="X25" i="3"/>
  <c r="X24" i="3"/>
  <c r="W17" i="3"/>
  <c r="AF112" i="3"/>
  <c r="AF114" i="3" s="1"/>
  <c r="AC15" i="3" s="1"/>
  <c r="AG111" i="3"/>
  <c r="AE118" i="3"/>
  <c r="AE120" i="3" s="1"/>
  <c r="AB16" i="3" s="1"/>
  <c r="AF117" i="3"/>
  <c r="AD122" i="3"/>
  <c r="AD124" i="3" s="1"/>
  <c r="AE100" i="3"/>
  <c r="AE102" i="3" s="1"/>
  <c r="AB13" i="3" s="1"/>
  <c r="AF99" i="3"/>
  <c r="AE106" i="3"/>
  <c r="AE108" i="3" s="1"/>
  <c r="AB14" i="3" s="1"/>
  <c r="AF105" i="3"/>
  <c r="AB87" i="3"/>
  <c r="AB89" i="3" s="1"/>
  <c r="Y7" i="3" s="1"/>
  <c r="AC86" i="3"/>
  <c r="AB81" i="3"/>
  <c r="AB83" i="3" s="1"/>
  <c r="Y6" i="3" s="1"/>
  <c r="AC80" i="3"/>
  <c r="AA91" i="3"/>
  <c r="AA93" i="3" s="1"/>
  <c r="X4" i="3"/>
  <c r="X22" i="3" s="1"/>
  <c r="AC68" i="3"/>
  <c r="AB69" i="3"/>
  <c r="AB71" i="3" s="1"/>
  <c r="W8" i="3"/>
  <c r="W26" i="3" s="1"/>
  <c r="AE117" i="2"/>
  <c r="AE119" i="2" s="1"/>
  <c r="AF116" i="2"/>
  <c r="AE105" i="2"/>
  <c r="AE107" i="2" s="1"/>
  <c r="AF104" i="2"/>
  <c r="AE99" i="2"/>
  <c r="AE101" i="2" s="1"/>
  <c r="AF98" i="2"/>
  <c r="AD121" i="2"/>
  <c r="AD123" i="2" s="1"/>
  <c r="AF111" i="2"/>
  <c r="AF113" i="2" s="1"/>
  <c r="AG110" i="2"/>
  <c r="AF74" i="3"/>
  <c r="AE75" i="3"/>
  <c r="AE77" i="3" s="1"/>
  <c r="AB5" i="3" s="1"/>
  <c r="AA23" i="3"/>
  <c r="AF85" i="2"/>
  <c r="AE86" i="2"/>
  <c r="AE88" i="2" s="1"/>
  <c r="AB7" i="2" s="1"/>
  <c r="AF80" i="2"/>
  <c r="AF82" i="2" s="1"/>
  <c r="AC6" i="2" s="1"/>
  <c r="AG79" i="2"/>
  <c r="AE68" i="2"/>
  <c r="AE70" i="2" s="1"/>
  <c r="AF67" i="2"/>
  <c r="AD90" i="2"/>
  <c r="AD92" i="2" s="1"/>
  <c r="AE74" i="2"/>
  <c r="AE76" i="2" s="1"/>
  <c r="AF73" i="2"/>
  <c r="AA16" i="2"/>
  <c r="AA25" i="2" s="1"/>
  <c r="W5" i="2"/>
  <c r="W14" i="2" s="1"/>
  <c r="W17" i="2" s="1"/>
  <c r="X32" i="2" s="1"/>
  <c r="X34" i="2" s="1"/>
  <c r="AA22" i="2"/>
  <c r="AB15" i="2"/>
  <c r="AB24" i="2" s="1"/>
  <c r="BC110" i="6" l="1"/>
  <c r="BD110" i="6"/>
  <c r="AA93" i="5"/>
  <c r="X22" i="5"/>
  <c r="X8" i="5"/>
  <c r="AG100" i="5"/>
  <c r="AF101" i="5"/>
  <c r="AF103" i="5" s="1"/>
  <c r="AE123" i="5"/>
  <c r="AE125" i="5" s="1"/>
  <c r="AB13" i="5"/>
  <c r="Z15" i="5"/>
  <c r="Z24" i="5"/>
  <c r="AC69" i="5"/>
  <c r="AC71" i="5" s="1"/>
  <c r="Z4" i="5" s="1"/>
  <c r="AD68" i="5"/>
  <c r="AD81" i="5"/>
  <c r="AD83" i="5" s="1"/>
  <c r="AA6" i="5" s="1"/>
  <c r="AE80" i="5"/>
  <c r="AG118" i="5"/>
  <c r="AF119" i="5"/>
  <c r="AF121" i="5" s="1"/>
  <c r="AG107" i="5"/>
  <c r="AG109" i="5" s="1"/>
  <c r="AH106" i="5"/>
  <c r="W25" i="5"/>
  <c r="W26" i="5"/>
  <c r="X16" i="5"/>
  <c r="X17" i="5" s="1"/>
  <c r="AB14" i="5"/>
  <c r="AB23" i="5" s="1"/>
  <c r="AB87" i="5"/>
  <c r="AB89" i="5" s="1"/>
  <c r="Y7" i="5" s="1"/>
  <c r="AC86" i="5"/>
  <c r="AG113" i="5"/>
  <c r="AG115" i="5" s="1"/>
  <c r="AH112" i="5"/>
  <c r="AF75" i="5"/>
  <c r="AF77" i="5" s="1"/>
  <c r="AC5" i="5" s="1"/>
  <c r="AG74" i="5"/>
  <c r="AI74" i="4"/>
  <c r="AH75" i="4"/>
  <c r="AH77" i="4" s="1"/>
  <c r="AE5" i="4" s="1"/>
  <c r="AF106" i="4"/>
  <c r="AF108" i="4" s="1"/>
  <c r="AC14" i="4" s="1"/>
  <c r="AC23" i="4" s="1"/>
  <c r="AG105" i="4"/>
  <c r="AE122" i="4"/>
  <c r="AE124" i="4" s="1"/>
  <c r="AB13" i="4"/>
  <c r="AB17" i="4" s="1"/>
  <c r="AF100" i="4"/>
  <c r="AF102" i="4" s="1"/>
  <c r="AG99" i="4"/>
  <c r="AG112" i="4"/>
  <c r="AG114" i="4" s="1"/>
  <c r="AD15" i="4" s="1"/>
  <c r="AH111" i="4"/>
  <c r="AC86" i="4"/>
  <c r="AB87" i="4"/>
  <c r="AB89" i="4" s="1"/>
  <c r="Y7" i="4" s="1"/>
  <c r="Y25" i="4" s="1"/>
  <c r="AD80" i="4"/>
  <c r="AC81" i="4"/>
  <c r="AC83" i="4" s="1"/>
  <c r="Z6" i="4" s="1"/>
  <c r="Z24" i="4" s="1"/>
  <c r="Y4" i="4"/>
  <c r="AD68" i="4"/>
  <c r="AC69" i="4"/>
  <c r="AC71" i="4" s="1"/>
  <c r="AF118" i="4"/>
  <c r="AF120" i="4" s="1"/>
  <c r="AC16" i="4" s="1"/>
  <c r="AG117" i="4"/>
  <c r="X8" i="4"/>
  <c r="X26" i="4" s="1"/>
  <c r="X22" i="4"/>
  <c r="AA91" i="4"/>
  <c r="AA93" i="4" s="1"/>
  <c r="X17" i="3"/>
  <c r="Y24" i="3"/>
  <c r="AG105" i="3"/>
  <c r="AF106" i="3"/>
  <c r="AF108" i="3" s="1"/>
  <c r="AC14" i="3" s="1"/>
  <c r="AF100" i="3"/>
  <c r="AF102" i="3" s="1"/>
  <c r="AC13" i="3" s="1"/>
  <c r="AG99" i="3"/>
  <c r="AE122" i="3"/>
  <c r="AE124" i="3" s="1"/>
  <c r="AF118" i="3"/>
  <c r="AF120" i="3" s="1"/>
  <c r="AC16" i="3" s="1"/>
  <c r="AG117" i="3"/>
  <c r="AG112" i="3"/>
  <c r="AG114" i="3" s="1"/>
  <c r="AD15" i="3" s="1"/>
  <c r="AH111" i="3"/>
  <c r="AE121" i="2"/>
  <c r="AE123" i="2" s="1"/>
  <c r="AB13" i="2"/>
  <c r="AD80" i="3"/>
  <c r="AC81" i="3"/>
  <c r="AC83" i="3" s="1"/>
  <c r="Z6" i="3" s="1"/>
  <c r="AD86" i="3"/>
  <c r="AC87" i="3"/>
  <c r="AC89" i="3" s="1"/>
  <c r="Z7" i="3" s="1"/>
  <c r="Y25" i="3"/>
  <c r="AB91" i="3"/>
  <c r="AB93" i="3" s="1"/>
  <c r="Y4" i="3"/>
  <c r="Y22" i="3" s="1"/>
  <c r="AC69" i="3"/>
  <c r="AC71" i="3" s="1"/>
  <c r="AD68" i="3"/>
  <c r="X8" i="3"/>
  <c r="AG111" i="2"/>
  <c r="AG113" i="2" s="1"/>
  <c r="AH110" i="2"/>
  <c r="AG98" i="2"/>
  <c r="AF99" i="2"/>
  <c r="AF101" i="2" s="1"/>
  <c r="AC13" i="2" s="1"/>
  <c r="AG104" i="2"/>
  <c r="AF105" i="2"/>
  <c r="AF107" i="2" s="1"/>
  <c r="AF117" i="2"/>
  <c r="AF119" i="2" s="1"/>
  <c r="AG116" i="2"/>
  <c r="AB23" i="3"/>
  <c r="AF75" i="3"/>
  <c r="AF77" i="3" s="1"/>
  <c r="AC5" i="3" s="1"/>
  <c r="AG74" i="3"/>
  <c r="AG73" i="2"/>
  <c r="AF74" i="2"/>
  <c r="AF76" i="2" s="1"/>
  <c r="AF68" i="2"/>
  <c r="AF70" i="2" s="1"/>
  <c r="AG67" i="2"/>
  <c r="AE90" i="2"/>
  <c r="AE92" i="2" s="1"/>
  <c r="AG80" i="2"/>
  <c r="AG82" i="2" s="1"/>
  <c r="AD6" i="2" s="1"/>
  <c r="AH79" i="2"/>
  <c r="AF86" i="2"/>
  <c r="AF88" i="2" s="1"/>
  <c r="AC7" i="2" s="1"/>
  <c r="AG85" i="2"/>
  <c r="X5" i="2"/>
  <c r="X14" i="2" s="1"/>
  <c r="X17" i="2" s="1"/>
  <c r="Y32" i="2" s="1"/>
  <c r="Y34" i="2" s="1"/>
  <c r="AB4" i="2"/>
  <c r="AC15" i="2"/>
  <c r="AC24" i="2" s="1"/>
  <c r="AB16" i="2"/>
  <c r="AB25" i="2" s="1"/>
  <c r="BE110" i="6" l="1"/>
  <c r="BF110" i="6"/>
  <c r="AE68" i="5"/>
  <c r="AD69" i="5"/>
  <c r="AD71" i="5" s="1"/>
  <c r="AA4" i="5" s="1"/>
  <c r="AC87" i="5"/>
  <c r="AC89" i="5" s="1"/>
  <c r="Z7" i="5" s="1"/>
  <c r="AD86" i="5"/>
  <c r="AC91" i="5"/>
  <c r="AA15" i="5"/>
  <c r="Y16" i="5"/>
  <c r="Y17" i="5" s="1"/>
  <c r="Y22" i="5"/>
  <c r="Y8" i="5"/>
  <c r="Y26" i="5" s="1"/>
  <c r="AB91" i="5"/>
  <c r="AB93" i="5" s="1"/>
  <c r="AC93" i="5" s="1"/>
  <c r="X25" i="5"/>
  <c r="AF123" i="5"/>
  <c r="AF125" i="5" s="1"/>
  <c r="AC13" i="5"/>
  <c r="AI112" i="5"/>
  <c r="AH113" i="5"/>
  <c r="AH115" i="5" s="1"/>
  <c r="AH107" i="5"/>
  <c r="AH109" i="5" s="1"/>
  <c r="AI106" i="5"/>
  <c r="AH100" i="5"/>
  <c r="AG101" i="5"/>
  <c r="AG103" i="5" s="1"/>
  <c r="X26" i="5"/>
  <c r="AH74" i="5"/>
  <c r="AG75" i="5"/>
  <c r="AG77" i="5" s="1"/>
  <c r="AD5" i="5" s="1"/>
  <c r="AG119" i="5"/>
  <c r="AG121" i="5" s="1"/>
  <c r="AH118" i="5"/>
  <c r="AC14" i="5"/>
  <c r="AC23" i="5" s="1"/>
  <c r="AE81" i="5"/>
  <c r="AE83" i="5" s="1"/>
  <c r="AB6" i="5" s="1"/>
  <c r="AF80" i="5"/>
  <c r="AE80" i="4"/>
  <c r="AD81" i="4"/>
  <c r="AD83" i="4" s="1"/>
  <c r="AA6" i="4" s="1"/>
  <c r="AA24" i="4" s="1"/>
  <c r="AD86" i="4"/>
  <c r="AC87" i="4"/>
  <c r="AC89" i="4" s="1"/>
  <c r="Z7" i="4" s="1"/>
  <c r="Z25" i="4" s="1"/>
  <c r="AH112" i="4"/>
  <c r="AH114" i="4" s="1"/>
  <c r="AE15" i="4" s="1"/>
  <c r="AI111" i="4"/>
  <c r="AG100" i="4"/>
  <c r="AG102" i="4" s="1"/>
  <c r="AH99" i="4"/>
  <c r="AF122" i="4"/>
  <c r="AF124" i="4" s="1"/>
  <c r="AC13" i="4"/>
  <c r="AC17" i="4" s="1"/>
  <c r="AH117" i="4"/>
  <c r="AG118" i="4"/>
  <c r="AG120" i="4" s="1"/>
  <c r="AD16" i="4" s="1"/>
  <c r="AG106" i="4"/>
  <c r="AG108" i="4" s="1"/>
  <c r="AD14" i="4" s="1"/>
  <c r="AD23" i="4" s="1"/>
  <c r="AH105" i="4"/>
  <c r="Z4" i="4"/>
  <c r="AD69" i="4"/>
  <c r="AD71" i="4" s="1"/>
  <c r="AE68" i="4"/>
  <c r="AI75" i="4"/>
  <c r="AI77" i="4" s="1"/>
  <c r="AF5" i="4" s="1"/>
  <c r="AJ74" i="4"/>
  <c r="Y8" i="4"/>
  <c r="Y26" i="4" s="1"/>
  <c r="Y22" i="4"/>
  <c r="AB91" i="4"/>
  <c r="AB93" i="4" s="1"/>
  <c r="X26" i="3"/>
  <c r="Z25" i="3"/>
  <c r="Z24" i="3"/>
  <c r="Y17" i="3"/>
  <c r="AI111" i="3"/>
  <c r="AH112" i="3"/>
  <c r="AH114" i="3" s="1"/>
  <c r="AE15" i="3" s="1"/>
  <c r="AG118" i="3"/>
  <c r="AG120" i="3" s="1"/>
  <c r="AD16" i="3" s="1"/>
  <c r="AH117" i="3"/>
  <c r="AG100" i="3"/>
  <c r="AG102" i="3" s="1"/>
  <c r="AD13" i="3" s="1"/>
  <c r="AH99" i="3"/>
  <c r="AF122" i="3"/>
  <c r="AF124" i="3" s="1"/>
  <c r="AG106" i="3"/>
  <c r="AG108" i="3" s="1"/>
  <c r="AD14" i="3" s="1"/>
  <c r="AH105" i="3"/>
  <c r="AD87" i="3"/>
  <c r="AD89" i="3" s="1"/>
  <c r="AA7" i="3" s="1"/>
  <c r="AE86" i="3"/>
  <c r="AE80" i="3"/>
  <c r="AD81" i="3"/>
  <c r="AD83" i="3" s="1"/>
  <c r="AA6" i="3" s="1"/>
  <c r="AD69" i="3"/>
  <c r="AD71" i="3" s="1"/>
  <c r="AE68" i="3"/>
  <c r="AC91" i="3"/>
  <c r="AC93" i="3" s="1"/>
  <c r="Z4" i="3"/>
  <c r="Z22" i="3" s="1"/>
  <c r="Z17" i="3"/>
  <c r="Y8" i="3"/>
  <c r="Y26" i="3" s="1"/>
  <c r="AG117" i="2"/>
  <c r="AG119" i="2" s="1"/>
  <c r="AH116" i="2"/>
  <c r="AH104" i="2"/>
  <c r="AG105" i="2"/>
  <c r="AG107" i="2" s="1"/>
  <c r="AF121" i="2"/>
  <c r="AF123" i="2" s="1"/>
  <c r="AH98" i="2"/>
  <c r="AG99" i="2"/>
  <c r="AG101" i="2" s="1"/>
  <c r="AI110" i="2"/>
  <c r="AH111" i="2"/>
  <c r="AH113" i="2" s="1"/>
  <c r="AC4" i="2"/>
  <c r="AG75" i="3"/>
  <c r="AG77" i="3" s="1"/>
  <c r="AD5" i="3" s="1"/>
  <c r="AH74" i="3"/>
  <c r="AC23" i="3"/>
  <c r="AG86" i="2"/>
  <c r="AG88" i="2" s="1"/>
  <c r="AD7" i="2" s="1"/>
  <c r="AH85" i="2"/>
  <c r="AI79" i="2"/>
  <c r="AH80" i="2"/>
  <c r="AH82" i="2" s="1"/>
  <c r="AE6" i="2" s="1"/>
  <c r="AH67" i="2"/>
  <c r="AG68" i="2"/>
  <c r="AG70" i="2" s="1"/>
  <c r="AF90" i="2"/>
  <c r="AF92" i="2" s="1"/>
  <c r="AG74" i="2"/>
  <c r="AG76" i="2" s="1"/>
  <c r="AH73" i="2"/>
  <c r="AB22" i="2"/>
  <c r="AD15" i="2"/>
  <c r="AD24" i="2" s="1"/>
  <c r="Y5" i="2"/>
  <c r="Y14" i="2" s="1"/>
  <c r="Y17" i="2" s="1"/>
  <c r="Z32" i="2" s="1"/>
  <c r="Z34" i="2" s="1"/>
  <c r="AC22" i="2"/>
  <c r="AC16" i="2"/>
  <c r="AC25" i="2" s="1"/>
  <c r="BG110" i="6" l="1"/>
  <c r="BH110" i="6"/>
  <c r="AI118" i="5"/>
  <c r="AH119" i="5"/>
  <c r="AH121" i="5" s="1"/>
  <c r="AD14" i="5"/>
  <c r="AD23" i="5" s="1"/>
  <c r="AH75" i="5"/>
  <c r="AH77" i="5" s="1"/>
  <c r="AE5" i="5" s="1"/>
  <c r="AI74" i="5"/>
  <c r="Y25" i="5"/>
  <c r="AG123" i="5"/>
  <c r="AG125" i="5" s="1"/>
  <c r="AD13" i="5"/>
  <c r="AI100" i="5"/>
  <c r="AH101" i="5"/>
  <c r="AH103" i="5" s="1"/>
  <c r="AA24" i="5"/>
  <c r="AJ106" i="5"/>
  <c r="AI107" i="5"/>
  <c r="AI109" i="5" s="1"/>
  <c r="Z22" i="5"/>
  <c r="Z8" i="5"/>
  <c r="AD87" i="5"/>
  <c r="AD89" i="5" s="1"/>
  <c r="AA7" i="5" s="1"/>
  <c r="AE86" i="5"/>
  <c r="AI113" i="5"/>
  <c r="AI115" i="5" s="1"/>
  <c r="AJ112" i="5"/>
  <c r="Z16" i="5"/>
  <c r="Z17" i="5" s="1"/>
  <c r="AF81" i="5"/>
  <c r="AF83" i="5" s="1"/>
  <c r="AC6" i="5" s="1"/>
  <c r="AG80" i="5"/>
  <c r="AF68" i="5"/>
  <c r="AE69" i="5"/>
  <c r="AE71" i="5" s="1"/>
  <c r="AB4" i="5" s="1"/>
  <c r="AB15" i="5"/>
  <c r="AI105" i="4"/>
  <c r="AH106" i="4"/>
  <c r="AH108" i="4" s="1"/>
  <c r="AE14" i="4" s="1"/>
  <c r="AE23" i="4" s="1"/>
  <c r="AI117" i="4"/>
  <c r="AH118" i="4"/>
  <c r="AH120" i="4" s="1"/>
  <c r="AE16" i="4" s="1"/>
  <c r="AI99" i="4"/>
  <c r="AH100" i="4"/>
  <c r="AH102" i="4" s="1"/>
  <c r="AG122" i="4"/>
  <c r="AG124" i="4" s="1"/>
  <c r="AD13" i="4"/>
  <c r="AD17" i="4" s="1"/>
  <c r="AJ111" i="4"/>
  <c r="AI112" i="4"/>
  <c r="AI114" i="4" s="1"/>
  <c r="AF15" i="4" s="1"/>
  <c r="AK74" i="4"/>
  <c r="AJ75" i="4"/>
  <c r="AJ77" i="4" s="1"/>
  <c r="AG5" i="4" s="1"/>
  <c r="AF68" i="4"/>
  <c r="AE69" i="4"/>
  <c r="AE71" i="4" s="1"/>
  <c r="AD87" i="4"/>
  <c r="AD89" i="4" s="1"/>
  <c r="AA7" i="4" s="1"/>
  <c r="AA25" i="4" s="1"/>
  <c r="AE86" i="4"/>
  <c r="AA4" i="4"/>
  <c r="AE81" i="4"/>
  <c r="AE83" i="4" s="1"/>
  <c r="AB6" i="4" s="1"/>
  <c r="AB24" i="4" s="1"/>
  <c r="AF80" i="4"/>
  <c r="Z22" i="4"/>
  <c r="Z8" i="4"/>
  <c r="Z26" i="4" s="1"/>
  <c r="AC91" i="4"/>
  <c r="AC93" i="4" s="1"/>
  <c r="AA24" i="3"/>
  <c r="AH106" i="3"/>
  <c r="AH108" i="3" s="1"/>
  <c r="AE14" i="3" s="1"/>
  <c r="AI105" i="3"/>
  <c r="AI99" i="3"/>
  <c r="AH100" i="3"/>
  <c r="AH102" i="3" s="1"/>
  <c r="AE13" i="3" s="1"/>
  <c r="AG122" i="3"/>
  <c r="AG124" i="3" s="1"/>
  <c r="AH118" i="3"/>
  <c r="AH120" i="3" s="1"/>
  <c r="AE16" i="3" s="1"/>
  <c r="AI117" i="3"/>
  <c r="AI112" i="3"/>
  <c r="AI114" i="3" s="1"/>
  <c r="AF15" i="3" s="1"/>
  <c r="AJ111" i="3"/>
  <c r="AG121" i="2"/>
  <c r="AG123" i="2" s="1"/>
  <c r="AD13" i="2"/>
  <c r="AF80" i="3"/>
  <c r="AE81" i="3"/>
  <c r="AE83" i="3" s="1"/>
  <c r="AB6" i="3" s="1"/>
  <c r="AE87" i="3"/>
  <c r="AE89" i="3" s="1"/>
  <c r="AB7" i="3" s="1"/>
  <c r="AF86" i="3"/>
  <c r="AA25" i="3"/>
  <c r="Z8" i="3"/>
  <c r="Z26" i="3" s="1"/>
  <c r="AE69" i="3"/>
  <c r="AE71" i="3" s="1"/>
  <c r="AF68" i="3"/>
  <c r="AA4" i="3"/>
  <c r="AA22" i="3" s="1"/>
  <c r="AD91" i="3"/>
  <c r="AD93" i="3" s="1"/>
  <c r="AJ110" i="2"/>
  <c r="AI111" i="2"/>
  <c r="AI113" i="2" s="1"/>
  <c r="AI98" i="2"/>
  <c r="AH99" i="2"/>
  <c r="AH101" i="2" s="1"/>
  <c r="AE13" i="2" s="1"/>
  <c r="AI104" i="2"/>
  <c r="AH105" i="2"/>
  <c r="AH107" i="2" s="1"/>
  <c r="AH117" i="2"/>
  <c r="AH119" i="2" s="1"/>
  <c r="AI116" i="2"/>
  <c r="AH75" i="3"/>
  <c r="AH77" i="3" s="1"/>
  <c r="AE5" i="3" s="1"/>
  <c r="AI74" i="3"/>
  <c r="AD23" i="3"/>
  <c r="AI73" i="2"/>
  <c r="AH74" i="2"/>
  <c r="AH76" i="2" s="1"/>
  <c r="AG90" i="2"/>
  <c r="AG92" i="2" s="1"/>
  <c r="AI67" i="2"/>
  <c r="AH68" i="2"/>
  <c r="AH70" i="2" s="1"/>
  <c r="AI80" i="2"/>
  <c r="AI82" i="2" s="1"/>
  <c r="AF6" i="2" s="1"/>
  <c r="AJ79" i="2"/>
  <c r="AH86" i="2"/>
  <c r="AH88" i="2" s="1"/>
  <c r="AE7" i="2" s="1"/>
  <c r="AI85" i="2"/>
  <c r="Z5" i="2"/>
  <c r="Z14" i="2" s="1"/>
  <c r="Z17" i="2" s="1"/>
  <c r="AA32" i="2" s="1"/>
  <c r="AA34" i="2" s="1"/>
  <c r="AD4" i="2"/>
  <c r="AD16" i="2"/>
  <c r="AD25" i="2" s="1"/>
  <c r="AE15" i="2"/>
  <c r="AE24" i="2" s="1"/>
  <c r="BI110" i="6" l="1"/>
  <c r="BJ110" i="6"/>
  <c r="AD91" i="5"/>
  <c r="AD93" i="5" s="1"/>
  <c r="AG68" i="5"/>
  <c r="AF69" i="5"/>
  <c r="AF71" i="5" s="1"/>
  <c r="AC4" i="5" s="1"/>
  <c r="AH80" i="5"/>
  <c r="AG81" i="5"/>
  <c r="AG83" i="5" s="1"/>
  <c r="AD6" i="5" s="1"/>
  <c r="AH123" i="5"/>
  <c r="AH125" i="5" s="1"/>
  <c r="AE13" i="5"/>
  <c r="AC15" i="5"/>
  <c r="AI101" i="5"/>
  <c r="AI103" i="5" s="1"/>
  <c r="AJ100" i="5"/>
  <c r="AK106" i="5"/>
  <c r="AJ107" i="5"/>
  <c r="AJ109" i="5" s="1"/>
  <c r="AA22" i="5"/>
  <c r="AA8" i="5"/>
  <c r="AA26" i="5" s="1"/>
  <c r="Z25" i="5"/>
  <c r="AI75" i="5"/>
  <c r="AI77" i="5" s="1"/>
  <c r="AF5" i="5" s="1"/>
  <c r="AJ74" i="5"/>
  <c r="AK112" i="5"/>
  <c r="AJ113" i="5"/>
  <c r="AJ115" i="5" s="1"/>
  <c r="AE14" i="5"/>
  <c r="AE23" i="5" s="1"/>
  <c r="AF86" i="5"/>
  <c r="AE87" i="5"/>
  <c r="AE89" i="5" s="1"/>
  <c r="AB7" i="5" s="1"/>
  <c r="AA16" i="5"/>
  <c r="AA17" i="5" s="1"/>
  <c r="Z26" i="5"/>
  <c r="AI119" i="5"/>
  <c r="AI121" i="5" s="1"/>
  <c r="AJ118" i="5"/>
  <c r="AB24" i="5"/>
  <c r="AD91" i="4"/>
  <c r="AD93" i="4" s="1"/>
  <c r="AF69" i="4"/>
  <c r="AF71" i="4" s="1"/>
  <c r="AG68" i="4"/>
  <c r="AK75" i="4"/>
  <c r="AK77" i="4" s="1"/>
  <c r="AH5" i="4" s="1"/>
  <c r="AL74" i="4"/>
  <c r="AJ112" i="4"/>
  <c r="AJ114" i="4" s="1"/>
  <c r="AG15" i="4" s="1"/>
  <c r="AK111" i="4"/>
  <c r="AH122" i="4"/>
  <c r="AH124" i="4" s="1"/>
  <c r="AE13" i="4"/>
  <c r="AE17" i="4" s="1"/>
  <c r="AG80" i="4"/>
  <c r="AF81" i="4"/>
  <c r="AF83" i="4" s="1"/>
  <c r="AC6" i="4" s="1"/>
  <c r="AC24" i="4" s="1"/>
  <c r="AI100" i="4"/>
  <c r="AI102" i="4" s="1"/>
  <c r="AJ99" i="4"/>
  <c r="AA22" i="4"/>
  <c r="AA8" i="4"/>
  <c r="AA26" i="4" s="1"/>
  <c r="AI118" i="4"/>
  <c r="AI120" i="4" s="1"/>
  <c r="AF16" i="4" s="1"/>
  <c r="AJ117" i="4"/>
  <c r="AE87" i="4"/>
  <c r="AE89" i="4" s="1"/>
  <c r="AB7" i="4" s="1"/>
  <c r="AB25" i="4" s="1"/>
  <c r="AF86" i="4"/>
  <c r="AJ105" i="4"/>
  <c r="AI106" i="4"/>
  <c r="AI108" i="4" s="1"/>
  <c r="AF14" i="4" s="1"/>
  <c r="AF23" i="4" s="1"/>
  <c r="AB4" i="4"/>
  <c r="AB25" i="3"/>
  <c r="AA17" i="3"/>
  <c r="AJ112" i="3"/>
  <c r="AJ114" i="3" s="1"/>
  <c r="AG15" i="3" s="1"/>
  <c r="AK111" i="3"/>
  <c r="AI118" i="3"/>
  <c r="AI120" i="3" s="1"/>
  <c r="AF16" i="3" s="1"/>
  <c r="AJ117" i="3"/>
  <c r="AH122" i="3"/>
  <c r="AH124" i="3" s="1"/>
  <c r="AI100" i="3"/>
  <c r="AI102" i="3" s="1"/>
  <c r="AF13" i="3" s="1"/>
  <c r="AJ99" i="3"/>
  <c r="AJ105" i="3"/>
  <c r="AI106" i="3"/>
  <c r="AI108" i="3" s="1"/>
  <c r="AF14" i="3" s="1"/>
  <c r="AG86" i="3"/>
  <c r="AF87" i="3"/>
  <c r="AF89" i="3" s="1"/>
  <c r="AC7" i="3" s="1"/>
  <c r="AB24" i="3"/>
  <c r="AG80" i="3"/>
  <c r="AF81" i="3"/>
  <c r="AF83" i="3" s="1"/>
  <c r="AC6" i="3" s="1"/>
  <c r="AA8" i="3"/>
  <c r="AF69" i="3"/>
  <c r="AF71" i="3" s="1"/>
  <c r="AG68" i="3"/>
  <c r="AE91" i="3"/>
  <c r="AE93" i="3" s="1"/>
  <c r="AB4" i="3"/>
  <c r="AB22" i="3" s="1"/>
  <c r="AI117" i="2"/>
  <c r="AI119" i="2" s="1"/>
  <c r="AJ116" i="2"/>
  <c r="AJ104" i="2"/>
  <c r="AI105" i="2"/>
  <c r="AI107" i="2" s="1"/>
  <c r="AH121" i="2"/>
  <c r="AH123" i="2" s="1"/>
  <c r="AJ98" i="2"/>
  <c r="AI99" i="2"/>
  <c r="AI101" i="2" s="1"/>
  <c r="AK110" i="2"/>
  <c r="AJ111" i="2"/>
  <c r="AJ113" i="2" s="1"/>
  <c r="AE4" i="2"/>
  <c r="AJ74" i="3"/>
  <c r="AI75" i="3"/>
  <c r="AI77" i="3" s="1"/>
  <c r="AF5" i="3" s="1"/>
  <c r="AE23" i="3"/>
  <c r="AI86" i="2"/>
  <c r="AI88" i="2" s="1"/>
  <c r="AF7" i="2" s="1"/>
  <c r="AJ85" i="2"/>
  <c r="AK79" i="2"/>
  <c r="AJ80" i="2"/>
  <c r="AJ82" i="2" s="1"/>
  <c r="AG6" i="2" s="1"/>
  <c r="AH90" i="2"/>
  <c r="AH92" i="2" s="1"/>
  <c r="AJ67" i="2"/>
  <c r="AI68" i="2"/>
  <c r="AI70" i="2" s="1"/>
  <c r="AJ73" i="2"/>
  <c r="AI74" i="2"/>
  <c r="AI76" i="2" s="1"/>
  <c r="AE22" i="2"/>
  <c r="AA5" i="2"/>
  <c r="AA14" i="2" s="1"/>
  <c r="AA17" i="2" s="1"/>
  <c r="AB32" i="2" s="1"/>
  <c r="AB34" i="2" s="1"/>
  <c r="AF15" i="2"/>
  <c r="AF24" i="2" s="1"/>
  <c r="AE16" i="2"/>
  <c r="AE25" i="2" s="1"/>
  <c r="AD22" i="2"/>
  <c r="BK110" i="6" l="1"/>
  <c r="BL110" i="6"/>
  <c r="AB22" i="5"/>
  <c r="AB8" i="5"/>
  <c r="AE91" i="5"/>
  <c r="AE93" i="5" s="1"/>
  <c r="AL106" i="5"/>
  <c r="AK107" i="5"/>
  <c r="AK109" i="5" s="1"/>
  <c r="AA25" i="5"/>
  <c r="AK100" i="5"/>
  <c r="AJ101" i="5"/>
  <c r="AJ103" i="5" s="1"/>
  <c r="AI123" i="5"/>
  <c r="AI125" i="5" s="1"/>
  <c r="AF13" i="5"/>
  <c r="AB16" i="5"/>
  <c r="AB17" i="5" s="1"/>
  <c r="AF87" i="5"/>
  <c r="AF89" i="5" s="1"/>
  <c r="AC7" i="5" s="1"/>
  <c r="AG86" i="5"/>
  <c r="AC24" i="5"/>
  <c r="AD15" i="5"/>
  <c r="AL112" i="5"/>
  <c r="AK113" i="5"/>
  <c r="AK115" i="5" s="1"/>
  <c r="AI80" i="5"/>
  <c r="AH81" i="5"/>
  <c r="AH83" i="5" s="1"/>
  <c r="AE6" i="5" s="1"/>
  <c r="AK74" i="5"/>
  <c r="AJ75" i="5"/>
  <c r="AJ77" i="5" s="1"/>
  <c r="AG5" i="5" s="1"/>
  <c r="AF14" i="5"/>
  <c r="AF23" i="5" s="1"/>
  <c r="AH68" i="5"/>
  <c r="AG69" i="5"/>
  <c r="AG71" i="5" s="1"/>
  <c r="AD4" i="5" s="1"/>
  <c r="AJ119" i="5"/>
  <c r="AJ121" i="5" s="1"/>
  <c r="AK118" i="5"/>
  <c r="AE91" i="4"/>
  <c r="AE93" i="4" s="1"/>
  <c r="AK99" i="4"/>
  <c r="AJ100" i="4"/>
  <c r="AJ102" i="4" s="1"/>
  <c r="AI122" i="4"/>
  <c r="AI124" i="4" s="1"/>
  <c r="AF13" i="4"/>
  <c r="AF17" i="4" s="1"/>
  <c r="AG81" i="4"/>
  <c r="AG83" i="4" s="1"/>
  <c r="AD6" i="4" s="1"/>
  <c r="AD24" i="4" s="1"/>
  <c r="AH80" i="4"/>
  <c r="AB22" i="4"/>
  <c r="AB8" i="4"/>
  <c r="AB26" i="4" s="1"/>
  <c r="AK112" i="4"/>
  <c r="AK114" i="4" s="1"/>
  <c r="AH15" i="4" s="1"/>
  <c r="AL111" i="4"/>
  <c r="AL75" i="4"/>
  <c r="AL77" i="4" s="1"/>
  <c r="AI5" i="4" s="1"/>
  <c r="AM74" i="4"/>
  <c r="AJ106" i="4"/>
  <c r="AJ108" i="4" s="1"/>
  <c r="AG14" i="4" s="1"/>
  <c r="AG23" i="4" s="1"/>
  <c r="AK105" i="4"/>
  <c r="AG86" i="4"/>
  <c r="AF87" i="4"/>
  <c r="AF89" i="4" s="1"/>
  <c r="AC7" i="4" s="1"/>
  <c r="AC25" i="4" s="1"/>
  <c r="AG69" i="4"/>
  <c r="AG71" i="4" s="1"/>
  <c r="AH68" i="4"/>
  <c r="AJ118" i="4"/>
  <c r="AJ120" i="4" s="1"/>
  <c r="AG16" i="4" s="1"/>
  <c r="AK117" i="4"/>
  <c r="AC4" i="4"/>
  <c r="AA26" i="3"/>
  <c r="AB17" i="3"/>
  <c r="AK105" i="3"/>
  <c r="AJ106" i="3"/>
  <c r="AJ108" i="3" s="1"/>
  <c r="AG14" i="3" s="1"/>
  <c r="AJ100" i="3"/>
  <c r="AJ102" i="3" s="1"/>
  <c r="AG13" i="3" s="1"/>
  <c r="AK99" i="3"/>
  <c r="AI122" i="3"/>
  <c r="AI124" i="3" s="1"/>
  <c r="AK117" i="3"/>
  <c r="AJ118" i="3"/>
  <c r="AJ120" i="3" s="1"/>
  <c r="AG16" i="3" s="1"/>
  <c r="AL111" i="3"/>
  <c r="AK112" i="3"/>
  <c r="AK114" i="3" s="1"/>
  <c r="AH15" i="3" s="1"/>
  <c r="AI121" i="2"/>
  <c r="AI123" i="2" s="1"/>
  <c r="AF13" i="2"/>
  <c r="AC24" i="3"/>
  <c r="AG81" i="3"/>
  <c r="AG83" i="3" s="1"/>
  <c r="AD6" i="3" s="1"/>
  <c r="AH80" i="3"/>
  <c r="AC25" i="3"/>
  <c r="AH86" i="3"/>
  <c r="AG87" i="3"/>
  <c r="AG89" i="3" s="1"/>
  <c r="AD7" i="3" s="1"/>
  <c r="AB8" i="3"/>
  <c r="AB26" i="3" s="1"/>
  <c r="AG69" i="3"/>
  <c r="AG71" i="3" s="1"/>
  <c r="AH68" i="3"/>
  <c r="AF91" i="3"/>
  <c r="AF93" i="3" s="1"/>
  <c r="AC4" i="3"/>
  <c r="AC22" i="3" s="1"/>
  <c r="AL110" i="2"/>
  <c r="AK111" i="2"/>
  <c r="AK113" i="2" s="1"/>
  <c r="AJ99" i="2"/>
  <c r="AJ101" i="2" s="1"/>
  <c r="AG13" i="2" s="1"/>
  <c r="AK98" i="2"/>
  <c r="AK104" i="2"/>
  <c r="AJ105" i="2"/>
  <c r="AJ107" i="2" s="1"/>
  <c r="AK116" i="2"/>
  <c r="AJ117" i="2"/>
  <c r="AJ119" i="2" s="1"/>
  <c r="AF23" i="3"/>
  <c r="AJ75" i="3"/>
  <c r="AJ77" i="3" s="1"/>
  <c r="AG5" i="3" s="1"/>
  <c r="AK74" i="3"/>
  <c r="AK73" i="2"/>
  <c r="AJ74" i="2"/>
  <c r="AJ76" i="2" s="1"/>
  <c r="AI90" i="2"/>
  <c r="AI92" i="2" s="1"/>
  <c r="AK67" i="2"/>
  <c r="AJ68" i="2"/>
  <c r="AJ70" i="2" s="1"/>
  <c r="AL79" i="2"/>
  <c r="AK80" i="2"/>
  <c r="AK82" i="2" s="1"/>
  <c r="AH6" i="2" s="1"/>
  <c r="AJ86" i="2"/>
  <c r="AJ88" i="2" s="1"/>
  <c r="AG7" i="2" s="1"/>
  <c r="AK85" i="2"/>
  <c r="AF16" i="2"/>
  <c r="AF25" i="2" s="1"/>
  <c r="AB5" i="2"/>
  <c r="AB14" i="2" s="1"/>
  <c r="AB17" i="2" s="1"/>
  <c r="AC32" i="2" s="1"/>
  <c r="AC34" i="2" s="1"/>
  <c r="AF4" i="2"/>
  <c r="AG15" i="2"/>
  <c r="AG24" i="2" s="1"/>
  <c r="BM110" i="6" l="1"/>
  <c r="BN110" i="6"/>
  <c r="AF91" i="4"/>
  <c r="AF93" i="4" s="1"/>
  <c r="AB25" i="5"/>
  <c r="AG87" i="5"/>
  <c r="AG89" i="5" s="1"/>
  <c r="AD7" i="5" s="1"/>
  <c r="AH86" i="5"/>
  <c r="AH69" i="5"/>
  <c r="AH71" i="5" s="1"/>
  <c r="AE4" i="5" s="1"/>
  <c r="AI68" i="5"/>
  <c r="AC16" i="5"/>
  <c r="AC17" i="5" s="1"/>
  <c r="AC25" i="5"/>
  <c r="AC22" i="5"/>
  <c r="AC8" i="5"/>
  <c r="AC26" i="5" s="1"/>
  <c r="AF91" i="5"/>
  <c r="AF93" i="5" s="1"/>
  <c r="AG14" i="5"/>
  <c r="AG23" i="5" s="1"/>
  <c r="AL74" i="5"/>
  <c r="AK75" i="5"/>
  <c r="AK77" i="5" s="1"/>
  <c r="AH5" i="5" s="1"/>
  <c r="AJ123" i="5"/>
  <c r="AJ125" i="5" s="1"/>
  <c r="AG13" i="5"/>
  <c r="AE15" i="5"/>
  <c r="AE24" i="5" s="1"/>
  <c r="AK101" i="5"/>
  <c r="AK103" i="5" s="1"/>
  <c r="AL100" i="5"/>
  <c r="AJ80" i="5"/>
  <c r="AI81" i="5"/>
  <c r="AI83" i="5" s="1"/>
  <c r="AF6" i="5" s="1"/>
  <c r="AM112" i="5"/>
  <c r="AL113" i="5"/>
  <c r="AL115" i="5" s="1"/>
  <c r="AM106" i="5"/>
  <c r="AL107" i="5"/>
  <c r="AL109" i="5" s="1"/>
  <c r="AD24" i="5"/>
  <c r="AB26" i="5"/>
  <c r="AK119" i="5"/>
  <c r="AK121" i="5" s="1"/>
  <c r="AL118" i="5"/>
  <c r="AK106" i="4"/>
  <c r="AK108" i="4" s="1"/>
  <c r="AH14" i="4" s="1"/>
  <c r="AH23" i="4" s="1"/>
  <c r="AL105" i="4"/>
  <c r="AN74" i="4"/>
  <c r="AM75" i="4"/>
  <c r="AM77" i="4" s="1"/>
  <c r="AJ5" i="4" s="1"/>
  <c r="AM111" i="4"/>
  <c r="AL112" i="4"/>
  <c r="AL114" i="4" s="1"/>
  <c r="AI15" i="4" s="1"/>
  <c r="AC22" i="4"/>
  <c r="AC8" i="4"/>
  <c r="AC26" i="4" s="1"/>
  <c r="AH81" i="4"/>
  <c r="AH83" i="4" s="1"/>
  <c r="AE6" i="4" s="1"/>
  <c r="AE24" i="4" s="1"/>
  <c r="AI80" i="4"/>
  <c r="AK118" i="4"/>
  <c r="AK120" i="4" s="1"/>
  <c r="AH16" i="4" s="1"/>
  <c r="AL117" i="4"/>
  <c r="AH69" i="4"/>
  <c r="AH71" i="4" s="1"/>
  <c r="AI68" i="4"/>
  <c r="AD4" i="4"/>
  <c r="AJ122" i="4"/>
  <c r="AJ124" i="4" s="1"/>
  <c r="AG13" i="4"/>
  <c r="AG17" i="4" s="1"/>
  <c r="AK100" i="4"/>
  <c r="AK102" i="4" s="1"/>
  <c r="AL99" i="4"/>
  <c r="AG87" i="4"/>
  <c r="AG89" i="4" s="1"/>
  <c r="AD7" i="4" s="1"/>
  <c r="AD25" i="4" s="1"/>
  <c r="AH86" i="4"/>
  <c r="AD24" i="3"/>
  <c r="AC17" i="3"/>
  <c r="AM111" i="3"/>
  <c r="AL112" i="3"/>
  <c r="AL114" i="3" s="1"/>
  <c r="AI15" i="3" s="1"/>
  <c r="AK118" i="3"/>
  <c r="AK120" i="3" s="1"/>
  <c r="AH16" i="3" s="1"/>
  <c r="AL117" i="3"/>
  <c r="AL99" i="3"/>
  <c r="AK100" i="3"/>
  <c r="AK102" i="3" s="1"/>
  <c r="AH13" i="3" s="1"/>
  <c r="AJ122" i="3"/>
  <c r="AJ124" i="3" s="1"/>
  <c r="AK106" i="3"/>
  <c r="AK108" i="3" s="1"/>
  <c r="AH14" i="3" s="1"/>
  <c r="AL105" i="3"/>
  <c r="AD25" i="3"/>
  <c r="AH87" i="3"/>
  <c r="AH89" i="3" s="1"/>
  <c r="AE7" i="3" s="1"/>
  <c r="AI86" i="3"/>
  <c r="AH81" i="3"/>
  <c r="AH83" i="3" s="1"/>
  <c r="AE6" i="3" s="1"/>
  <c r="AI80" i="3"/>
  <c r="AC8" i="3"/>
  <c r="AH69" i="3"/>
  <c r="AH71" i="3" s="1"/>
  <c r="AI68" i="3"/>
  <c r="AD4" i="3"/>
  <c r="AD22" i="3" s="1"/>
  <c r="AG91" i="3"/>
  <c r="AG93" i="3" s="1"/>
  <c r="AL116" i="2"/>
  <c r="AK117" i="2"/>
  <c r="AK119" i="2" s="1"/>
  <c r="AK105" i="2"/>
  <c r="AK107" i="2" s="1"/>
  <c r="AL104" i="2"/>
  <c r="AL98" i="2"/>
  <c r="AK99" i="2"/>
  <c r="AK101" i="2" s="1"/>
  <c r="AJ121" i="2"/>
  <c r="AJ123" i="2" s="1"/>
  <c r="AL111" i="2"/>
  <c r="AL113" i="2" s="1"/>
  <c r="AM110" i="2"/>
  <c r="AG4" i="2"/>
  <c r="AK75" i="3"/>
  <c r="AK77" i="3" s="1"/>
  <c r="AH5" i="3" s="1"/>
  <c r="AL74" i="3"/>
  <c r="AG23" i="3"/>
  <c r="AK86" i="2"/>
  <c r="AK88" i="2" s="1"/>
  <c r="AH7" i="2" s="1"/>
  <c r="AL85" i="2"/>
  <c r="AM79" i="2"/>
  <c r="AL80" i="2"/>
  <c r="AL82" i="2" s="1"/>
  <c r="AI6" i="2" s="1"/>
  <c r="AJ90" i="2"/>
  <c r="AJ92" i="2" s="1"/>
  <c r="AL67" i="2"/>
  <c r="AK68" i="2"/>
  <c r="AK70" i="2" s="1"/>
  <c r="AK74" i="2"/>
  <c r="AK76" i="2" s="1"/>
  <c r="AL73" i="2"/>
  <c r="AC5" i="2"/>
  <c r="AC14" i="2" s="1"/>
  <c r="AC17" i="2" s="1"/>
  <c r="AD32" i="2" s="1"/>
  <c r="AD34" i="2" s="1"/>
  <c r="AG16" i="2"/>
  <c r="AG25" i="2" s="1"/>
  <c r="AH15" i="2"/>
  <c r="AH24" i="2" s="1"/>
  <c r="BO110" i="6" l="1"/>
  <c r="BP110" i="6"/>
  <c r="AM74" i="5"/>
  <c r="AL75" i="5"/>
  <c r="AL77" i="5" s="1"/>
  <c r="AI5" i="5" s="1"/>
  <c r="AM107" i="5"/>
  <c r="AM109" i="5" s="1"/>
  <c r="AN106" i="5"/>
  <c r="AN112" i="5"/>
  <c r="AM113" i="5"/>
  <c r="AM115" i="5" s="1"/>
  <c r="AF15" i="5"/>
  <c r="AF24" i="5" s="1"/>
  <c r="AK80" i="5"/>
  <c r="AJ81" i="5"/>
  <c r="AJ83" i="5" s="1"/>
  <c r="AG6" i="5" s="1"/>
  <c r="AM100" i="5"/>
  <c r="AL101" i="5"/>
  <c r="AL103" i="5" s="1"/>
  <c r="AJ68" i="5"/>
  <c r="AI69" i="5"/>
  <c r="AI71" i="5" s="1"/>
  <c r="AF4" i="5" s="1"/>
  <c r="AK123" i="5"/>
  <c r="AK125" i="5" s="1"/>
  <c r="AH13" i="5"/>
  <c r="AH87" i="5"/>
  <c r="AH89" i="5" s="1"/>
  <c r="AE7" i="5" s="1"/>
  <c r="AI86" i="5"/>
  <c r="AD16" i="5"/>
  <c r="AD17" i="5" s="1"/>
  <c r="AL119" i="5"/>
  <c r="AL121" i="5" s="1"/>
  <c r="AM118" i="5"/>
  <c r="AD22" i="5"/>
  <c r="AD8" i="5"/>
  <c r="AG91" i="5"/>
  <c r="AG93" i="5" s="1"/>
  <c r="AH14" i="5"/>
  <c r="AH23" i="5" s="1"/>
  <c r="AE4" i="4"/>
  <c r="AM117" i="4"/>
  <c r="AL118" i="4"/>
  <c r="AL120" i="4" s="1"/>
  <c r="AI16" i="4" s="1"/>
  <c r="AJ80" i="4"/>
  <c r="AI81" i="4"/>
  <c r="AI83" i="4" s="1"/>
  <c r="AF6" i="4" s="1"/>
  <c r="AF24" i="4" s="1"/>
  <c r="AI86" i="4"/>
  <c r="AH87" i="4"/>
  <c r="AH89" i="4" s="1"/>
  <c r="AE7" i="4" s="1"/>
  <c r="AE25" i="4" s="1"/>
  <c r="AM112" i="4"/>
  <c r="AM114" i="4" s="1"/>
  <c r="AJ15" i="4" s="1"/>
  <c r="AN111" i="4"/>
  <c r="AL100" i="4"/>
  <c r="AL102" i="4" s="1"/>
  <c r="AM99" i="4"/>
  <c r="AK122" i="4"/>
  <c r="AK124" i="4" s="1"/>
  <c r="AH13" i="4"/>
  <c r="AH17" i="4" s="1"/>
  <c r="AN75" i="4"/>
  <c r="AN77" i="4" s="1"/>
  <c r="AK5" i="4" s="1"/>
  <c r="AO74" i="4"/>
  <c r="AL106" i="4"/>
  <c r="AL108" i="4" s="1"/>
  <c r="AI14" i="4" s="1"/>
  <c r="AI23" i="4" s="1"/>
  <c r="AM105" i="4"/>
  <c r="AD8" i="4"/>
  <c r="AD26" i="4" s="1"/>
  <c r="AD22" i="4"/>
  <c r="AG91" i="4"/>
  <c r="AG93" i="4" s="1"/>
  <c r="AJ68" i="4"/>
  <c r="AI69" i="4"/>
  <c r="AI71" i="4" s="1"/>
  <c r="AE25" i="3"/>
  <c r="AC26" i="3"/>
  <c r="AD17" i="3"/>
  <c r="AM105" i="3"/>
  <c r="AL106" i="3"/>
  <c r="AL108" i="3" s="1"/>
  <c r="AI14" i="3" s="1"/>
  <c r="AK122" i="3"/>
  <c r="AK124" i="3" s="1"/>
  <c r="AL100" i="3"/>
  <c r="AL102" i="3" s="1"/>
  <c r="AI13" i="3" s="1"/>
  <c r="AM99" i="3"/>
  <c r="AL118" i="3"/>
  <c r="AL120" i="3" s="1"/>
  <c r="AI16" i="3" s="1"/>
  <c r="AM117" i="3"/>
  <c r="AM112" i="3"/>
  <c r="AM114" i="3" s="1"/>
  <c r="AJ15" i="3" s="1"/>
  <c r="AN111" i="3"/>
  <c r="AK121" i="2"/>
  <c r="AK123" i="2" s="1"/>
  <c r="AH13" i="2"/>
  <c r="AI81" i="3"/>
  <c r="AI83" i="3" s="1"/>
  <c r="AF6" i="3" s="1"/>
  <c r="AJ80" i="3"/>
  <c r="AE24" i="3"/>
  <c r="AJ86" i="3"/>
  <c r="AI87" i="3"/>
  <c r="AI89" i="3" s="1"/>
  <c r="AF7" i="3" s="1"/>
  <c r="AD8" i="3"/>
  <c r="AD26" i="3" s="1"/>
  <c r="AI69" i="3"/>
  <c r="AI71" i="3" s="1"/>
  <c r="AJ68" i="3"/>
  <c r="AH91" i="3"/>
  <c r="AH93" i="3" s="1"/>
  <c r="AE4" i="3"/>
  <c r="AE22" i="3" s="1"/>
  <c r="AM111" i="2"/>
  <c r="AM113" i="2" s="1"/>
  <c r="AN110" i="2"/>
  <c r="AM98" i="2"/>
  <c r="AL99" i="2"/>
  <c r="AL101" i="2" s="1"/>
  <c r="AI13" i="2" s="1"/>
  <c r="AM104" i="2"/>
  <c r="AL105" i="2"/>
  <c r="AL107" i="2" s="1"/>
  <c r="AM116" i="2"/>
  <c r="AL117" i="2"/>
  <c r="AL119" i="2" s="1"/>
  <c r="AM74" i="3"/>
  <c r="AL75" i="3"/>
  <c r="AL77" i="3" s="1"/>
  <c r="AI5" i="3" s="1"/>
  <c r="AH23" i="3"/>
  <c r="AM73" i="2"/>
  <c r="AL74" i="2"/>
  <c r="AL76" i="2" s="1"/>
  <c r="AK90" i="2"/>
  <c r="AK92" i="2" s="1"/>
  <c r="AL68" i="2"/>
  <c r="AL70" i="2" s="1"/>
  <c r="AI4" i="2" s="1"/>
  <c r="AM67" i="2"/>
  <c r="AN79" i="2"/>
  <c r="AM80" i="2"/>
  <c r="AM82" i="2" s="1"/>
  <c r="AJ6" i="2" s="1"/>
  <c r="AL86" i="2"/>
  <c r="AL88" i="2" s="1"/>
  <c r="AI7" i="2" s="1"/>
  <c r="AM85" i="2"/>
  <c r="AH4" i="2"/>
  <c r="AG22" i="2"/>
  <c r="AI15" i="2"/>
  <c r="AI24" i="2" s="1"/>
  <c r="AD5" i="2"/>
  <c r="AH16" i="2"/>
  <c r="AH25" i="2" s="1"/>
  <c r="AF22" i="2"/>
  <c r="AC23" i="2"/>
  <c r="AC8" i="2"/>
  <c r="AC26" i="2" s="1"/>
  <c r="BR110" i="6" l="1"/>
  <c r="BQ110" i="6"/>
  <c r="AD26" i="5"/>
  <c r="AK68" i="5"/>
  <c r="AJ69" i="5"/>
  <c r="AJ71" i="5" s="1"/>
  <c r="AG4" i="5" s="1"/>
  <c r="AL123" i="5"/>
  <c r="AL125" i="5" s="1"/>
  <c r="AI13" i="5"/>
  <c r="AM101" i="5"/>
  <c r="AM103" i="5" s="1"/>
  <c r="AN100" i="5"/>
  <c r="AG15" i="5"/>
  <c r="AG24" i="5"/>
  <c r="AM119" i="5"/>
  <c r="AM121" i="5" s="1"/>
  <c r="AN118" i="5"/>
  <c r="AK81" i="5"/>
  <c r="AK83" i="5" s="1"/>
  <c r="AH6" i="5" s="1"/>
  <c r="AL80" i="5"/>
  <c r="AD25" i="5"/>
  <c r="AO112" i="5"/>
  <c r="AN113" i="5"/>
  <c r="AN115" i="5" s="1"/>
  <c r="AJ86" i="5"/>
  <c r="AI87" i="5"/>
  <c r="AI89" i="5" s="1"/>
  <c r="AF7" i="5" s="1"/>
  <c r="AO106" i="5"/>
  <c r="AN107" i="5"/>
  <c r="AN109" i="5" s="1"/>
  <c r="AE16" i="5"/>
  <c r="AE17" i="5" s="1"/>
  <c r="AE22" i="5"/>
  <c r="AE8" i="5"/>
  <c r="AE26" i="5" s="1"/>
  <c r="AH91" i="5"/>
  <c r="AH93" i="5" s="1"/>
  <c r="AI14" i="5"/>
  <c r="AI23" i="5" s="1"/>
  <c r="AN74" i="5"/>
  <c r="AM75" i="5"/>
  <c r="AM77" i="5" s="1"/>
  <c r="AJ5" i="5" s="1"/>
  <c r="AM100" i="4"/>
  <c r="AM102" i="4" s="1"/>
  <c r="AN99" i="4"/>
  <c r="AL122" i="4"/>
  <c r="AL124" i="4" s="1"/>
  <c r="AI13" i="4"/>
  <c r="AI17" i="4" s="1"/>
  <c r="AO111" i="4"/>
  <c r="AN112" i="4"/>
  <c r="AN114" i="4" s="1"/>
  <c r="AK15" i="4" s="1"/>
  <c r="AF4" i="4"/>
  <c r="AK68" i="4"/>
  <c r="AJ69" i="4"/>
  <c r="AJ71" i="4" s="1"/>
  <c r="AJ86" i="4"/>
  <c r="AI87" i="4"/>
  <c r="AI89" i="4" s="1"/>
  <c r="AF7" i="4" s="1"/>
  <c r="AF25" i="4" s="1"/>
  <c r="AK80" i="4"/>
  <c r="AJ81" i="4"/>
  <c r="AJ83" i="4" s="1"/>
  <c r="AG6" i="4" s="1"/>
  <c r="AG24" i="4" s="1"/>
  <c r="AM106" i="4"/>
  <c r="AM108" i="4" s="1"/>
  <c r="AJ14" i="4" s="1"/>
  <c r="AJ23" i="4" s="1"/>
  <c r="AN105" i="4"/>
  <c r="AN117" i="4"/>
  <c r="AM118" i="4"/>
  <c r="AM120" i="4" s="1"/>
  <c r="AJ16" i="4" s="1"/>
  <c r="AE22" i="4"/>
  <c r="AE8" i="4"/>
  <c r="AE26" i="4" s="1"/>
  <c r="AO75" i="4"/>
  <c r="AO77" i="4" s="1"/>
  <c r="AL5" i="4" s="1"/>
  <c r="AP74" i="4"/>
  <c r="AH91" i="4"/>
  <c r="AH93" i="4" s="1"/>
  <c r="AE17" i="3"/>
  <c r="AO111" i="3"/>
  <c r="AN112" i="3"/>
  <c r="AN114" i="3" s="1"/>
  <c r="AK15" i="3" s="1"/>
  <c r="AN117" i="3"/>
  <c r="AM118" i="3"/>
  <c r="AM120" i="3" s="1"/>
  <c r="AJ16" i="3" s="1"/>
  <c r="AN99" i="3"/>
  <c r="AM100" i="3"/>
  <c r="AM102" i="3" s="1"/>
  <c r="AJ13" i="3" s="1"/>
  <c r="AL122" i="3"/>
  <c r="AL124" i="3" s="1"/>
  <c r="AN105" i="3"/>
  <c r="AM106" i="3"/>
  <c r="AM108" i="3" s="1"/>
  <c r="AJ14" i="3" s="1"/>
  <c r="AF25" i="3"/>
  <c r="AK86" i="3"/>
  <c r="AJ87" i="3"/>
  <c r="AJ89" i="3" s="1"/>
  <c r="AG7" i="3" s="1"/>
  <c r="AK80" i="3"/>
  <c r="AJ81" i="3"/>
  <c r="AJ83" i="3" s="1"/>
  <c r="AG6" i="3" s="1"/>
  <c r="AF24" i="3"/>
  <c r="AE8" i="3"/>
  <c r="AE26" i="3" s="1"/>
  <c r="AK68" i="3"/>
  <c r="AJ69" i="3"/>
  <c r="AJ71" i="3" s="1"/>
  <c r="AI91" i="3"/>
  <c r="AI93" i="3" s="1"/>
  <c r="AF4" i="3"/>
  <c r="AF22" i="3" s="1"/>
  <c r="AN116" i="2"/>
  <c r="AM117" i="2"/>
  <c r="AM119" i="2" s="1"/>
  <c r="AN104" i="2"/>
  <c r="AM105" i="2"/>
  <c r="AM107" i="2" s="1"/>
  <c r="AL121" i="2"/>
  <c r="AL123" i="2" s="1"/>
  <c r="AM99" i="2"/>
  <c r="AM101" i="2" s="1"/>
  <c r="AN98" i="2"/>
  <c r="AN111" i="2"/>
  <c r="AN113" i="2" s="1"/>
  <c r="AO110" i="2"/>
  <c r="AI23" i="3"/>
  <c r="AM75" i="3"/>
  <c r="AM77" i="3" s="1"/>
  <c r="AJ5" i="3" s="1"/>
  <c r="AN74" i="3"/>
  <c r="AM86" i="2"/>
  <c r="AM88" i="2" s="1"/>
  <c r="AJ7" i="2" s="1"/>
  <c r="AN85" i="2"/>
  <c r="AN80" i="2"/>
  <c r="AN82" i="2" s="1"/>
  <c r="AK6" i="2" s="1"/>
  <c r="AO79" i="2"/>
  <c r="AM68" i="2"/>
  <c r="AM70" i="2" s="1"/>
  <c r="AN67" i="2"/>
  <c r="AL90" i="2"/>
  <c r="AL92" i="2" s="1"/>
  <c r="AM74" i="2"/>
  <c r="AM76" i="2" s="1"/>
  <c r="AN73" i="2"/>
  <c r="AE5" i="2"/>
  <c r="AI16" i="2"/>
  <c r="AI25" i="2" s="1"/>
  <c r="AD14" i="2"/>
  <c r="AD17" i="2" s="1"/>
  <c r="AE32" i="2" s="1"/>
  <c r="AE34" i="2" s="1"/>
  <c r="AD8" i="2"/>
  <c r="AI22" i="2"/>
  <c r="AJ15" i="2"/>
  <c r="AJ24" i="2" s="1"/>
  <c r="AB23" i="2"/>
  <c r="AB8" i="2"/>
  <c r="AB26" i="2" s="1"/>
  <c r="BS110" i="6" l="1"/>
  <c r="BT110" i="6"/>
  <c r="AM80" i="5"/>
  <c r="AL81" i="5"/>
  <c r="AL83" i="5" s="1"/>
  <c r="AI6" i="5" s="1"/>
  <c r="AO118" i="5"/>
  <c r="AN119" i="5"/>
  <c r="AN121" i="5" s="1"/>
  <c r="AH15" i="5"/>
  <c r="AE25" i="5"/>
  <c r="AO100" i="5"/>
  <c r="AN101" i="5"/>
  <c r="AN103" i="5" s="1"/>
  <c r="AM123" i="5"/>
  <c r="AM125" i="5" s="1"/>
  <c r="AJ13" i="5"/>
  <c r="AP106" i="5"/>
  <c r="AO107" i="5"/>
  <c r="AO109" i="5" s="1"/>
  <c r="AF16" i="5"/>
  <c r="AF17" i="5" s="1"/>
  <c r="AJ87" i="5"/>
  <c r="AJ89" i="5" s="1"/>
  <c r="AG7" i="5" s="1"/>
  <c r="AK86" i="5"/>
  <c r="AK69" i="5"/>
  <c r="AK71" i="5" s="1"/>
  <c r="AH4" i="5" s="1"/>
  <c r="AL68" i="5"/>
  <c r="AF22" i="5"/>
  <c r="AF8" i="5"/>
  <c r="AO113" i="5"/>
  <c r="AO115" i="5" s="1"/>
  <c r="AP112" i="5"/>
  <c r="AI91" i="5"/>
  <c r="AI93" i="5" s="1"/>
  <c r="AJ14" i="5"/>
  <c r="AJ23" i="5" s="1"/>
  <c r="AN75" i="5"/>
  <c r="AN77" i="5" s="1"/>
  <c r="AK5" i="5" s="1"/>
  <c r="AO74" i="5"/>
  <c r="AK81" i="4"/>
  <c r="AK83" i="4" s="1"/>
  <c r="AH6" i="4" s="1"/>
  <c r="AH24" i="4" s="1"/>
  <c r="AL80" i="4"/>
  <c r="AK86" i="4"/>
  <c r="AJ87" i="4"/>
  <c r="AJ89" i="4" s="1"/>
  <c r="AG7" i="4" s="1"/>
  <c r="AG25" i="4" s="1"/>
  <c r="AG4" i="4"/>
  <c r="AK69" i="4"/>
  <c r="AK71" i="4" s="1"/>
  <c r="AL68" i="4"/>
  <c r="AF22" i="4"/>
  <c r="AF8" i="4"/>
  <c r="AF26" i="4" s="1"/>
  <c r="AQ74" i="4"/>
  <c r="AP75" i="4"/>
  <c r="AP77" i="4" s="1"/>
  <c r="AM5" i="4" s="1"/>
  <c r="AI91" i="4"/>
  <c r="AI93" i="4" s="1"/>
  <c r="AP111" i="4"/>
  <c r="AO112" i="4"/>
  <c r="AO114" i="4" s="1"/>
  <c r="AL15" i="4" s="1"/>
  <c r="AO117" i="4"/>
  <c r="AN118" i="4"/>
  <c r="AN120" i="4" s="1"/>
  <c r="AK16" i="4" s="1"/>
  <c r="AN100" i="4"/>
  <c r="AN102" i="4" s="1"/>
  <c r="AO99" i="4"/>
  <c r="AN106" i="4"/>
  <c r="AN108" i="4" s="1"/>
  <c r="AK14" i="4" s="1"/>
  <c r="AK23" i="4" s="1"/>
  <c r="AO105" i="4"/>
  <c r="AM122" i="4"/>
  <c r="AM124" i="4" s="1"/>
  <c r="AJ13" i="4"/>
  <c r="AJ17" i="4" s="1"/>
  <c r="AF17" i="3"/>
  <c r="AG24" i="3"/>
  <c r="AO105" i="3"/>
  <c r="AN106" i="3"/>
  <c r="AN108" i="3" s="1"/>
  <c r="AK14" i="3" s="1"/>
  <c r="AM122" i="3"/>
  <c r="AM124" i="3" s="1"/>
  <c r="AN100" i="3"/>
  <c r="AN102" i="3" s="1"/>
  <c r="AK13" i="3" s="1"/>
  <c r="AO99" i="3"/>
  <c r="AO117" i="3"/>
  <c r="AN118" i="3"/>
  <c r="AN120" i="3" s="1"/>
  <c r="AK16" i="3" s="1"/>
  <c r="AP111" i="3"/>
  <c r="AO112" i="3"/>
  <c r="AO114" i="3" s="1"/>
  <c r="AL15" i="3" s="1"/>
  <c r="AM121" i="2"/>
  <c r="AJ13" i="2"/>
  <c r="AK81" i="3"/>
  <c r="AK83" i="3" s="1"/>
  <c r="AH6" i="3" s="1"/>
  <c r="AL80" i="3"/>
  <c r="AG25" i="3"/>
  <c r="AL86" i="3"/>
  <c r="AK87" i="3"/>
  <c r="AK89" i="3" s="1"/>
  <c r="AH7" i="3" s="1"/>
  <c r="AF8" i="3"/>
  <c r="AJ91" i="3"/>
  <c r="AJ93" i="3" s="1"/>
  <c r="AG4" i="3"/>
  <c r="AG22" i="3" s="1"/>
  <c r="AK69" i="3"/>
  <c r="AK71" i="3" s="1"/>
  <c r="AL68" i="3"/>
  <c r="AP110" i="2"/>
  <c r="AO111" i="2"/>
  <c r="AO113" i="2" s="1"/>
  <c r="AO98" i="2"/>
  <c r="AN99" i="2"/>
  <c r="AN101" i="2" s="1"/>
  <c r="AK13" i="2" s="1"/>
  <c r="AM123" i="2"/>
  <c r="AN105" i="2"/>
  <c r="AN107" i="2" s="1"/>
  <c r="AO104" i="2"/>
  <c r="AO116" i="2"/>
  <c r="AN117" i="2"/>
  <c r="AN119" i="2" s="1"/>
  <c r="AN75" i="3"/>
  <c r="AN77" i="3" s="1"/>
  <c r="AK5" i="3" s="1"/>
  <c r="AO74" i="3"/>
  <c r="AJ23" i="3"/>
  <c r="AN74" i="2"/>
  <c r="AN76" i="2" s="1"/>
  <c r="AO73" i="2"/>
  <c r="AN68" i="2"/>
  <c r="AN70" i="2" s="1"/>
  <c r="AK4" i="2" s="1"/>
  <c r="AO67" i="2"/>
  <c r="AM90" i="2"/>
  <c r="AM92" i="2" s="1"/>
  <c r="AP79" i="2"/>
  <c r="AO80" i="2"/>
  <c r="AO82" i="2" s="1"/>
  <c r="AL6" i="2" s="1"/>
  <c r="AN86" i="2"/>
  <c r="AN88" i="2" s="1"/>
  <c r="AK7" i="2" s="1"/>
  <c r="AO85" i="2"/>
  <c r="AD26" i="2"/>
  <c r="AD23" i="2"/>
  <c r="AH22" i="2"/>
  <c r="AK15" i="2"/>
  <c r="AK24" i="2" s="1"/>
  <c r="AF5" i="2"/>
  <c r="AJ4" i="2"/>
  <c r="AJ16" i="2"/>
  <c r="AJ25" i="2" s="1"/>
  <c r="AE14" i="2"/>
  <c r="AE17" i="2" s="1"/>
  <c r="AF32" i="2" s="1"/>
  <c r="AF34" i="2" s="1"/>
  <c r="AE8" i="2"/>
  <c r="AA23" i="2"/>
  <c r="AA8" i="2"/>
  <c r="AA26" i="2" s="1"/>
  <c r="BU110" i="6" l="1"/>
  <c r="BV110" i="6"/>
  <c r="AF26" i="5"/>
  <c r="AQ106" i="5"/>
  <c r="AP107" i="5"/>
  <c r="AP109" i="5" s="1"/>
  <c r="AQ112" i="5"/>
  <c r="AP113" i="5"/>
  <c r="AP115" i="5" s="1"/>
  <c r="AN123" i="5"/>
  <c r="AN125" i="5" s="1"/>
  <c r="AK13" i="5"/>
  <c r="AO101" i="5"/>
  <c r="AO103" i="5" s="1"/>
  <c r="AP100" i="5"/>
  <c r="AL69" i="5"/>
  <c r="AL71" i="5" s="1"/>
  <c r="AI4" i="5" s="1"/>
  <c r="AM68" i="5"/>
  <c r="AK87" i="5"/>
  <c r="AK89" i="5" s="1"/>
  <c r="AH7" i="5" s="1"/>
  <c r="AL86" i="5"/>
  <c r="AH24" i="5"/>
  <c r="AG16" i="5"/>
  <c r="AG17" i="5" s="1"/>
  <c r="AG22" i="5"/>
  <c r="AG8" i="5"/>
  <c r="AP118" i="5"/>
  <c r="AO119" i="5"/>
  <c r="AO121" i="5" s="1"/>
  <c r="AJ91" i="5"/>
  <c r="AJ93" i="5" s="1"/>
  <c r="AI15" i="5"/>
  <c r="AN80" i="5"/>
  <c r="AM81" i="5"/>
  <c r="AM83" i="5" s="1"/>
  <c r="AJ6" i="5" s="1"/>
  <c r="AO75" i="5"/>
  <c r="AO77" i="5" s="1"/>
  <c r="AL5" i="5" s="1"/>
  <c r="AP74" i="5"/>
  <c r="AF25" i="5"/>
  <c r="AK14" i="5"/>
  <c r="AK23" i="5"/>
  <c r="AJ91" i="4"/>
  <c r="AJ93" i="4" s="1"/>
  <c r="AQ75" i="4"/>
  <c r="AQ77" i="4" s="1"/>
  <c r="AN5" i="4" s="1"/>
  <c r="AR74" i="4"/>
  <c r="AL69" i="4"/>
  <c r="AL71" i="4" s="1"/>
  <c r="AM68" i="4"/>
  <c r="AH4" i="4"/>
  <c r="AP105" i="4"/>
  <c r="AO106" i="4"/>
  <c r="AO108" i="4" s="1"/>
  <c r="AL14" i="4" s="1"/>
  <c r="AL23" i="4" s="1"/>
  <c r="AG22" i="4"/>
  <c r="AG8" i="4"/>
  <c r="AG26" i="4" s="1"/>
  <c r="AP99" i="4"/>
  <c r="AO100" i="4"/>
  <c r="AO102" i="4" s="1"/>
  <c r="AN122" i="4"/>
  <c r="AN124" i="4" s="1"/>
  <c r="AK13" i="4"/>
  <c r="AK17" i="4" s="1"/>
  <c r="AK87" i="4"/>
  <c r="AK89" i="4" s="1"/>
  <c r="AH7" i="4" s="1"/>
  <c r="AH25" i="4" s="1"/>
  <c r="AL86" i="4"/>
  <c r="AO118" i="4"/>
  <c r="AO120" i="4" s="1"/>
  <c r="AL16" i="4" s="1"/>
  <c r="AP117" i="4"/>
  <c r="AL81" i="4"/>
  <c r="AL83" i="4" s="1"/>
  <c r="AI6" i="4" s="1"/>
  <c r="AI24" i="4" s="1"/>
  <c r="AM80" i="4"/>
  <c r="AP112" i="4"/>
  <c r="AP114" i="4" s="1"/>
  <c r="AM15" i="4" s="1"/>
  <c r="AQ111" i="4"/>
  <c r="AF26" i="3"/>
  <c r="AH24" i="3"/>
  <c r="AH25" i="3"/>
  <c r="AG17" i="3"/>
  <c r="AQ111" i="3"/>
  <c r="AP112" i="3"/>
  <c r="AP114" i="3" s="1"/>
  <c r="AM15" i="3" s="1"/>
  <c r="AO118" i="3"/>
  <c r="AO120" i="3" s="1"/>
  <c r="AL16" i="3" s="1"/>
  <c r="AP117" i="3"/>
  <c r="AP99" i="3"/>
  <c r="AO100" i="3"/>
  <c r="AO102" i="3" s="1"/>
  <c r="AL13" i="3" s="1"/>
  <c r="AN122" i="3"/>
  <c r="AN124" i="3" s="1"/>
  <c r="AO106" i="3"/>
  <c r="AO108" i="3" s="1"/>
  <c r="AL14" i="3" s="1"/>
  <c r="AP105" i="3"/>
  <c r="AL87" i="3"/>
  <c r="AL89" i="3" s="1"/>
  <c r="AI7" i="3" s="1"/>
  <c r="AM86" i="3"/>
  <c r="AL81" i="3"/>
  <c r="AL83" i="3" s="1"/>
  <c r="AI6" i="3" s="1"/>
  <c r="AM80" i="3"/>
  <c r="AL69" i="3"/>
  <c r="AL71" i="3" s="1"/>
  <c r="AM68" i="3"/>
  <c r="AK91" i="3"/>
  <c r="AK93" i="3" s="1"/>
  <c r="AH4" i="3"/>
  <c r="AH22" i="3" s="1"/>
  <c r="AH17" i="3"/>
  <c r="AG8" i="3"/>
  <c r="AO117" i="2"/>
  <c r="AO119" i="2" s="1"/>
  <c r="AP116" i="2"/>
  <c r="AP104" i="2"/>
  <c r="AO105" i="2"/>
  <c r="AO107" i="2" s="1"/>
  <c r="AN121" i="2"/>
  <c r="AN123" i="2" s="1"/>
  <c r="AP98" i="2"/>
  <c r="AO99" i="2"/>
  <c r="AO101" i="2" s="1"/>
  <c r="AP111" i="2"/>
  <c r="AP113" i="2" s="1"/>
  <c r="AQ110" i="2"/>
  <c r="AK23" i="3"/>
  <c r="AP74" i="3"/>
  <c r="AO75" i="3"/>
  <c r="AO77" i="3" s="1"/>
  <c r="AL5" i="3" s="1"/>
  <c r="AP85" i="2"/>
  <c r="AO86" i="2"/>
  <c r="AO88" i="2" s="1"/>
  <c r="AL7" i="2" s="1"/>
  <c r="AQ79" i="2"/>
  <c r="AP80" i="2"/>
  <c r="AP82" i="2" s="1"/>
  <c r="AM6" i="2" s="1"/>
  <c r="AO68" i="2"/>
  <c r="AO70" i="2" s="1"/>
  <c r="AP67" i="2"/>
  <c r="AN90" i="2"/>
  <c r="AN92" i="2" s="1"/>
  <c r="AE23" i="2"/>
  <c r="AO74" i="2"/>
  <c r="AO76" i="2" s="1"/>
  <c r="AP73" i="2"/>
  <c r="AJ22" i="2"/>
  <c r="AK22" i="2"/>
  <c r="AK16" i="2"/>
  <c r="AK25" i="2" s="1"/>
  <c r="AG5" i="2"/>
  <c r="AL15" i="2"/>
  <c r="AL24" i="2" s="1"/>
  <c r="AF14" i="2"/>
  <c r="AF17" i="2" s="1"/>
  <c r="AG32" i="2" s="1"/>
  <c r="AG34" i="2" s="1"/>
  <c r="AF8" i="2"/>
  <c r="AE26" i="2"/>
  <c r="Z23" i="2"/>
  <c r="Z8" i="2"/>
  <c r="Z26" i="2" s="1"/>
  <c r="BW110" i="6" l="1"/>
  <c r="BX110" i="6"/>
  <c r="AG26" i="3"/>
  <c r="AK91" i="5"/>
  <c r="AK93" i="5"/>
  <c r="AG25" i="5"/>
  <c r="AG26" i="5"/>
  <c r="AJ15" i="5"/>
  <c r="AQ74" i="5"/>
  <c r="AP75" i="5"/>
  <c r="AP77" i="5" s="1"/>
  <c r="AM5" i="5" s="1"/>
  <c r="AN81" i="5"/>
  <c r="AN83" i="5" s="1"/>
  <c r="AK6" i="5" s="1"/>
  <c r="AO80" i="5"/>
  <c r="AM69" i="5"/>
  <c r="AM71" i="5" s="1"/>
  <c r="AJ4" i="5" s="1"/>
  <c r="AN68" i="5"/>
  <c r="AH8" i="5"/>
  <c r="AH22" i="5"/>
  <c r="AI24" i="5"/>
  <c r="AQ100" i="5"/>
  <c r="AP101" i="5"/>
  <c r="AP103" i="5" s="1"/>
  <c r="AO123" i="5"/>
  <c r="AO125" i="5" s="1"/>
  <c r="AL13" i="5"/>
  <c r="AL14" i="5"/>
  <c r="AL23" i="5" s="1"/>
  <c r="AP119" i="5"/>
  <c r="AP121" i="5" s="1"/>
  <c r="AQ118" i="5"/>
  <c r="AQ113" i="5"/>
  <c r="AQ115" i="5" s="1"/>
  <c r="AR112" i="5"/>
  <c r="AR106" i="5"/>
  <c r="AQ107" i="5"/>
  <c r="AQ109" i="5" s="1"/>
  <c r="AL87" i="5"/>
  <c r="AL89" i="5" s="1"/>
  <c r="AI7" i="5" s="1"/>
  <c r="AM86" i="5"/>
  <c r="AH16" i="5"/>
  <c r="AH17" i="5" s="1"/>
  <c r="AK91" i="4"/>
  <c r="AK93" i="4" s="1"/>
  <c r="AO122" i="4"/>
  <c r="AO124" i="4" s="1"/>
  <c r="AL13" i="4"/>
  <c r="AL17" i="4" s="1"/>
  <c r="AQ99" i="4"/>
  <c r="AP100" i="4"/>
  <c r="AP102" i="4" s="1"/>
  <c r="AQ105" i="4"/>
  <c r="AP106" i="4"/>
  <c r="AP108" i="4" s="1"/>
  <c r="AM14" i="4" s="1"/>
  <c r="AM23" i="4" s="1"/>
  <c r="AR111" i="4"/>
  <c r="AQ112" i="4"/>
  <c r="AQ114" i="4" s="1"/>
  <c r="AN15" i="4" s="1"/>
  <c r="AH22" i="4"/>
  <c r="AH8" i="4"/>
  <c r="AH26" i="4" s="1"/>
  <c r="AM81" i="4"/>
  <c r="AM83" i="4" s="1"/>
  <c r="AJ6" i="4" s="1"/>
  <c r="AJ24" i="4" s="1"/>
  <c r="AN80" i="4"/>
  <c r="AN68" i="4"/>
  <c r="AM69" i="4"/>
  <c r="AM71" i="4" s="1"/>
  <c r="AI4" i="4"/>
  <c r="AQ117" i="4"/>
  <c r="AP118" i="4"/>
  <c r="AP120" i="4" s="1"/>
  <c r="AM16" i="4" s="1"/>
  <c r="AS74" i="4"/>
  <c r="AR75" i="4"/>
  <c r="AR77" i="4" s="1"/>
  <c r="AO5" i="4" s="1"/>
  <c r="AL87" i="4"/>
  <c r="AL89" i="4" s="1"/>
  <c r="AI7" i="4" s="1"/>
  <c r="AI25" i="4" s="1"/>
  <c r="AM86" i="4"/>
  <c r="AI24" i="3"/>
  <c r="AQ105" i="3"/>
  <c r="AP106" i="3"/>
  <c r="AP108" i="3" s="1"/>
  <c r="AM14" i="3" s="1"/>
  <c r="AO122" i="3"/>
  <c r="AO124" i="3" s="1"/>
  <c r="AP100" i="3"/>
  <c r="AP102" i="3" s="1"/>
  <c r="AM13" i="3" s="1"/>
  <c r="AQ99" i="3"/>
  <c r="AQ117" i="3"/>
  <c r="AP118" i="3"/>
  <c r="AP120" i="3" s="1"/>
  <c r="AM16" i="3" s="1"/>
  <c r="AR111" i="3"/>
  <c r="AQ112" i="3"/>
  <c r="AQ114" i="3" s="1"/>
  <c r="AN15" i="3" s="1"/>
  <c r="AO121" i="2"/>
  <c r="AO123" i="2" s="1"/>
  <c r="AL13" i="2"/>
  <c r="AN80" i="3"/>
  <c r="AM81" i="3"/>
  <c r="AM83" i="3" s="1"/>
  <c r="AJ6" i="3" s="1"/>
  <c r="AN86" i="3"/>
  <c r="AM87" i="3"/>
  <c r="AM89" i="3" s="1"/>
  <c r="AJ7" i="3" s="1"/>
  <c r="AI25" i="3"/>
  <c r="AH8" i="3"/>
  <c r="AH26" i="3" s="1"/>
  <c r="AN68" i="3"/>
  <c r="AM69" i="3"/>
  <c r="AM71" i="3" s="1"/>
  <c r="AL91" i="3"/>
  <c r="AL93" i="3" s="1"/>
  <c r="AI4" i="3"/>
  <c r="AI22" i="3" s="1"/>
  <c r="AR110" i="2"/>
  <c r="AQ111" i="2"/>
  <c r="AQ113" i="2" s="1"/>
  <c r="AQ98" i="2"/>
  <c r="AP99" i="2"/>
  <c r="AP101" i="2" s="1"/>
  <c r="AM13" i="2" s="1"/>
  <c r="AQ104" i="2"/>
  <c r="AP105" i="2"/>
  <c r="AP107" i="2" s="1"/>
  <c r="AQ116" i="2"/>
  <c r="AP117" i="2"/>
  <c r="AP119" i="2" s="1"/>
  <c r="AL23" i="3"/>
  <c r="AP75" i="3"/>
  <c r="AP77" i="3" s="1"/>
  <c r="AM5" i="3" s="1"/>
  <c r="AQ74" i="3"/>
  <c r="AF26" i="2"/>
  <c r="AF23" i="2"/>
  <c r="AQ73" i="2"/>
  <c r="AP74" i="2"/>
  <c r="AP76" i="2" s="1"/>
  <c r="AP68" i="2"/>
  <c r="AP70" i="2" s="1"/>
  <c r="AQ67" i="2"/>
  <c r="AO90" i="2"/>
  <c r="AO92" i="2" s="1"/>
  <c r="AQ80" i="2"/>
  <c r="AQ82" i="2" s="1"/>
  <c r="AN6" i="2" s="1"/>
  <c r="AR79" i="2"/>
  <c r="AQ85" i="2"/>
  <c r="AP86" i="2"/>
  <c r="AP88" i="2" s="1"/>
  <c r="AM7" i="2" s="1"/>
  <c r="AL4" i="2"/>
  <c r="AM15" i="2"/>
  <c r="AM24" i="2" s="1"/>
  <c r="AH5" i="2"/>
  <c r="AG14" i="2"/>
  <c r="AG17" i="2" s="1"/>
  <c r="AH32" i="2" s="1"/>
  <c r="AH34" i="2" s="1"/>
  <c r="AG8" i="2"/>
  <c r="AL16" i="2"/>
  <c r="AL25" i="2" s="1"/>
  <c r="Y23" i="2"/>
  <c r="Y8" i="2"/>
  <c r="Y26" i="2" s="1"/>
  <c r="BY110" i="6" l="1"/>
  <c r="BZ110" i="6"/>
  <c r="AH26" i="5"/>
  <c r="AN86" i="5"/>
  <c r="AM87" i="5"/>
  <c r="AM89" i="5" s="1"/>
  <c r="AJ7" i="5" s="1"/>
  <c r="AI22" i="5"/>
  <c r="AI8" i="5"/>
  <c r="AI16" i="5"/>
  <c r="AI17" i="5" s="1"/>
  <c r="AL91" i="5"/>
  <c r="AL93" i="5" s="1"/>
  <c r="AR107" i="5"/>
  <c r="AR109" i="5" s="1"/>
  <c r="AS106" i="5"/>
  <c r="AN69" i="5"/>
  <c r="AN71" i="5" s="1"/>
  <c r="AK4" i="5" s="1"/>
  <c r="AO68" i="5"/>
  <c r="AQ119" i="5"/>
  <c r="AQ121" i="5" s="1"/>
  <c r="AR118" i="5"/>
  <c r="AM91" i="5"/>
  <c r="AS112" i="5"/>
  <c r="AR113" i="5"/>
  <c r="AR115" i="5" s="1"/>
  <c r="AO81" i="5"/>
  <c r="AO83" i="5" s="1"/>
  <c r="AL6" i="5" s="1"/>
  <c r="AP80" i="5"/>
  <c r="AK15" i="5"/>
  <c r="AK24" i="5" s="1"/>
  <c r="AM14" i="5"/>
  <c r="AM23" i="5"/>
  <c r="AQ75" i="5"/>
  <c r="AQ77" i="5" s="1"/>
  <c r="AN5" i="5" s="1"/>
  <c r="AR74" i="5"/>
  <c r="AJ24" i="5"/>
  <c r="AP123" i="5"/>
  <c r="AP125" i="5" s="1"/>
  <c r="AM13" i="5"/>
  <c r="AH25" i="5"/>
  <c r="AQ101" i="5"/>
  <c r="AQ103" i="5" s="1"/>
  <c r="AR100" i="5"/>
  <c r="AJ4" i="4"/>
  <c r="AO68" i="4"/>
  <c r="AN69" i="4"/>
  <c r="AN71" i="4" s="1"/>
  <c r="AN81" i="4"/>
  <c r="AN83" i="4" s="1"/>
  <c r="AK6" i="4" s="1"/>
  <c r="AK24" i="4" s="1"/>
  <c r="AO80" i="4"/>
  <c r="AM87" i="4"/>
  <c r="AM89" i="4" s="1"/>
  <c r="AJ7" i="4" s="1"/>
  <c r="AJ25" i="4" s="1"/>
  <c r="AN86" i="4"/>
  <c r="AS111" i="4"/>
  <c r="AR112" i="4"/>
  <c r="AR114" i="4" s="1"/>
  <c r="AO15" i="4" s="1"/>
  <c r="AQ106" i="4"/>
  <c r="AQ108" i="4" s="1"/>
  <c r="AN14" i="4" s="1"/>
  <c r="AN23" i="4" s="1"/>
  <c r="AR105" i="4"/>
  <c r="AM13" i="4"/>
  <c r="AM17" i="4" s="1"/>
  <c r="AP122" i="4"/>
  <c r="AP124" i="4" s="1"/>
  <c r="AS75" i="4"/>
  <c r="AS77" i="4" s="1"/>
  <c r="AP5" i="4" s="1"/>
  <c r="AT74" i="4"/>
  <c r="AR99" i="4"/>
  <c r="AQ100" i="4"/>
  <c r="AQ102" i="4" s="1"/>
  <c r="AR117" i="4"/>
  <c r="AQ118" i="4"/>
  <c r="AQ120" i="4" s="1"/>
  <c r="AN16" i="4" s="1"/>
  <c r="AI22" i="4"/>
  <c r="AI8" i="4"/>
  <c r="AI26" i="4" s="1"/>
  <c r="AL91" i="4"/>
  <c r="AL93" i="4" s="1"/>
  <c r="AJ24" i="3"/>
  <c r="AI17" i="3"/>
  <c r="AS111" i="3"/>
  <c r="AR112" i="3"/>
  <c r="AR114" i="3" s="1"/>
  <c r="AO15" i="3" s="1"/>
  <c r="AR117" i="3"/>
  <c r="AQ118" i="3"/>
  <c r="AQ120" i="3" s="1"/>
  <c r="AN16" i="3" s="1"/>
  <c r="AQ100" i="3"/>
  <c r="AQ102" i="3" s="1"/>
  <c r="AN13" i="3" s="1"/>
  <c r="AR99" i="3"/>
  <c r="AP122" i="3"/>
  <c r="AP124" i="3" s="1"/>
  <c r="AQ106" i="3"/>
  <c r="AQ108" i="3" s="1"/>
  <c r="AN14" i="3" s="1"/>
  <c r="AR105" i="3"/>
  <c r="AJ25" i="3"/>
  <c r="AN87" i="3"/>
  <c r="AN89" i="3" s="1"/>
  <c r="AK7" i="3" s="1"/>
  <c r="AO86" i="3"/>
  <c r="AO80" i="3"/>
  <c r="AN81" i="3"/>
  <c r="AN83" i="3" s="1"/>
  <c r="AK6" i="3" s="1"/>
  <c r="AI8" i="3"/>
  <c r="AM91" i="3"/>
  <c r="AM93" i="3" s="1"/>
  <c r="AJ4" i="3"/>
  <c r="AJ22" i="3" s="1"/>
  <c r="AO68" i="3"/>
  <c r="AN69" i="3"/>
  <c r="AN71" i="3" s="1"/>
  <c r="AR116" i="2"/>
  <c r="AQ117" i="2"/>
  <c r="AQ119" i="2" s="1"/>
  <c r="AQ105" i="2"/>
  <c r="AQ107" i="2" s="1"/>
  <c r="AR104" i="2"/>
  <c r="AP121" i="2"/>
  <c r="AP123" i="2" s="1"/>
  <c r="AQ99" i="2"/>
  <c r="AQ101" i="2" s="1"/>
  <c r="AR98" i="2"/>
  <c r="AS110" i="2"/>
  <c r="AR111" i="2"/>
  <c r="AR113" i="2" s="1"/>
  <c r="AM4" i="2"/>
  <c r="AM23" i="3"/>
  <c r="AQ75" i="3"/>
  <c r="AQ77" i="3" s="1"/>
  <c r="AN5" i="3" s="1"/>
  <c r="AR74" i="3"/>
  <c r="AG26" i="2"/>
  <c r="AR85" i="2"/>
  <c r="AQ86" i="2"/>
  <c r="AQ88" i="2" s="1"/>
  <c r="AN7" i="2" s="1"/>
  <c r="AS79" i="2"/>
  <c r="AR80" i="2"/>
  <c r="AR82" i="2" s="1"/>
  <c r="AO6" i="2" s="1"/>
  <c r="AG23" i="2"/>
  <c r="AQ68" i="2"/>
  <c r="AQ70" i="2" s="1"/>
  <c r="AR67" i="2"/>
  <c r="AP90" i="2"/>
  <c r="AP92" i="2" s="1"/>
  <c r="AR73" i="2"/>
  <c r="AQ74" i="2"/>
  <c r="AQ76" i="2" s="1"/>
  <c r="AI5" i="2"/>
  <c r="AM16" i="2"/>
  <c r="AM25" i="2" s="1"/>
  <c r="AM22" i="2"/>
  <c r="AH14" i="2"/>
  <c r="AH17" i="2" s="1"/>
  <c r="AI32" i="2" s="1"/>
  <c r="AI34" i="2" s="1"/>
  <c r="AH8" i="2"/>
  <c r="AL22" i="2"/>
  <c r="AN15" i="2"/>
  <c r="AN24" i="2" s="1"/>
  <c r="X23" i="2"/>
  <c r="X8" i="2"/>
  <c r="X26" i="2" s="1"/>
  <c r="CA110" i="6" l="1"/>
  <c r="CB110" i="6"/>
  <c r="AJ22" i="5"/>
  <c r="AJ8" i="5"/>
  <c r="AR119" i="5"/>
  <c r="AR121" i="5" s="1"/>
  <c r="AS118" i="5"/>
  <c r="AO69" i="5"/>
  <c r="AO71" i="5" s="1"/>
  <c r="AL4" i="5" s="1"/>
  <c r="AP68" i="5"/>
  <c r="AR75" i="5"/>
  <c r="AR77" i="5" s="1"/>
  <c r="AO5" i="5" s="1"/>
  <c r="AS74" i="5"/>
  <c r="AT106" i="5"/>
  <c r="AS107" i="5"/>
  <c r="AS109" i="5" s="1"/>
  <c r="AN14" i="5"/>
  <c r="AN23" i="5" s="1"/>
  <c r="AM93" i="5"/>
  <c r="AI25" i="5"/>
  <c r="AI26" i="5"/>
  <c r="AP81" i="5"/>
  <c r="AP83" i="5" s="1"/>
  <c r="AM6" i="5" s="1"/>
  <c r="AQ80" i="5"/>
  <c r="AL15" i="5"/>
  <c r="AL24" i="5" s="1"/>
  <c r="AJ16" i="5"/>
  <c r="AJ17" i="5" s="1"/>
  <c r="AR101" i="5"/>
  <c r="AR103" i="5" s="1"/>
  <c r="AS100" i="5"/>
  <c r="AN87" i="5"/>
  <c r="AN89" i="5" s="1"/>
  <c r="AK7" i="5" s="1"/>
  <c r="AO86" i="5"/>
  <c r="AQ123" i="5"/>
  <c r="AQ125" i="5" s="1"/>
  <c r="AN13" i="5"/>
  <c r="AT112" i="5"/>
  <c r="AS113" i="5"/>
  <c r="AS115" i="5" s="1"/>
  <c r="AR106" i="4"/>
  <c r="AR108" i="4" s="1"/>
  <c r="AO14" i="4" s="1"/>
  <c r="AO23" i="4" s="1"/>
  <c r="AS105" i="4"/>
  <c r="AS112" i="4"/>
  <c r="AS114" i="4" s="1"/>
  <c r="AP15" i="4" s="1"/>
  <c r="AT111" i="4"/>
  <c r="AN87" i="4"/>
  <c r="AN89" i="4" s="1"/>
  <c r="AK7" i="4" s="1"/>
  <c r="AK25" i="4" s="1"/>
  <c r="AO86" i="4"/>
  <c r="AP80" i="4"/>
  <c r="AO81" i="4"/>
  <c r="AO83" i="4" s="1"/>
  <c r="AL6" i="4" s="1"/>
  <c r="AL24" i="4" s="1"/>
  <c r="AS117" i="4"/>
  <c r="AR118" i="4"/>
  <c r="AR120" i="4" s="1"/>
  <c r="AO16" i="4" s="1"/>
  <c r="AK4" i="4"/>
  <c r="AQ122" i="4"/>
  <c r="AQ124" i="4" s="1"/>
  <c r="AN13" i="4"/>
  <c r="AN17" i="4" s="1"/>
  <c r="AO69" i="4"/>
  <c r="AO71" i="4" s="1"/>
  <c r="AP68" i="4"/>
  <c r="AS99" i="4"/>
  <c r="AR100" i="4"/>
  <c r="AR102" i="4" s="1"/>
  <c r="AJ22" i="4"/>
  <c r="AJ8" i="4"/>
  <c r="AJ26" i="4" s="1"/>
  <c r="AT75" i="4"/>
  <c r="AT77" i="4" s="1"/>
  <c r="AQ5" i="4" s="1"/>
  <c r="AU74" i="4"/>
  <c r="AM91" i="4"/>
  <c r="AM93" i="4" s="1"/>
  <c r="AI26" i="3"/>
  <c r="AJ17" i="3"/>
  <c r="AR106" i="3"/>
  <c r="AR108" i="3" s="1"/>
  <c r="AO14" i="3" s="1"/>
  <c r="AS105" i="3"/>
  <c r="AR100" i="3"/>
  <c r="AR102" i="3" s="1"/>
  <c r="AO13" i="3" s="1"/>
  <c r="AS99" i="3"/>
  <c r="AQ122" i="3"/>
  <c r="AQ124" i="3" s="1"/>
  <c r="AS117" i="3"/>
  <c r="AR118" i="3"/>
  <c r="AR120" i="3" s="1"/>
  <c r="AO16" i="3" s="1"/>
  <c r="AS112" i="3"/>
  <c r="AS114" i="3" s="1"/>
  <c r="AP15" i="3" s="1"/>
  <c r="AT111" i="3"/>
  <c r="AQ121" i="2"/>
  <c r="AN13" i="2"/>
  <c r="AK24" i="3"/>
  <c r="AP80" i="3"/>
  <c r="AO81" i="3"/>
  <c r="AO83" i="3" s="1"/>
  <c r="AL6" i="3" s="1"/>
  <c r="AO87" i="3"/>
  <c r="AO89" i="3" s="1"/>
  <c r="AL7" i="3" s="1"/>
  <c r="AP86" i="3"/>
  <c r="AK25" i="3"/>
  <c r="AN91" i="3"/>
  <c r="AN93" i="3" s="1"/>
  <c r="AK4" i="3"/>
  <c r="AK22" i="3" s="1"/>
  <c r="AP68" i="3"/>
  <c r="AO69" i="3"/>
  <c r="AO71" i="3" s="1"/>
  <c r="AJ8" i="3"/>
  <c r="AJ26" i="3" s="1"/>
  <c r="AT110" i="2"/>
  <c r="AS111" i="2"/>
  <c r="AS113" i="2" s="1"/>
  <c r="AR99" i="2"/>
  <c r="AR101" i="2" s="1"/>
  <c r="AO13" i="2" s="1"/>
  <c r="AS98" i="2"/>
  <c r="AQ123" i="2"/>
  <c r="AR105" i="2"/>
  <c r="AR107" i="2" s="1"/>
  <c r="AS104" i="2"/>
  <c r="AR117" i="2"/>
  <c r="AR119" i="2" s="1"/>
  <c r="AS116" i="2"/>
  <c r="AS74" i="3"/>
  <c r="AR75" i="3"/>
  <c r="AR77" i="3" s="1"/>
  <c r="AO5" i="3" s="1"/>
  <c r="AN23" i="3"/>
  <c r="AH26" i="2"/>
  <c r="AR74" i="2"/>
  <c r="AR76" i="2" s="1"/>
  <c r="AS73" i="2"/>
  <c r="AH23" i="2"/>
  <c r="AR68" i="2"/>
  <c r="AR70" i="2" s="1"/>
  <c r="AS67" i="2"/>
  <c r="AQ90" i="2"/>
  <c r="AQ92" i="2" s="1"/>
  <c r="AT79" i="2"/>
  <c r="AS80" i="2"/>
  <c r="AS82" i="2" s="1"/>
  <c r="AP6" i="2" s="1"/>
  <c r="AS85" i="2"/>
  <c r="AR86" i="2"/>
  <c r="AR88" i="2" s="1"/>
  <c r="AO7" i="2" s="1"/>
  <c r="AN4" i="2"/>
  <c r="AJ5" i="2"/>
  <c r="AN16" i="2"/>
  <c r="AN25" i="2" s="1"/>
  <c r="AO15" i="2"/>
  <c r="AO24" i="2" s="1"/>
  <c r="AI14" i="2"/>
  <c r="AI17" i="2" s="1"/>
  <c r="AJ32" i="2" s="1"/>
  <c r="AJ34" i="2" s="1"/>
  <c r="AI8" i="2"/>
  <c r="W23" i="2"/>
  <c r="W8" i="2"/>
  <c r="W26" i="2" s="1"/>
  <c r="CD110" i="6" l="1"/>
  <c r="CC110" i="6"/>
  <c r="AK16" i="5"/>
  <c r="AK17" i="5" s="1"/>
  <c r="AK25" i="5"/>
  <c r="AT107" i="5"/>
  <c r="AT109" i="5" s="1"/>
  <c r="AU106" i="5"/>
  <c r="AS101" i="5"/>
  <c r="AS103" i="5" s="1"/>
  <c r="AT100" i="5"/>
  <c r="AS75" i="5"/>
  <c r="AS77" i="5" s="1"/>
  <c r="AP5" i="5" s="1"/>
  <c r="AT74" i="5"/>
  <c r="AO87" i="5"/>
  <c r="AO89" i="5" s="1"/>
  <c r="AL7" i="5" s="1"/>
  <c r="AP86" i="5"/>
  <c r="AR123" i="5"/>
  <c r="AR125" i="5" s="1"/>
  <c r="AO13" i="5"/>
  <c r="AO14" i="5"/>
  <c r="AO23" i="5"/>
  <c r="AK22" i="5"/>
  <c r="AK8" i="5"/>
  <c r="AK26" i="5" s="1"/>
  <c r="AJ25" i="5"/>
  <c r="AN91" i="5"/>
  <c r="AN93" i="5" s="1"/>
  <c r="AP69" i="5"/>
  <c r="AP71" i="5" s="1"/>
  <c r="AM4" i="5" s="1"/>
  <c r="AQ68" i="5"/>
  <c r="AR80" i="5"/>
  <c r="AQ81" i="5"/>
  <c r="AQ83" i="5" s="1"/>
  <c r="AN6" i="5" s="1"/>
  <c r="AS119" i="5"/>
  <c r="AS121" i="5" s="1"/>
  <c r="AT118" i="5"/>
  <c r="AM15" i="5"/>
  <c r="AM24" i="5" s="1"/>
  <c r="AJ26" i="5"/>
  <c r="AT113" i="5"/>
  <c r="AT115" i="5" s="1"/>
  <c r="AU112" i="5"/>
  <c r="AN91" i="4"/>
  <c r="AN93" i="4"/>
  <c r="AK22" i="4"/>
  <c r="AK8" i="4"/>
  <c r="AK26" i="4" s="1"/>
  <c r="AS118" i="4"/>
  <c r="AS120" i="4" s="1"/>
  <c r="AP16" i="4" s="1"/>
  <c r="AT117" i="4"/>
  <c r="AP81" i="4"/>
  <c r="AP83" i="4" s="1"/>
  <c r="AM6" i="4" s="1"/>
  <c r="AM24" i="4" s="1"/>
  <c r="AQ80" i="4"/>
  <c r="AV74" i="4"/>
  <c r="AU75" i="4"/>
  <c r="AU77" i="4" s="1"/>
  <c r="AR5" i="4" s="1"/>
  <c r="AO87" i="4"/>
  <c r="AO89" i="4" s="1"/>
  <c r="AL7" i="4" s="1"/>
  <c r="AL25" i="4" s="1"/>
  <c r="AP86" i="4"/>
  <c r="AT112" i="4"/>
  <c r="AT114" i="4" s="1"/>
  <c r="AQ15" i="4" s="1"/>
  <c r="AU111" i="4"/>
  <c r="AR122" i="4"/>
  <c r="AR124" i="4" s="1"/>
  <c r="AO13" i="4"/>
  <c r="AO17" i="4" s="1"/>
  <c r="AS100" i="4"/>
  <c r="AS102" i="4" s="1"/>
  <c r="AT99" i="4"/>
  <c r="AS106" i="4"/>
  <c r="AS108" i="4" s="1"/>
  <c r="AP14" i="4" s="1"/>
  <c r="AP23" i="4" s="1"/>
  <c r="AT105" i="4"/>
  <c r="AP69" i="4"/>
  <c r="AP71" i="4" s="1"/>
  <c r="AQ68" i="4"/>
  <c r="AL4" i="4"/>
  <c r="AL24" i="3"/>
  <c r="AK17" i="3"/>
  <c r="AT112" i="3"/>
  <c r="AT114" i="3" s="1"/>
  <c r="AQ15" i="3" s="1"/>
  <c r="AU111" i="3"/>
  <c r="AS118" i="3"/>
  <c r="AS120" i="3" s="1"/>
  <c r="AP16" i="3" s="1"/>
  <c r="AT117" i="3"/>
  <c r="AS100" i="3"/>
  <c r="AS102" i="3" s="1"/>
  <c r="AP13" i="3" s="1"/>
  <c r="AT99" i="3"/>
  <c r="AR122" i="3"/>
  <c r="AR124" i="3" s="1"/>
  <c r="AS106" i="3"/>
  <c r="AS108" i="3" s="1"/>
  <c r="AP14" i="3" s="1"/>
  <c r="AT105" i="3"/>
  <c r="AQ86" i="3"/>
  <c r="AP87" i="3"/>
  <c r="AP89" i="3" s="1"/>
  <c r="AM7" i="3" s="1"/>
  <c r="AL25" i="3"/>
  <c r="AP81" i="3"/>
  <c r="AP83" i="3" s="1"/>
  <c r="AM6" i="3" s="1"/>
  <c r="AQ80" i="3"/>
  <c r="AO91" i="3"/>
  <c r="AO93" i="3" s="1"/>
  <c r="AL4" i="3"/>
  <c r="AL22" i="3" s="1"/>
  <c r="AQ68" i="3"/>
  <c r="AP69" i="3"/>
  <c r="AP71" i="3" s="1"/>
  <c r="AK8" i="3"/>
  <c r="AK26" i="3" s="1"/>
  <c r="AT116" i="2"/>
  <c r="AS117" i="2"/>
  <c r="AS119" i="2" s="1"/>
  <c r="AS105" i="2"/>
  <c r="AS107" i="2" s="1"/>
  <c r="AT104" i="2"/>
  <c r="AS99" i="2"/>
  <c r="AS101" i="2" s="1"/>
  <c r="AT98" i="2"/>
  <c r="AR121" i="2"/>
  <c r="AR123" i="2" s="1"/>
  <c r="AT111" i="2"/>
  <c r="AT113" i="2" s="1"/>
  <c r="AU110" i="2"/>
  <c r="AO4" i="2"/>
  <c r="AO23" i="3"/>
  <c r="AT74" i="3"/>
  <c r="AS75" i="3"/>
  <c r="AS77" i="3" s="1"/>
  <c r="AP5" i="3" s="1"/>
  <c r="AS86" i="2"/>
  <c r="AS88" i="2" s="1"/>
  <c r="AP7" i="2" s="1"/>
  <c r="AT85" i="2"/>
  <c r="AI26" i="2"/>
  <c r="AI23" i="2"/>
  <c r="AU79" i="2"/>
  <c r="AT80" i="2"/>
  <c r="AT82" i="2" s="1"/>
  <c r="AQ6" i="2" s="1"/>
  <c r="AS68" i="2"/>
  <c r="AS70" i="2" s="1"/>
  <c r="AT67" i="2"/>
  <c r="AR90" i="2"/>
  <c r="AR92" i="2" s="1"/>
  <c r="AS74" i="2"/>
  <c r="AS76" i="2" s="1"/>
  <c r="AT73" i="2"/>
  <c r="AO22" i="2"/>
  <c r="AO16" i="2"/>
  <c r="AO25" i="2" s="1"/>
  <c r="AJ14" i="2"/>
  <c r="AJ17" i="2" s="1"/>
  <c r="AK32" i="2" s="1"/>
  <c r="AK34" i="2" s="1"/>
  <c r="AJ8" i="2"/>
  <c r="AK5" i="2"/>
  <c r="AP15" i="2"/>
  <c r="AP24" i="2" s="1"/>
  <c r="AN22" i="2"/>
  <c r="V23" i="2"/>
  <c r="V8" i="2"/>
  <c r="V26" i="2" s="1"/>
  <c r="CE110" i="6" l="1"/>
  <c r="CF110" i="6"/>
  <c r="AU118" i="5"/>
  <c r="AT119" i="5"/>
  <c r="AT121" i="5" s="1"/>
  <c r="AP87" i="5"/>
  <c r="AP89" i="5" s="1"/>
  <c r="AM7" i="5" s="1"/>
  <c r="AQ86" i="5"/>
  <c r="AN15" i="5"/>
  <c r="AL16" i="5"/>
  <c r="AL17" i="5" s="1"/>
  <c r="AL25" i="5"/>
  <c r="AS80" i="5"/>
  <c r="AR81" i="5"/>
  <c r="AR83" i="5" s="1"/>
  <c r="AO6" i="5" s="1"/>
  <c r="AL22" i="5"/>
  <c r="AL8" i="5"/>
  <c r="AL26" i="5" s="1"/>
  <c r="AU74" i="5"/>
  <c r="AT75" i="5"/>
  <c r="AT77" i="5" s="1"/>
  <c r="AQ5" i="5" s="1"/>
  <c r="AO91" i="5"/>
  <c r="AO93" i="5" s="1"/>
  <c r="AP93" i="5" s="1"/>
  <c r="AP14" i="5"/>
  <c r="AP23" i="5" s="1"/>
  <c r="AT101" i="5"/>
  <c r="AT103" i="5" s="1"/>
  <c r="AU100" i="5"/>
  <c r="AQ69" i="5"/>
  <c r="AQ71" i="5" s="1"/>
  <c r="AN4" i="5" s="1"/>
  <c r="AR68" i="5"/>
  <c r="AS123" i="5"/>
  <c r="AS125" i="5" s="1"/>
  <c r="AP13" i="5"/>
  <c r="AP91" i="5"/>
  <c r="AU107" i="5"/>
  <c r="AU109" i="5" s="1"/>
  <c r="AV106" i="5"/>
  <c r="AU113" i="5"/>
  <c r="AU115" i="5" s="1"/>
  <c r="AV112" i="5"/>
  <c r="AU112" i="4"/>
  <c r="AU114" i="4" s="1"/>
  <c r="AR15" i="4" s="1"/>
  <c r="AV111" i="4"/>
  <c r="AQ86" i="4"/>
  <c r="AP87" i="4"/>
  <c r="AP89" i="4" s="1"/>
  <c r="AM7" i="4" s="1"/>
  <c r="AM25" i="4" s="1"/>
  <c r="AL8" i="4"/>
  <c r="AL26" i="4" s="1"/>
  <c r="AL22" i="4"/>
  <c r="AW74" i="4"/>
  <c r="AV75" i="4"/>
  <c r="AV77" i="4" s="1"/>
  <c r="AS5" i="4" s="1"/>
  <c r="AO91" i="4"/>
  <c r="AO93" i="4" s="1"/>
  <c r="AR80" i="4"/>
  <c r="AQ81" i="4"/>
  <c r="AQ83" i="4" s="1"/>
  <c r="AN6" i="4" s="1"/>
  <c r="AN24" i="4" s="1"/>
  <c r="AQ69" i="4"/>
  <c r="AQ71" i="4" s="1"/>
  <c r="AR68" i="4"/>
  <c r="AM4" i="4"/>
  <c r="AT118" i="4"/>
  <c r="AT120" i="4" s="1"/>
  <c r="AQ16" i="4" s="1"/>
  <c r="AU117" i="4"/>
  <c r="AT106" i="4"/>
  <c r="AT108" i="4" s="1"/>
  <c r="AQ14" i="4" s="1"/>
  <c r="AQ23" i="4" s="1"/>
  <c r="AU105" i="4"/>
  <c r="AT100" i="4"/>
  <c r="AT102" i="4" s="1"/>
  <c r="AU99" i="4"/>
  <c r="AS122" i="4"/>
  <c r="AS124" i="4" s="1"/>
  <c r="AP13" i="4"/>
  <c r="AP17" i="4" s="1"/>
  <c r="AM25" i="3"/>
  <c r="AM24" i="3"/>
  <c r="AL17" i="3"/>
  <c r="AT106" i="3"/>
  <c r="AT108" i="3" s="1"/>
  <c r="AQ14" i="3" s="1"/>
  <c r="AU105" i="3"/>
  <c r="AT100" i="3"/>
  <c r="AT102" i="3" s="1"/>
  <c r="AQ13" i="3" s="1"/>
  <c r="AU99" i="3"/>
  <c r="AS122" i="3"/>
  <c r="AS124" i="3" s="1"/>
  <c r="AU117" i="3"/>
  <c r="AT118" i="3"/>
  <c r="AT120" i="3" s="1"/>
  <c r="AQ16" i="3" s="1"/>
  <c r="AU112" i="3"/>
  <c r="AU114" i="3" s="1"/>
  <c r="AR15" i="3" s="1"/>
  <c r="AV111" i="3"/>
  <c r="AS121" i="2"/>
  <c r="AS123" i="2" s="1"/>
  <c r="AP13" i="2"/>
  <c r="AQ81" i="3"/>
  <c r="AQ83" i="3" s="1"/>
  <c r="AN6" i="3" s="1"/>
  <c r="AR80" i="3"/>
  <c r="AR86" i="3"/>
  <c r="AQ87" i="3"/>
  <c r="AQ89" i="3" s="1"/>
  <c r="AN7" i="3" s="1"/>
  <c r="AP91" i="3"/>
  <c r="AP93" i="3" s="1"/>
  <c r="AM17" i="3"/>
  <c r="AM4" i="3"/>
  <c r="AM22" i="3" s="1"/>
  <c r="AR68" i="3"/>
  <c r="AQ69" i="3"/>
  <c r="AQ71" i="3" s="1"/>
  <c r="AL8" i="3"/>
  <c r="AL26" i="3" s="1"/>
  <c r="AU111" i="2"/>
  <c r="AU113" i="2" s="1"/>
  <c r="AV110" i="2"/>
  <c r="AT99" i="2"/>
  <c r="AT101" i="2" s="1"/>
  <c r="AQ13" i="2" s="1"/>
  <c r="AU98" i="2"/>
  <c r="AT105" i="2"/>
  <c r="AT107" i="2" s="1"/>
  <c r="AU104" i="2"/>
  <c r="AU116" i="2"/>
  <c r="AT117" i="2"/>
  <c r="AT119" i="2" s="1"/>
  <c r="AP23" i="3"/>
  <c r="AU74" i="3"/>
  <c r="AT75" i="3"/>
  <c r="AT77" i="3" s="1"/>
  <c r="AQ5" i="3" s="1"/>
  <c r="AJ26" i="2"/>
  <c r="AJ23" i="2"/>
  <c r="AT74" i="2"/>
  <c r="AT76" i="2" s="1"/>
  <c r="AU73" i="2"/>
  <c r="AT68" i="2"/>
  <c r="AT70" i="2" s="1"/>
  <c r="AU67" i="2"/>
  <c r="AS90" i="2"/>
  <c r="AS92" i="2" s="1"/>
  <c r="AU80" i="2"/>
  <c r="AU82" i="2" s="1"/>
  <c r="AR6" i="2" s="1"/>
  <c r="AV79" i="2"/>
  <c r="AU85" i="2"/>
  <c r="AT86" i="2"/>
  <c r="AT88" i="2" s="1"/>
  <c r="AQ7" i="2" s="1"/>
  <c r="AQ15" i="2"/>
  <c r="AQ24" i="2" s="1"/>
  <c r="AK14" i="2"/>
  <c r="AK17" i="2" s="1"/>
  <c r="AL32" i="2" s="1"/>
  <c r="AL34" i="2" s="1"/>
  <c r="AK8" i="2"/>
  <c r="AP16" i="2"/>
  <c r="AP25" i="2" s="1"/>
  <c r="AP4" i="2"/>
  <c r="AL5" i="2"/>
  <c r="U23" i="2"/>
  <c r="U8" i="2"/>
  <c r="U26" i="2" s="1"/>
  <c r="CH110" i="6" l="1"/>
  <c r="CI110" i="6" s="1"/>
  <c r="CG110" i="6"/>
  <c r="AW106" i="5"/>
  <c r="AV107" i="5"/>
  <c r="AV109" i="5" s="1"/>
  <c r="AO15" i="5"/>
  <c r="AM22" i="5"/>
  <c r="AM8" i="5"/>
  <c r="AT80" i="5"/>
  <c r="AS81" i="5"/>
  <c r="AS83" i="5" s="1"/>
  <c r="AP6" i="5" s="1"/>
  <c r="AS68" i="5"/>
  <c r="AR69" i="5"/>
  <c r="AR71" i="5" s="1"/>
  <c r="AO4" i="5" s="1"/>
  <c r="AN24" i="5"/>
  <c r="AQ87" i="5"/>
  <c r="AQ89" i="5" s="1"/>
  <c r="AN7" i="5" s="1"/>
  <c r="AR86" i="5"/>
  <c r="AV100" i="5"/>
  <c r="AU101" i="5"/>
  <c r="AU103" i="5" s="1"/>
  <c r="AM16" i="5"/>
  <c r="AM17" i="5" s="1"/>
  <c r="AT123" i="5"/>
  <c r="AT125" i="5" s="1"/>
  <c r="AQ13" i="5"/>
  <c r="AV118" i="5"/>
  <c r="AU119" i="5"/>
  <c r="AU121" i="5" s="1"/>
  <c r="AQ14" i="5"/>
  <c r="AQ23" i="5" s="1"/>
  <c r="AV113" i="5"/>
  <c r="AV115" i="5" s="1"/>
  <c r="AW112" i="5"/>
  <c r="AV74" i="5"/>
  <c r="AU75" i="5"/>
  <c r="AU77" i="5" s="1"/>
  <c r="AR5" i="5" s="1"/>
  <c r="AP91" i="4"/>
  <c r="AR69" i="4"/>
  <c r="AR71" i="4" s="1"/>
  <c r="AS68" i="4"/>
  <c r="AN4" i="4"/>
  <c r="AS80" i="4"/>
  <c r="AR81" i="4"/>
  <c r="AR83" i="4" s="1"/>
  <c r="AO6" i="4" s="1"/>
  <c r="AO24" i="4" s="1"/>
  <c r="AP93" i="4"/>
  <c r="AW75" i="4"/>
  <c r="AW77" i="4" s="1"/>
  <c r="AT5" i="4" s="1"/>
  <c r="AX74" i="4"/>
  <c r="AU100" i="4"/>
  <c r="AU102" i="4" s="1"/>
  <c r="AV99" i="4"/>
  <c r="AT122" i="4"/>
  <c r="AT124" i="4" s="1"/>
  <c r="AQ13" i="4"/>
  <c r="AQ17" i="4" s="1"/>
  <c r="AU106" i="4"/>
  <c r="AU108" i="4" s="1"/>
  <c r="AR14" i="4" s="1"/>
  <c r="AR23" i="4" s="1"/>
  <c r="AV105" i="4"/>
  <c r="AQ87" i="4"/>
  <c r="AQ89" i="4" s="1"/>
  <c r="AN7" i="4" s="1"/>
  <c r="AN25" i="4" s="1"/>
  <c r="AR86" i="4"/>
  <c r="AV117" i="4"/>
  <c r="AU118" i="4"/>
  <c r="AU120" i="4" s="1"/>
  <c r="AR16" i="4" s="1"/>
  <c r="AW111" i="4"/>
  <c r="AV112" i="4"/>
  <c r="AV114" i="4" s="1"/>
  <c r="AS15" i="4" s="1"/>
  <c r="AM22" i="4"/>
  <c r="AM8" i="4"/>
  <c r="AM26" i="4" s="1"/>
  <c r="AN24" i="3"/>
  <c r="AV112" i="3"/>
  <c r="AV114" i="3" s="1"/>
  <c r="AS15" i="3" s="1"/>
  <c r="AW111" i="3"/>
  <c r="AU118" i="3"/>
  <c r="AU120" i="3" s="1"/>
  <c r="AR16" i="3" s="1"/>
  <c r="AV117" i="3"/>
  <c r="AV99" i="3"/>
  <c r="AU100" i="3"/>
  <c r="AU102" i="3" s="1"/>
  <c r="AR13" i="3" s="1"/>
  <c r="AT122" i="3"/>
  <c r="AT124" i="3" s="1"/>
  <c r="AU106" i="3"/>
  <c r="AU108" i="3" s="1"/>
  <c r="AR14" i="3" s="1"/>
  <c r="AV105" i="3"/>
  <c r="AN25" i="3"/>
  <c r="AS86" i="3"/>
  <c r="AR87" i="3"/>
  <c r="AR89" i="3" s="1"/>
  <c r="AO7" i="3" s="1"/>
  <c r="AR81" i="3"/>
  <c r="AR83" i="3" s="1"/>
  <c r="AO6" i="3" s="1"/>
  <c r="AS80" i="3"/>
  <c r="AQ91" i="3"/>
  <c r="AQ93" i="3" s="1"/>
  <c r="AN4" i="3"/>
  <c r="AN22" i="3" s="1"/>
  <c r="AS68" i="3"/>
  <c r="AR69" i="3"/>
  <c r="AR71" i="3" s="1"/>
  <c r="AM8" i="3"/>
  <c r="AM26" i="3" s="1"/>
  <c r="AV116" i="2"/>
  <c r="AU117" i="2"/>
  <c r="AU119" i="2" s="1"/>
  <c r="AU105" i="2"/>
  <c r="AU107" i="2" s="1"/>
  <c r="AV104" i="2"/>
  <c r="AV98" i="2"/>
  <c r="AU99" i="2"/>
  <c r="AU101" i="2" s="1"/>
  <c r="AT121" i="2"/>
  <c r="AT123" i="2" s="1"/>
  <c r="AV111" i="2"/>
  <c r="AV113" i="2" s="1"/>
  <c r="AW110" i="2"/>
  <c r="AQ4" i="2"/>
  <c r="AQ23" i="3"/>
  <c r="AV74" i="3"/>
  <c r="AU75" i="3"/>
  <c r="AU77" i="3" s="1"/>
  <c r="AR5" i="3" s="1"/>
  <c r="AK26" i="2"/>
  <c r="AV85" i="2"/>
  <c r="AU86" i="2"/>
  <c r="AU88" i="2" s="1"/>
  <c r="AR7" i="2" s="1"/>
  <c r="AV80" i="2"/>
  <c r="AV82" i="2" s="1"/>
  <c r="AS6" i="2" s="1"/>
  <c r="AW79" i="2"/>
  <c r="AU68" i="2"/>
  <c r="AU70" i="2" s="1"/>
  <c r="AV67" i="2"/>
  <c r="AK23" i="2"/>
  <c r="AT90" i="2"/>
  <c r="AT92" i="2" s="1"/>
  <c r="AU74" i="2"/>
  <c r="AU76" i="2" s="1"/>
  <c r="AV73" i="2"/>
  <c r="AP22" i="2"/>
  <c r="AM5" i="2"/>
  <c r="AL14" i="2"/>
  <c r="AL17" i="2" s="1"/>
  <c r="AM32" i="2" s="1"/>
  <c r="AM34" i="2" s="1"/>
  <c r="AL8" i="2"/>
  <c r="AQ22" i="2"/>
  <c r="AQ16" i="2"/>
  <c r="AQ25" i="2" s="1"/>
  <c r="AR15" i="2"/>
  <c r="AR24" i="2" s="1"/>
  <c r="T23" i="2"/>
  <c r="T8" i="2"/>
  <c r="T26" i="2" s="1"/>
  <c r="AM25" i="5" l="1"/>
  <c r="AM26" i="5"/>
  <c r="AQ91" i="5"/>
  <c r="AQ93" i="5" s="1"/>
  <c r="AW74" i="5"/>
  <c r="AV75" i="5"/>
  <c r="AV77" i="5" s="1"/>
  <c r="AS5" i="5" s="1"/>
  <c r="AW113" i="5"/>
  <c r="AW115" i="5" s="1"/>
  <c r="AX112" i="5"/>
  <c r="AS69" i="5"/>
  <c r="AS71" i="5" s="1"/>
  <c r="AP4" i="5" s="1"/>
  <c r="AT68" i="5"/>
  <c r="AW118" i="5"/>
  <c r="AV119" i="5"/>
  <c r="AV121" i="5" s="1"/>
  <c r="AP15" i="5"/>
  <c r="AP24" i="5"/>
  <c r="AT81" i="5"/>
  <c r="AT83" i="5" s="1"/>
  <c r="AQ6" i="5" s="1"/>
  <c r="AU80" i="5"/>
  <c r="AU123" i="5"/>
  <c r="AU125" i="5" s="1"/>
  <c r="AR13" i="5"/>
  <c r="AO24" i="5"/>
  <c r="AW100" i="5"/>
  <c r="AV101" i="5"/>
  <c r="AV103" i="5" s="1"/>
  <c r="AR87" i="5"/>
  <c r="AR89" i="5" s="1"/>
  <c r="AO7" i="5" s="1"/>
  <c r="AS86" i="5"/>
  <c r="AW107" i="5"/>
  <c r="AW109" i="5" s="1"/>
  <c r="AX106" i="5"/>
  <c r="AN16" i="5"/>
  <c r="AN17" i="5" s="1"/>
  <c r="AR14" i="5"/>
  <c r="AR23" i="5"/>
  <c r="AN22" i="5"/>
  <c r="AN8" i="5"/>
  <c r="AV100" i="4"/>
  <c r="AV102" i="4" s="1"/>
  <c r="AW99" i="4"/>
  <c r="AU122" i="4"/>
  <c r="AU124" i="4" s="1"/>
  <c r="AR13" i="4"/>
  <c r="AR17" i="4" s="1"/>
  <c r="AY74" i="4"/>
  <c r="AX75" i="4"/>
  <c r="AX77" i="4" s="1"/>
  <c r="AU5" i="4" s="1"/>
  <c r="AW112" i="4"/>
  <c r="AW114" i="4" s="1"/>
  <c r="AT15" i="4" s="1"/>
  <c r="AX111" i="4"/>
  <c r="AS81" i="4"/>
  <c r="AS83" i="4" s="1"/>
  <c r="AP6" i="4" s="1"/>
  <c r="AP24" i="4" s="1"/>
  <c r="AT80" i="4"/>
  <c r="AN8" i="4"/>
  <c r="AN26" i="4" s="1"/>
  <c r="AN22" i="4"/>
  <c r="AV118" i="4"/>
  <c r="AV120" i="4" s="1"/>
  <c r="AS16" i="4" s="1"/>
  <c r="AW117" i="4"/>
  <c r="AQ91" i="4"/>
  <c r="AQ93" i="4" s="1"/>
  <c r="AR87" i="4"/>
  <c r="AR89" i="4" s="1"/>
  <c r="AO7" i="4" s="1"/>
  <c r="AO25" i="4" s="1"/>
  <c r="AS86" i="4"/>
  <c r="AS69" i="4"/>
  <c r="AS71" i="4" s="1"/>
  <c r="AT68" i="4"/>
  <c r="AO4" i="4"/>
  <c r="AV106" i="4"/>
  <c r="AV108" i="4" s="1"/>
  <c r="AS14" i="4" s="1"/>
  <c r="AS23" i="4" s="1"/>
  <c r="AW105" i="4"/>
  <c r="AO24" i="3"/>
  <c r="AO25" i="3"/>
  <c r="AN17" i="3"/>
  <c r="AW105" i="3"/>
  <c r="AV106" i="3"/>
  <c r="AV108" i="3" s="1"/>
  <c r="AS14" i="3" s="1"/>
  <c r="AU122" i="3"/>
  <c r="AU124" i="3" s="1"/>
  <c r="AV100" i="3"/>
  <c r="AV102" i="3" s="1"/>
  <c r="AS13" i="3" s="1"/>
  <c r="AW99" i="3"/>
  <c r="AV118" i="3"/>
  <c r="AV120" i="3" s="1"/>
  <c r="AS16" i="3" s="1"/>
  <c r="AW117" i="3"/>
  <c r="AW112" i="3"/>
  <c r="AW114" i="3" s="1"/>
  <c r="AT15" i="3" s="1"/>
  <c r="AX111" i="3"/>
  <c r="AL23" i="2"/>
  <c r="AU121" i="2"/>
  <c r="AU123" i="2" s="1"/>
  <c r="AR13" i="2"/>
  <c r="AT80" i="3"/>
  <c r="AS81" i="3"/>
  <c r="AS83" i="3" s="1"/>
  <c r="AP6" i="3" s="1"/>
  <c r="AT86" i="3"/>
  <c r="AS87" i="3"/>
  <c r="AS89" i="3" s="1"/>
  <c r="AP7" i="3" s="1"/>
  <c r="AR91" i="3"/>
  <c r="AR93" i="3" s="1"/>
  <c r="AO17" i="3"/>
  <c r="AO4" i="3"/>
  <c r="AO22" i="3" s="1"/>
  <c r="AS69" i="3"/>
  <c r="AS71" i="3" s="1"/>
  <c r="AT68" i="3"/>
  <c r="AN8" i="3"/>
  <c r="AW111" i="2"/>
  <c r="AW113" i="2" s="1"/>
  <c r="AX110" i="2"/>
  <c r="AW98" i="2"/>
  <c r="AV99" i="2"/>
  <c r="AV101" i="2" s="1"/>
  <c r="AS13" i="2" s="1"/>
  <c r="AV105" i="2"/>
  <c r="AV107" i="2" s="1"/>
  <c r="AW104" i="2"/>
  <c r="AV117" i="2"/>
  <c r="AV119" i="2" s="1"/>
  <c r="AW116" i="2"/>
  <c r="AR23" i="3"/>
  <c r="AV75" i="3"/>
  <c r="AV77" i="3" s="1"/>
  <c r="AS5" i="3" s="1"/>
  <c r="AW74" i="3"/>
  <c r="AW73" i="2"/>
  <c r="AV74" i="2"/>
  <c r="AV76" i="2" s="1"/>
  <c r="AV68" i="2"/>
  <c r="AV70" i="2" s="1"/>
  <c r="AS4" i="2" s="1"/>
  <c r="AW67" i="2"/>
  <c r="AU90" i="2"/>
  <c r="AU92" i="2" s="1"/>
  <c r="AW80" i="2"/>
  <c r="AW82" i="2" s="1"/>
  <c r="AT6" i="2" s="1"/>
  <c r="AX79" i="2"/>
  <c r="AV86" i="2"/>
  <c r="AV88" i="2" s="1"/>
  <c r="AS7" i="2" s="1"/>
  <c r="AW85" i="2"/>
  <c r="AL26" i="2"/>
  <c r="AS15" i="2"/>
  <c r="AS24" i="2" s="1"/>
  <c r="AN5" i="2"/>
  <c r="AR16" i="2"/>
  <c r="AR25" i="2" s="1"/>
  <c r="AR4" i="2"/>
  <c r="AM14" i="2"/>
  <c r="AM17" i="2" s="1"/>
  <c r="AN32" i="2" s="1"/>
  <c r="AN34" i="2" s="1"/>
  <c r="AM8" i="2"/>
  <c r="S8" i="2"/>
  <c r="S26" i="2" s="1"/>
  <c r="S23" i="2"/>
  <c r="AN25" i="5" l="1"/>
  <c r="AX107" i="5"/>
  <c r="AX109" i="5" s="1"/>
  <c r="AY106" i="5"/>
  <c r="AX118" i="5"/>
  <c r="AW119" i="5"/>
  <c r="AW121" i="5" s="1"/>
  <c r="AU68" i="5"/>
  <c r="AT69" i="5"/>
  <c r="AT71" i="5" s="1"/>
  <c r="AQ4" i="5" s="1"/>
  <c r="AS87" i="5"/>
  <c r="AS89" i="5" s="1"/>
  <c r="AP7" i="5" s="1"/>
  <c r="AT86" i="5"/>
  <c r="AS91" i="5"/>
  <c r="AO16" i="5"/>
  <c r="AO17" i="5" s="1"/>
  <c r="AR91" i="5"/>
  <c r="AR93" i="5" s="1"/>
  <c r="AS93" i="5" s="1"/>
  <c r="AV123" i="5"/>
  <c r="AV125" i="5" s="1"/>
  <c r="AS13" i="5"/>
  <c r="AO8" i="5"/>
  <c r="AO22" i="5"/>
  <c r="AW101" i="5"/>
  <c r="AW103" i="5" s="1"/>
  <c r="AX100" i="5"/>
  <c r="AY112" i="5"/>
  <c r="AX113" i="5"/>
  <c r="AX115" i="5" s="1"/>
  <c r="AQ15" i="5"/>
  <c r="AS14" i="5"/>
  <c r="AS23" i="5" s="1"/>
  <c r="AX74" i="5"/>
  <c r="AW75" i="5"/>
  <c r="AW77" i="5" s="1"/>
  <c r="AT5" i="5" s="1"/>
  <c r="AN26" i="5"/>
  <c r="AU81" i="5"/>
  <c r="AU83" i="5" s="1"/>
  <c r="AR6" i="5" s="1"/>
  <c r="AV80" i="5"/>
  <c r="AR91" i="4"/>
  <c r="AR93" i="4" s="1"/>
  <c r="AT81" i="4"/>
  <c r="AT83" i="4" s="1"/>
  <c r="AQ6" i="4" s="1"/>
  <c r="AQ24" i="4" s="1"/>
  <c r="AU80" i="4"/>
  <c r="AX112" i="4"/>
  <c r="AX114" i="4" s="1"/>
  <c r="AU15" i="4" s="1"/>
  <c r="AY111" i="4"/>
  <c r="AX105" i="4"/>
  <c r="AW106" i="4"/>
  <c r="AW108" i="4" s="1"/>
  <c r="AT14" i="4" s="1"/>
  <c r="AT23" i="4" s="1"/>
  <c r="AO8" i="4"/>
  <c r="AO26" i="4" s="1"/>
  <c r="AO22" i="4"/>
  <c r="AT69" i="4"/>
  <c r="AT71" i="4" s="1"/>
  <c r="AU68" i="4"/>
  <c r="AZ74" i="4"/>
  <c r="AY75" i="4"/>
  <c r="AY77" i="4" s="1"/>
  <c r="AV5" i="4" s="1"/>
  <c r="AP4" i="4"/>
  <c r="AS87" i="4"/>
  <c r="AS89" i="4" s="1"/>
  <c r="AP7" i="4" s="1"/>
  <c r="AP25" i="4" s="1"/>
  <c r="AT86" i="4"/>
  <c r="AW100" i="4"/>
  <c r="AW102" i="4" s="1"/>
  <c r="AX99" i="4"/>
  <c r="AV122" i="4"/>
  <c r="AV124" i="4" s="1"/>
  <c r="AS13" i="4"/>
  <c r="AS17" i="4" s="1"/>
  <c r="AX117" i="4"/>
  <c r="AW118" i="4"/>
  <c r="AW120" i="4" s="1"/>
  <c r="AT16" i="4" s="1"/>
  <c r="AN26" i="3"/>
  <c r="AP25" i="3"/>
  <c r="AP24" i="3"/>
  <c r="AY111" i="3"/>
  <c r="AX112" i="3"/>
  <c r="AX114" i="3" s="1"/>
  <c r="AU15" i="3" s="1"/>
  <c r="AW118" i="3"/>
  <c r="AW120" i="3" s="1"/>
  <c r="AT16" i="3" s="1"/>
  <c r="AX117" i="3"/>
  <c r="AW100" i="3"/>
  <c r="AW102" i="3" s="1"/>
  <c r="AT13" i="3" s="1"/>
  <c r="AX99" i="3"/>
  <c r="AV122" i="3"/>
  <c r="AV124" i="3" s="1"/>
  <c r="AW106" i="3"/>
  <c r="AW108" i="3" s="1"/>
  <c r="AT14" i="3" s="1"/>
  <c r="AX105" i="3"/>
  <c r="AT87" i="3"/>
  <c r="AT89" i="3" s="1"/>
  <c r="AQ7" i="3" s="1"/>
  <c r="AU86" i="3"/>
  <c r="AU80" i="3"/>
  <c r="AT81" i="3"/>
  <c r="AT83" i="3" s="1"/>
  <c r="AQ6" i="3" s="1"/>
  <c r="AT69" i="3"/>
  <c r="AT71" i="3" s="1"/>
  <c r="AU68" i="3"/>
  <c r="AS91" i="3"/>
  <c r="AS93" i="3" s="1"/>
  <c r="AP4" i="3"/>
  <c r="AP22" i="3" s="1"/>
  <c r="AP17" i="3"/>
  <c r="AO8" i="3"/>
  <c r="AO26" i="3" s="1"/>
  <c r="AW117" i="2"/>
  <c r="AW119" i="2" s="1"/>
  <c r="AX116" i="2"/>
  <c r="AX104" i="2"/>
  <c r="AW105" i="2"/>
  <c r="AW107" i="2" s="1"/>
  <c r="AV121" i="2"/>
  <c r="AV123" i="2" s="1"/>
  <c r="AX98" i="2"/>
  <c r="AW99" i="2"/>
  <c r="AW101" i="2" s="1"/>
  <c r="AY110" i="2"/>
  <c r="AX111" i="2"/>
  <c r="AX113" i="2" s="1"/>
  <c r="AS23" i="3"/>
  <c r="AW75" i="3"/>
  <c r="AW77" i="3" s="1"/>
  <c r="AT5" i="3" s="1"/>
  <c r="AX74" i="3"/>
  <c r="AM26" i="2"/>
  <c r="AW86" i="2"/>
  <c r="AW88" i="2" s="1"/>
  <c r="AT7" i="2" s="1"/>
  <c r="AX85" i="2"/>
  <c r="AY79" i="2"/>
  <c r="AX80" i="2"/>
  <c r="AX82" i="2" s="1"/>
  <c r="AU6" i="2" s="1"/>
  <c r="AX67" i="2"/>
  <c r="AW68" i="2"/>
  <c r="AW70" i="2" s="1"/>
  <c r="AV90" i="2"/>
  <c r="AV92" i="2" s="1"/>
  <c r="AW74" i="2"/>
  <c r="AW76" i="2" s="1"/>
  <c r="AX73" i="2"/>
  <c r="AM23" i="2"/>
  <c r="AR22" i="2"/>
  <c r="AS22" i="2"/>
  <c r="AS16" i="2"/>
  <c r="AS25" i="2" s="1"/>
  <c r="AO5" i="2"/>
  <c r="AT15" i="2"/>
  <c r="AT24" i="2" s="1"/>
  <c r="AN14" i="2"/>
  <c r="AN17" i="2" s="1"/>
  <c r="AO32" i="2" s="1"/>
  <c r="AO34" i="2" s="1"/>
  <c r="AN8" i="2"/>
  <c r="R8" i="2"/>
  <c r="R26" i="2" s="1"/>
  <c r="R23" i="2"/>
  <c r="AY74" i="5" l="1"/>
  <c r="AX75" i="5"/>
  <c r="AX77" i="5" s="1"/>
  <c r="AU5" i="5" s="1"/>
  <c r="AO25" i="5"/>
  <c r="AT14" i="5"/>
  <c r="AT23" i="5" s="1"/>
  <c r="AP22" i="5"/>
  <c r="AP8" i="5"/>
  <c r="AT87" i="5"/>
  <c r="AT89" i="5" s="1"/>
  <c r="AQ7" i="5" s="1"/>
  <c r="AU86" i="5"/>
  <c r="AP16" i="5"/>
  <c r="AP17" i="5" s="1"/>
  <c r="AP25" i="5"/>
  <c r="AQ24" i="5"/>
  <c r="AT91" i="5"/>
  <c r="AT93" i="5" s="1"/>
  <c r="AU69" i="5"/>
  <c r="AU71" i="5" s="1"/>
  <c r="AR4" i="5" s="1"/>
  <c r="AV68" i="5"/>
  <c r="AZ112" i="5"/>
  <c r="AY113" i="5"/>
  <c r="AY115" i="5" s="1"/>
  <c r="AY100" i="5"/>
  <c r="AX101" i="5"/>
  <c r="AX103" i="5" s="1"/>
  <c r="AX119" i="5"/>
  <c r="AX121" i="5" s="1"/>
  <c r="AY118" i="5"/>
  <c r="AW123" i="5"/>
  <c r="AW125" i="5" s="1"/>
  <c r="AT13" i="5"/>
  <c r="AY107" i="5"/>
  <c r="AY109" i="5" s="1"/>
  <c r="AZ106" i="5"/>
  <c r="AO26" i="5"/>
  <c r="AW80" i="5"/>
  <c r="AV81" i="5"/>
  <c r="AV83" i="5" s="1"/>
  <c r="AS6" i="5" s="1"/>
  <c r="AR15" i="5"/>
  <c r="AR24" i="5"/>
  <c r="AS91" i="4"/>
  <c r="AS93" i="4" s="1"/>
  <c r="AZ75" i="4"/>
  <c r="AZ77" i="4" s="1"/>
  <c r="AW5" i="4" s="1"/>
  <c r="BA74" i="4"/>
  <c r="AV68" i="4"/>
  <c r="AU69" i="4"/>
  <c r="AU71" i="4" s="1"/>
  <c r="AQ4" i="4"/>
  <c r="AY117" i="4"/>
  <c r="AX118" i="4"/>
  <c r="AX120" i="4" s="1"/>
  <c r="AU16" i="4" s="1"/>
  <c r="AY105" i="4"/>
  <c r="AX106" i="4"/>
  <c r="AX108" i="4" s="1"/>
  <c r="AU14" i="4" s="1"/>
  <c r="AU23" i="4" s="1"/>
  <c r="AY99" i="4"/>
  <c r="AX100" i="4"/>
  <c r="AX102" i="4" s="1"/>
  <c r="AY112" i="4"/>
  <c r="AY114" i="4" s="1"/>
  <c r="AV15" i="4" s="1"/>
  <c r="AZ111" i="4"/>
  <c r="AW122" i="4"/>
  <c r="AW124" i="4" s="1"/>
  <c r="AT13" i="4"/>
  <c r="AT17" i="4" s="1"/>
  <c r="AT87" i="4"/>
  <c r="AT89" i="4" s="1"/>
  <c r="AQ7" i="4" s="1"/>
  <c r="AQ25" i="4" s="1"/>
  <c r="AU86" i="4"/>
  <c r="AU81" i="4"/>
  <c r="AU83" i="4" s="1"/>
  <c r="AR6" i="4" s="1"/>
  <c r="AR24" i="4" s="1"/>
  <c r="AV80" i="4"/>
  <c r="AP22" i="4"/>
  <c r="AP8" i="4"/>
  <c r="AP26" i="4" s="1"/>
  <c r="AQ25" i="3"/>
  <c r="AQ24" i="3"/>
  <c r="AX106" i="3"/>
  <c r="AX108" i="3" s="1"/>
  <c r="AU14" i="3" s="1"/>
  <c r="AY105" i="3"/>
  <c r="AY99" i="3"/>
  <c r="AX100" i="3"/>
  <c r="AX102" i="3" s="1"/>
  <c r="AU13" i="3" s="1"/>
  <c r="AW122" i="3"/>
  <c r="AW124" i="3" s="1"/>
  <c r="AX118" i="3"/>
  <c r="AX120" i="3" s="1"/>
  <c r="AU16" i="3" s="1"/>
  <c r="AY117" i="3"/>
  <c r="AY112" i="3"/>
  <c r="AY114" i="3" s="1"/>
  <c r="AV15" i="3" s="1"/>
  <c r="AZ111" i="3"/>
  <c r="AW121" i="2"/>
  <c r="AT13" i="2"/>
  <c r="AU81" i="3"/>
  <c r="AU83" i="3" s="1"/>
  <c r="AR6" i="3" s="1"/>
  <c r="AV80" i="3"/>
  <c r="AU87" i="3"/>
  <c r="AU89" i="3" s="1"/>
  <c r="AR7" i="3" s="1"/>
  <c r="AV86" i="3"/>
  <c r="AP8" i="3"/>
  <c r="AP26" i="3" s="1"/>
  <c r="AU69" i="3"/>
  <c r="AU71" i="3" s="1"/>
  <c r="AV68" i="3"/>
  <c r="AT91" i="3"/>
  <c r="AT93" i="3" s="1"/>
  <c r="AQ4" i="3"/>
  <c r="AQ22" i="3" s="1"/>
  <c r="AQ17" i="3"/>
  <c r="AZ110" i="2"/>
  <c r="AY111" i="2"/>
  <c r="AY113" i="2" s="1"/>
  <c r="AY98" i="2"/>
  <c r="AX99" i="2"/>
  <c r="AX101" i="2" s="1"/>
  <c r="AU13" i="2" s="1"/>
  <c r="AW123" i="2"/>
  <c r="AY104" i="2"/>
  <c r="AX105" i="2"/>
  <c r="AX107" i="2" s="1"/>
  <c r="AX117" i="2"/>
  <c r="AX119" i="2" s="1"/>
  <c r="AY116" i="2"/>
  <c r="AX75" i="3"/>
  <c r="AX77" i="3" s="1"/>
  <c r="AU5" i="3" s="1"/>
  <c r="AY74" i="3"/>
  <c r="AT23" i="3"/>
  <c r="AN26" i="2"/>
  <c r="AN23" i="2"/>
  <c r="AY73" i="2"/>
  <c r="AX74" i="2"/>
  <c r="AX76" i="2" s="1"/>
  <c r="AW90" i="2"/>
  <c r="AW92" i="2" s="1"/>
  <c r="AY67" i="2"/>
  <c r="AX68" i="2"/>
  <c r="AX70" i="2" s="1"/>
  <c r="AY80" i="2"/>
  <c r="AY82" i="2" s="1"/>
  <c r="AV6" i="2" s="1"/>
  <c r="AZ79" i="2"/>
  <c r="AX86" i="2"/>
  <c r="AX88" i="2" s="1"/>
  <c r="AU7" i="2" s="1"/>
  <c r="AY85" i="2"/>
  <c r="AU15" i="2"/>
  <c r="AU24" i="2" s="1"/>
  <c r="AO14" i="2"/>
  <c r="AO17" i="2" s="1"/>
  <c r="AP32" i="2" s="1"/>
  <c r="AP34" i="2" s="1"/>
  <c r="AO8" i="2"/>
  <c r="AT16" i="2"/>
  <c r="AT25" i="2" s="1"/>
  <c r="AT4" i="2"/>
  <c r="AP5" i="2"/>
  <c r="Q23" i="2"/>
  <c r="Q8" i="2"/>
  <c r="Q26" i="2" s="1"/>
  <c r="AS15" i="5" l="1"/>
  <c r="AS24" i="5"/>
  <c r="AQ8" i="5"/>
  <c r="AQ22" i="5"/>
  <c r="AX80" i="5"/>
  <c r="AW81" i="5"/>
  <c r="AW83" i="5" s="1"/>
  <c r="AT6" i="5" s="1"/>
  <c r="BA106" i="5"/>
  <c r="AZ107" i="5"/>
  <c r="AZ109" i="5" s="1"/>
  <c r="AV86" i="5"/>
  <c r="AU87" i="5"/>
  <c r="AU89" i="5" s="1"/>
  <c r="AR7" i="5" s="1"/>
  <c r="AY119" i="5"/>
  <c r="AY121" i="5" s="1"/>
  <c r="AZ118" i="5"/>
  <c r="AQ16" i="5"/>
  <c r="AQ17" i="5" s="1"/>
  <c r="AP26" i="5"/>
  <c r="AX123" i="5"/>
  <c r="AX125" i="5" s="1"/>
  <c r="AU13" i="5"/>
  <c r="AY101" i="5"/>
  <c r="AY103" i="5" s="1"/>
  <c r="AZ100" i="5"/>
  <c r="AZ113" i="5"/>
  <c r="AZ115" i="5" s="1"/>
  <c r="BA112" i="5"/>
  <c r="AU14" i="5"/>
  <c r="AU23" i="5" s="1"/>
  <c r="AW68" i="5"/>
  <c r="AV69" i="5"/>
  <c r="AV71" i="5" s="1"/>
  <c r="AS4" i="5" s="1"/>
  <c r="AZ74" i="5"/>
  <c r="AY75" i="5"/>
  <c r="AY77" i="5" s="1"/>
  <c r="AV5" i="5" s="1"/>
  <c r="AU91" i="5"/>
  <c r="AU93" i="5" s="1"/>
  <c r="AT91" i="4"/>
  <c r="AT93" i="4" s="1"/>
  <c r="AX122" i="4"/>
  <c r="AX124" i="4" s="1"/>
  <c r="AU13" i="4"/>
  <c r="AU17" i="4" s="1"/>
  <c r="AZ99" i="4"/>
  <c r="AY100" i="4"/>
  <c r="AY102" i="4" s="1"/>
  <c r="AZ105" i="4"/>
  <c r="AY106" i="4"/>
  <c r="AY108" i="4" s="1"/>
  <c r="AV14" i="4" s="1"/>
  <c r="AV23" i="4" s="1"/>
  <c r="AY118" i="4"/>
  <c r="AY120" i="4" s="1"/>
  <c r="AV16" i="4" s="1"/>
  <c r="AZ117" i="4"/>
  <c r="AQ22" i="4"/>
  <c r="AQ8" i="4"/>
  <c r="AQ26" i="4" s="1"/>
  <c r="AV81" i="4"/>
  <c r="AV83" i="4" s="1"/>
  <c r="AS6" i="4" s="1"/>
  <c r="AS24" i="4" s="1"/>
  <c r="AW80" i="4"/>
  <c r="AR4" i="4"/>
  <c r="AV69" i="4"/>
  <c r="AV71" i="4" s="1"/>
  <c r="AW68" i="4"/>
  <c r="AU87" i="4"/>
  <c r="AU89" i="4" s="1"/>
  <c r="AR7" i="4" s="1"/>
  <c r="AR25" i="4" s="1"/>
  <c r="AV86" i="4"/>
  <c r="BB74" i="4"/>
  <c r="BA75" i="4"/>
  <c r="BA77" i="4" s="1"/>
  <c r="AX5" i="4" s="1"/>
  <c r="BA111" i="4"/>
  <c r="AZ112" i="4"/>
  <c r="AZ114" i="4" s="1"/>
  <c r="AW15" i="4" s="1"/>
  <c r="AR24" i="3"/>
  <c r="AZ112" i="3"/>
  <c r="AZ114" i="3" s="1"/>
  <c r="AW15" i="3" s="1"/>
  <c r="BA111" i="3"/>
  <c r="AY118" i="3"/>
  <c r="AY120" i="3" s="1"/>
  <c r="AV16" i="3" s="1"/>
  <c r="AZ117" i="3"/>
  <c r="AX122" i="3"/>
  <c r="AX124" i="3" s="1"/>
  <c r="AZ99" i="3"/>
  <c r="AY100" i="3"/>
  <c r="AY102" i="3" s="1"/>
  <c r="AV13" i="3" s="1"/>
  <c r="AZ105" i="3"/>
  <c r="AY106" i="3"/>
  <c r="AY108" i="3" s="1"/>
  <c r="AV14" i="3" s="1"/>
  <c r="AW86" i="3"/>
  <c r="AV87" i="3"/>
  <c r="AV89" i="3" s="1"/>
  <c r="AS7" i="3" s="1"/>
  <c r="AR25" i="3"/>
  <c r="AW80" i="3"/>
  <c r="AV81" i="3"/>
  <c r="AV83" i="3" s="1"/>
  <c r="AS6" i="3" s="1"/>
  <c r="AQ8" i="3"/>
  <c r="AQ26" i="3" s="1"/>
  <c r="AV69" i="3"/>
  <c r="AV71" i="3" s="1"/>
  <c r="AW68" i="3"/>
  <c r="AU91" i="3"/>
  <c r="AU93" i="3" s="1"/>
  <c r="AR4" i="3"/>
  <c r="AR22" i="3" s="1"/>
  <c r="AY117" i="2"/>
  <c r="AY119" i="2" s="1"/>
  <c r="AZ116" i="2"/>
  <c r="AZ104" i="2"/>
  <c r="AY105" i="2"/>
  <c r="AY107" i="2" s="1"/>
  <c r="AX121" i="2"/>
  <c r="AX123" i="2" s="1"/>
  <c r="AZ98" i="2"/>
  <c r="AY99" i="2"/>
  <c r="AY101" i="2" s="1"/>
  <c r="BA110" i="2"/>
  <c r="AZ111" i="2"/>
  <c r="AZ113" i="2" s="1"/>
  <c r="AO23" i="2"/>
  <c r="AU4" i="2"/>
  <c r="AY75" i="3"/>
  <c r="AY77" i="3" s="1"/>
  <c r="AV5" i="3" s="1"/>
  <c r="AZ74" i="3"/>
  <c r="AU23" i="3"/>
  <c r="AO26" i="2"/>
  <c r="AY86" i="2"/>
  <c r="AY88" i="2" s="1"/>
  <c r="AV7" i="2" s="1"/>
  <c r="AZ85" i="2"/>
  <c r="BA79" i="2"/>
  <c r="AZ80" i="2"/>
  <c r="AZ82" i="2" s="1"/>
  <c r="AW6" i="2" s="1"/>
  <c r="AX90" i="2"/>
  <c r="AX92" i="2" s="1"/>
  <c r="AZ67" i="2"/>
  <c r="AY68" i="2"/>
  <c r="AY70" i="2" s="1"/>
  <c r="AZ73" i="2"/>
  <c r="AY74" i="2"/>
  <c r="AY76" i="2" s="1"/>
  <c r="AT22" i="2"/>
  <c r="AU22" i="2"/>
  <c r="AU16" i="2"/>
  <c r="AU25" i="2" s="1"/>
  <c r="AV15" i="2"/>
  <c r="AV24" i="2" s="1"/>
  <c r="AP14" i="2"/>
  <c r="AP17" i="2" s="1"/>
  <c r="AQ32" i="2" s="1"/>
  <c r="AQ34" i="2" s="1"/>
  <c r="AP8" i="2"/>
  <c r="AQ5" i="2"/>
  <c r="P8" i="2"/>
  <c r="P26" i="2" s="1"/>
  <c r="P23" i="2"/>
  <c r="BA118" i="5" l="1"/>
  <c r="AZ119" i="5"/>
  <c r="AZ121" i="5" s="1"/>
  <c r="AZ75" i="5"/>
  <c r="AZ77" i="5" s="1"/>
  <c r="AW5" i="5" s="1"/>
  <c r="BA74" i="5"/>
  <c r="AV14" i="5"/>
  <c r="AV23" i="5"/>
  <c r="AR16" i="5"/>
  <c r="AR17" i="5" s="1"/>
  <c r="AR25" i="5"/>
  <c r="AW69" i="5"/>
  <c r="AW71" i="5" s="1"/>
  <c r="AT4" i="5" s="1"/>
  <c r="AX68" i="5"/>
  <c r="AV87" i="5"/>
  <c r="AV89" i="5" s="1"/>
  <c r="AS7" i="5" s="1"/>
  <c r="AW86" i="5"/>
  <c r="BB106" i="5"/>
  <c r="BA107" i="5"/>
  <c r="BA109" i="5" s="1"/>
  <c r="BB112" i="5"/>
  <c r="BA113" i="5"/>
  <c r="BA115" i="5" s="1"/>
  <c r="AT15" i="5"/>
  <c r="AT24" i="5" s="1"/>
  <c r="AY80" i="5"/>
  <c r="AX81" i="5"/>
  <c r="AX83" i="5" s="1"/>
  <c r="AU6" i="5" s="1"/>
  <c r="BA100" i="5"/>
  <c r="AZ101" i="5"/>
  <c r="AZ103" i="5" s="1"/>
  <c r="AY123" i="5"/>
  <c r="AY125" i="5" s="1"/>
  <c r="AV13" i="5"/>
  <c r="AQ26" i="5"/>
  <c r="AR22" i="5"/>
  <c r="AR8" i="5"/>
  <c r="AQ25" i="5"/>
  <c r="AU91" i="4"/>
  <c r="AU93" i="4" s="1"/>
  <c r="AR22" i="4"/>
  <c r="AR8" i="4"/>
  <c r="AR26" i="4" s="1"/>
  <c r="AW81" i="4"/>
  <c r="AW83" i="4" s="1"/>
  <c r="AT6" i="4" s="1"/>
  <c r="AT24" i="4" s="1"/>
  <c r="AX80" i="4"/>
  <c r="AZ118" i="4"/>
  <c r="AZ120" i="4" s="1"/>
  <c r="AW16" i="4" s="1"/>
  <c r="BA117" i="4"/>
  <c r="BA112" i="4"/>
  <c r="BA114" i="4" s="1"/>
  <c r="AX15" i="4" s="1"/>
  <c r="BB111" i="4"/>
  <c r="BA105" i="4"/>
  <c r="AZ106" i="4"/>
  <c r="AZ108" i="4" s="1"/>
  <c r="AW14" i="4" s="1"/>
  <c r="AW23" i="4" s="1"/>
  <c r="AY122" i="4"/>
  <c r="AY124" i="4" s="1"/>
  <c r="AV13" i="4"/>
  <c r="AV17" i="4" s="1"/>
  <c r="BB75" i="4"/>
  <c r="BB77" i="4" s="1"/>
  <c r="AY5" i="4" s="1"/>
  <c r="BC74" i="4"/>
  <c r="BA99" i="4"/>
  <c r="AZ100" i="4"/>
  <c r="AZ102" i="4" s="1"/>
  <c r="AW86" i="4"/>
  <c r="AV87" i="4"/>
  <c r="AV89" i="4" s="1"/>
  <c r="AS7" i="4" s="1"/>
  <c r="AS25" i="4" s="1"/>
  <c r="AW69" i="4"/>
  <c r="AW71" i="4" s="1"/>
  <c r="AX68" i="4"/>
  <c r="AS4" i="4"/>
  <c r="AS25" i="3"/>
  <c r="AS24" i="3"/>
  <c r="AR17" i="3"/>
  <c r="BA105" i="3"/>
  <c r="AZ106" i="3"/>
  <c r="AZ108" i="3" s="1"/>
  <c r="AW14" i="3" s="1"/>
  <c r="AY122" i="3"/>
  <c r="AY124" i="3" s="1"/>
  <c r="AZ100" i="3"/>
  <c r="AZ102" i="3" s="1"/>
  <c r="AW13" i="3" s="1"/>
  <c r="BA99" i="3"/>
  <c r="BA117" i="3"/>
  <c r="AZ118" i="3"/>
  <c r="AZ120" i="3" s="1"/>
  <c r="AW16" i="3" s="1"/>
  <c r="BB111" i="3"/>
  <c r="BA112" i="3"/>
  <c r="BA114" i="3" s="1"/>
  <c r="AX15" i="3" s="1"/>
  <c r="AY121" i="2"/>
  <c r="AV13" i="2"/>
  <c r="AY123" i="2"/>
  <c r="AX80" i="3"/>
  <c r="AW81" i="3"/>
  <c r="AW83" i="3" s="1"/>
  <c r="AT6" i="3" s="1"/>
  <c r="AX86" i="3"/>
  <c r="AW87" i="3"/>
  <c r="AW89" i="3" s="1"/>
  <c r="AT7" i="3" s="1"/>
  <c r="AR8" i="3"/>
  <c r="AR26" i="3" s="1"/>
  <c r="AW69" i="3"/>
  <c r="AW71" i="3" s="1"/>
  <c r="AX68" i="3"/>
  <c r="AV91" i="3"/>
  <c r="AV93" i="3" s="1"/>
  <c r="AS4" i="3"/>
  <c r="AS22" i="3" s="1"/>
  <c r="BB110" i="2"/>
  <c r="BA111" i="2"/>
  <c r="BA113" i="2" s="1"/>
  <c r="AZ99" i="2"/>
  <c r="AZ101" i="2" s="1"/>
  <c r="AW13" i="2" s="1"/>
  <c r="BA98" i="2"/>
  <c r="BA104" i="2"/>
  <c r="AZ105" i="2"/>
  <c r="AZ107" i="2" s="1"/>
  <c r="AZ117" i="2"/>
  <c r="AZ119" i="2" s="1"/>
  <c r="BA116" i="2"/>
  <c r="AZ75" i="3"/>
  <c r="AZ77" i="3" s="1"/>
  <c r="AW5" i="3" s="1"/>
  <c r="BA74" i="3"/>
  <c r="AV23" i="3"/>
  <c r="AP26" i="2"/>
  <c r="AP23" i="2"/>
  <c r="BA73" i="2"/>
  <c r="AZ74" i="2"/>
  <c r="AZ76" i="2" s="1"/>
  <c r="AY90" i="2"/>
  <c r="AY92" i="2" s="1"/>
  <c r="BA67" i="2"/>
  <c r="AZ68" i="2"/>
  <c r="AZ70" i="2" s="1"/>
  <c r="BB79" i="2"/>
  <c r="BA80" i="2"/>
  <c r="BA82" i="2" s="1"/>
  <c r="AX6" i="2" s="1"/>
  <c r="BA85" i="2"/>
  <c r="AZ86" i="2"/>
  <c r="AZ88" i="2" s="1"/>
  <c r="AW7" i="2" s="1"/>
  <c r="AW15" i="2"/>
  <c r="AW24" i="2" s="1"/>
  <c r="AR5" i="2"/>
  <c r="AV4" i="2"/>
  <c r="AV16" i="2"/>
  <c r="AV25" i="2" s="1"/>
  <c r="AQ14" i="2"/>
  <c r="AQ17" i="2" s="1"/>
  <c r="AR32" i="2" s="1"/>
  <c r="AR34" i="2" s="1"/>
  <c r="AQ8" i="2"/>
  <c r="O23" i="2"/>
  <c r="O8" i="2"/>
  <c r="O26" i="2" s="1"/>
  <c r="AW87" i="5" l="1"/>
  <c r="AW89" i="5" s="1"/>
  <c r="AT7" i="5" s="1"/>
  <c r="AX86" i="5"/>
  <c r="AS16" i="5"/>
  <c r="AS17" i="5" s="1"/>
  <c r="AX69" i="5"/>
  <c r="AX71" i="5" s="1"/>
  <c r="AU4" i="5" s="1"/>
  <c r="AY68" i="5"/>
  <c r="AW91" i="5"/>
  <c r="AZ123" i="5"/>
  <c r="AZ125" i="5" s="1"/>
  <c r="AW13" i="5"/>
  <c r="AS22" i="5"/>
  <c r="AS8" i="5"/>
  <c r="AS26" i="5" s="1"/>
  <c r="BA101" i="5"/>
  <c r="BA103" i="5" s="1"/>
  <c r="BB100" i="5"/>
  <c r="AV91" i="5"/>
  <c r="AV93" i="5" s="1"/>
  <c r="AU15" i="5"/>
  <c r="AU24" i="5" s="1"/>
  <c r="AY81" i="5"/>
  <c r="AY83" i="5" s="1"/>
  <c r="AV6" i="5" s="1"/>
  <c r="AZ80" i="5"/>
  <c r="BA75" i="5"/>
  <c r="BA77" i="5" s="1"/>
  <c r="AX5" i="5" s="1"/>
  <c r="BB74" i="5"/>
  <c r="AW14" i="5"/>
  <c r="AW23" i="5"/>
  <c r="BB113" i="5"/>
  <c r="BB115" i="5" s="1"/>
  <c r="BC112" i="5"/>
  <c r="BA119" i="5"/>
  <c r="BA121" i="5" s="1"/>
  <c r="BB118" i="5"/>
  <c r="AR26" i="5"/>
  <c r="BB107" i="5"/>
  <c r="BB109" i="5" s="1"/>
  <c r="BC106" i="5"/>
  <c r="AV91" i="4"/>
  <c r="AV93" i="4" s="1"/>
  <c r="BA106" i="4"/>
  <c r="BA108" i="4" s="1"/>
  <c r="AX14" i="4" s="1"/>
  <c r="AX23" i="4" s="1"/>
  <c r="BB105" i="4"/>
  <c r="BC111" i="4"/>
  <c r="BB112" i="4"/>
  <c r="BB114" i="4" s="1"/>
  <c r="AY15" i="4" s="1"/>
  <c r="AS22" i="4"/>
  <c r="AS8" i="4"/>
  <c r="AS26" i="4" s="1"/>
  <c r="BA118" i="4"/>
  <c r="BA120" i="4" s="1"/>
  <c r="AX16" i="4" s="1"/>
  <c r="BB117" i="4"/>
  <c r="AX69" i="4"/>
  <c r="AX71" i="4" s="1"/>
  <c r="AY68" i="4"/>
  <c r="AT4" i="4"/>
  <c r="AY80" i="4"/>
  <c r="AX81" i="4"/>
  <c r="AX83" i="4" s="1"/>
  <c r="AU6" i="4" s="1"/>
  <c r="AU24" i="4" s="1"/>
  <c r="AX86" i="4"/>
  <c r="AW87" i="4"/>
  <c r="AW89" i="4" s="1"/>
  <c r="AT7" i="4" s="1"/>
  <c r="AT25" i="4" s="1"/>
  <c r="AZ122" i="4"/>
  <c r="AZ124" i="4" s="1"/>
  <c r="AW13" i="4"/>
  <c r="AW17" i="4" s="1"/>
  <c r="BA100" i="4"/>
  <c r="BA102" i="4" s="1"/>
  <c r="BB99" i="4"/>
  <c r="BC75" i="4"/>
  <c r="BC77" i="4" s="1"/>
  <c r="AZ5" i="4" s="1"/>
  <c r="BD74" i="4"/>
  <c r="AS17" i="3"/>
  <c r="BB112" i="3"/>
  <c r="BB114" i="3" s="1"/>
  <c r="AY15" i="3" s="1"/>
  <c r="BC111" i="3"/>
  <c r="BA118" i="3"/>
  <c r="BA120" i="3" s="1"/>
  <c r="AX16" i="3" s="1"/>
  <c r="BB117" i="3"/>
  <c r="BB99" i="3"/>
  <c r="BA100" i="3"/>
  <c r="BA102" i="3" s="1"/>
  <c r="AX13" i="3" s="1"/>
  <c r="AZ122" i="3"/>
  <c r="AZ124" i="3" s="1"/>
  <c r="BA106" i="3"/>
  <c r="BA108" i="3" s="1"/>
  <c r="AX14" i="3" s="1"/>
  <c r="BB105" i="3"/>
  <c r="AT25" i="3"/>
  <c r="AY86" i="3"/>
  <c r="AX87" i="3"/>
  <c r="AX89" i="3" s="1"/>
  <c r="AU7" i="3" s="1"/>
  <c r="AT24" i="3"/>
  <c r="AX81" i="3"/>
  <c r="AX83" i="3" s="1"/>
  <c r="AU6" i="3" s="1"/>
  <c r="AY80" i="3"/>
  <c r="AS8" i="3"/>
  <c r="AS26" i="3" s="1"/>
  <c r="AY68" i="3"/>
  <c r="AX69" i="3"/>
  <c r="AX71" i="3" s="1"/>
  <c r="AW91" i="3"/>
  <c r="AW93" i="3" s="1"/>
  <c r="AT4" i="3"/>
  <c r="AT22" i="3" s="1"/>
  <c r="BB116" i="2"/>
  <c r="BA117" i="2"/>
  <c r="BA119" i="2" s="1"/>
  <c r="BA105" i="2"/>
  <c r="BA107" i="2" s="1"/>
  <c r="BB104" i="2"/>
  <c r="BA99" i="2"/>
  <c r="BA101" i="2" s="1"/>
  <c r="BB98" i="2"/>
  <c r="AZ121" i="2"/>
  <c r="AZ123" i="2" s="1"/>
  <c r="BC110" i="2"/>
  <c r="BB111" i="2"/>
  <c r="BB113" i="2" s="1"/>
  <c r="AW4" i="2"/>
  <c r="BA75" i="3"/>
  <c r="BA77" i="3" s="1"/>
  <c r="AX5" i="3" s="1"/>
  <c r="BB74" i="3"/>
  <c r="AW23" i="3"/>
  <c r="AQ26" i="2"/>
  <c r="AQ23" i="2"/>
  <c r="BA86" i="2"/>
  <c r="BA88" i="2" s="1"/>
  <c r="AX7" i="2" s="1"/>
  <c r="BB85" i="2"/>
  <c r="BB80" i="2"/>
  <c r="BB82" i="2" s="1"/>
  <c r="AY6" i="2" s="1"/>
  <c r="BC79" i="2"/>
  <c r="AZ90" i="2"/>
  <c r="AZ92" i="2" s="1"/>
  <c r="BB67" i="2"/>
  <c r="BA68" i="2"/>
  <c r="BA70" i="2" s="1"/>
  <c r="BB73" i="2"/>
  <c r="BA74" i="2"/>
  <c r="BA76" i="2" s="1"/>
  <c r="AW16" i="2"/>
  <c r="AW25" i="2" s="1"/>
  <c r="AV22" i="2"/>
  <c r="AS5" i="2"/>
  <c r="AR14" i="2"/>
  <c r="AR17" i="2" s="1"/>
  <c r="AS32" i="2" s="1"/>
  <c r="AS34" i="2" s="1"/>
  <c r="AR8" i="2"/>
  <c r="AX15" i="2"/>
  <c r="AX24" i="2" s="1"/>
  <c r="N8" i="2"/>
  <c r="N26" i="2" s="1"/>
  <c r="N23" i="2"/>
  <c r="AW91" i="4" l="1"/>
  <c r="AW93" i="4" s="1"/>
  <c r="BB101" i="5"/>
  <c r="BB103" i="5" s="1"/>
  <c r="BC100" i="5"/>
  <c r="BA123" i="5"/>
  <c r="BA125" i="5" s="1"/>
  <c r="AX13" i="5"/>
  <c r="BC118" i="5"/>
  <c r="BB119" i="5"/>
  <c r="BB121" i="5" s="1"/>
  <c r="BD112" i="5"/>
  <c r="BC113" i="5"/>
  <c r="BC115" i="5" s="1"/>
  <c r="AT22" i="5"/>
  <c r="AT8" i="5"/>
  <c r="BC74" i="5"/>
  <c r="BB75" i="5"/>
  <c r="BB77" i="5" s="1"/>
  <c r="AY5" i="5" s="1"/>
  <c r="AX14" i="5"/>
  <c r="AX23" i="5" s="1"/>
  <c r="AZ68" i="5"/>
  <c r="AY69" i="5"/>
  <c r="AY71" i="5" s="1"/>
  <c r="AV4" i="5" s="1"/>
  <c r="BA80" i="5"/>
  <c r="AZ81" i="5"/>
  <c r="AZ83" i="5" s="1"/>
  <c r="AW6" i="5" s="1"/>
  <c r="AV15" i="5"/>
  <c r="AV24" i="5" s="1"/>
  <c r="AS25" i="5"/>
  <c r="AX87" i="5"/>
  <c r="AX89" i="5" s="1"/>
  <c r="AU7" i="5" s="1"/>
  <c r="AY86" i="5"/>
  <c r="AT16" i="5"/>
  <c r="AT17" i="5" s="1"/>
  <c r="BD106" i="5"/>
  <c r="BC107" i="5"/>
  <c r="BC109" i="5" s="1"/>
  <c r="AW93" i="5"/>
  <c r="AY81" i="4"/>
  <c r="AY83" i="4" s="1"/>
  <c r="AV6" i="4" s="1"/>
  <c r="AV24" i="4" s="1"/>
  <c r="AZ80" i="4"/>
  <c r="AT8" i="4"/>
  <c r="AT26" i="4" s="1"/>
  <c r="AT22" i="4"/>
  <c r="AZ68" i="4"/>
  <c r="AY69" i="4"/>
  <c r="AY71" i="4" s="1"/>
  <c r="AU4" i="4"/>
  <c r="BC117" i="4"/>
  <c r="BB118" i="4"/>
  <c r="BB120" i="4" s="1"/>
  <c r="AY16" i="4" s="1"/>
  <c r="BE74" i="4"/>
  <c r="BD75" i="4"/>
  <c r="BD77" i="4" s="1"/>
  <c r="BA5" i="4" s="1"/>
  <c r="BB100" i="4"/>
  <c r="BB102" i="4" s="1"/>
  <c r="BC99" i="4"/>
  <c r="BA122" i="4"/>
  <c r="BA124" i="4" s="1"/>
  <c r="AX13" i="4"/>
  <c r="AX17" i="4" s="1"/>
  <c r="BC112" i="4"/>
  <c r="BC114" i="4" s="1"/>
  <c r="AZ15" i="4" s="1"/>
  <c r="BD111" i="4"/>
  <c r="BC105" i="4"/>
  <c r="BB106" i="4"/>
  <c r="BB108" i="4" s="1"/>
  <c r="AY14" i="4" s="1"/>
  <c r="AY23" i="4" s="1"/>
  <c r="AX87" i="4"/>
  <c r="AX89" i="4" s="1"/>
  <c r="AU7" i="4" s="1"/>
  <c r="AU25" i="4" s="1"/>
  <c r="AY86" i="4"/>
  <c r="AU25" i="3"/>
  <c r="AU24" i="3"/>
  <c r="AT17" i="3"/>
  <c r="BC105" i="3"/>
  <c r="BB106" i="3"/>
  <c r="BB108" i="3" s="1"/>
  <c r="AY14" i="3" s="1"/>
  <c r="BA122" i="3"/>
  <c r="BA124" i="3" s="1"/>
  <c r="BC99" i="3"/>
  <c r="BB100" i="3"/>
  <c r="BB102" i="3" s="1"/>
  <c r="AY13" i="3" s="1"/>
  <c r="BB118" i="3"/>
  <c r="BB120" i="3" s="1"/>
  <c r="AY16" i="3" s="1"/>
  <c r="BC117" i="3"/>
  <c r="BC112" i="3"/>
  <c r="BC114" i="3" s="1"/>
  <c r="AZ15" i="3" s="1"/>
  <c r="BD111" i="3"/>
  <c r="AR23" i="2"/>
  <c r="BA121" i="2"/>
  <c r="BA123" i="2" s="1"/>
  <c r="AX13" i="2"/>
  <c r="AY81" i="3"/>
  <c r="AY83" i="3" s="1"/>
  <c r="AV6" i="3" s="1"/>
  <c r="AZ80" i="3"/>
  <c r="AY87" i="3"/>
  <c r="AY89" i="3" s="1"/>
  <c r="AV7" i="3" s="1"/>
  <c r="AZ86" i="3"/>
  <c r="AT8" i="3"/>
  <c r="AT26" i="3" s="1"/>
  <c r="AX91" i="3"/>
  <c r="AX93" i="3" s="1"/>
  <c r="AU4" i="3"/>
  <c r="AU22" i="3" s="1"/>
  <c r="AU17" i="3"/>
  <c r="AY69" i="3"/>
  <c r="AY71" i="3" s="1"/>
  <c r="AZ68" i="3"/>
  <c r="BC111" i="2"/>
  <c r="BC113" i="2" s="1"/>
  <c r="BD110" i="2"/>
  <c r="BB99" i="2"/>
  <c r="BB101" i="2" s="1"/>
  <c r="AY13" i="2" s="1"/>
  <c r="BC98" i="2"/>
  <c r="BC104" i="2"/>
  <c r="BB105" i="2"/>
  <c r="BB107" i="2" s="1"/>
  <c r="BC116" i="2"/>
  <c r="BB117" i="2"/>
  <c r="BB119" i="2" s="1"/>
  <c r="BC74" i="3"/>
  <c r="BB75" i="3"/>
  <c r="BB77" i="3" s="1"/>
  <c r="AY5" i="3" s="1"/>
  <c r="AX23" i="3"/>
  <c r="AR26" i="2"/>
  <c r="BC73" i="2"/>
  <c r="BB74" i="2"/>
  <c r="BB76" i="2" s="1"/>
  <c r="BA90" i="2"/>
  <c r="BA92" i="2" s="1"/>
  <c r="BC67" i="2"/>
  <c r="BB68" i="2"/>
  <c r="BB70" i="2" s="1"/>
  <c r="BD79" i="2"/>
  <c r="BC80" i="2"/>
  <c r="BC82" i="2" s="1"/>
  <c r="AZ6" i="2" s="1"/>
  <c r="BB86" i="2"/>
  <c r="BB88" i="2" s="1"/>
  <c r="AY7" i="2" s="1"/>
  <c r="BC85" i="2"/>
  <c r="AT5" i="2"/>
  <c r="AX4" i="2"/>
  <c r="AS14" i="2"/>
  <c r="AS17" i="2" s="1"/>
  <c r="AT32" i="2" s="1"/>
  <c r="AT34" i="2" s="1"/>
  <c r="AS8" i="2"/>
  <c r="AW22" i="2"/>
  <c r="AY15" i="2"/>
  <c r="AY24" i="2" s="1"/>
  <c r="AX16" i="2"/>
  <c r="AX25" i="2" s="1"/>
  <c r="M23" i="2"/>
  <c r="M8" i="2"/>
  <c r="M26" i="2" s="1"/>
  <c r="BD107" i="5" l="1"/>
  <c r="BD109" i="5" s="1"/>
  <c r="BE106" i="5"/>
  <c r="AY14" i="5"/>
  <c r="AY23" i="5" s="1"/>
  <c r="AT25" i="5"/>
  <c r="BD74" i="5"/>
  <c r="BC75" i="5"/>
  <c r="BC77" i="5" s="1"/>
  <c r="AZ5" i="5" s="1"/>
  <c r="AT26" i="5"/>
  <c r="AY87" i="5"/>
  <c r="AY89" i="5" s="1"/>
  <c r="AV7" i="5" s="1"/>
  <c r="AZ86" i="5"/>
  <c r="AU16" i="5"/>
  <c r="AU17" i="5" s="1"/>
  <c r="AU25" i="5"/>
  <c r="BE112" i="5"/>
  <c r="BD113" i="5"/>
  <c r="BD115" i="5" s="1"/>
  <c r="AW15" i="5"/>
  <c r="AW24" i="5"/>
  <c r="BC119" i="5"/>
  <c r="BC121" i="5" s="1"/>
  <c r="BD118" i="5"/>
  <c r="BB80" i="5"/>
  <c r="BA81" i="5"/>
  <c r="BA83" i="5" s="1"/>
  <c r="AX6" i="5" s="1"/>
  <c r="AU22" i="5"/>
  <c r="AU8" i="5"/>
  <c r="AX91" i="5"/>
  <c r="AX93" i="5" s="1"/>
  <c r="BD100" i="5"/>
  <c r="BC101" i="5"/>
  <c r="BC103" i="5" s="1"/>
  <c r="BB123" i="5"/>
  <c r="BB125" i="5" s="1"/>
  <c r="AY13" i="5"/>
  <c r="BA68" i="5"/>
  <c r="AZ69" i="5"/>
  <c r="AZ71" i="5" s="1"/>
  <c r="AW4" i="5" s="1"/>
  <c r="BB122" i="4"/>
  <c r="BB124" i="4" s="1"/>
  <c r="AY13" i="4"/>
  <c r="AY17" i="4" s="1"/>
  <c r="BE75" i="4"/>
  <c r="BE77" i="4" s="1"/>
  <c r="BB5" i="4" s="1"/>
  <c r="BF74" i="4"/>
  <c r="BC118" i="4"/>
  <c r="BC120" i="4" s="1"/>
  <c r="AZ16" i="4" s="1"/>
  <c r="BD117" i="4"/>
  <c r="AU22" i="4"/>
  <c r="AU8" i="4"/>
  <c r="AU26" i="4" s="1"/>
  <c r="AZ86" i="4"/>
  <c r="AY87" i="4"/>
  <c r="AY89" i="4" s="1"/>
  <c r="AV7" i="4" s="1"/>
  <c r="AV25" i="4" s="1"/>
  <c r="AX91" i="4"/>
  <c r="AX93" i="4" s="1"/>
  <c r="AV4" i="4"/>
  <c r="BA68" i="4"/>
  <c r="AZ69" i="4"/>
  <c r="AZ71" i="4" s="1"/>
  <c r="BC106" i="4"/>
  <c r="BC108" i="4" s="1"/>
  <c r="AZ14" i="4" s="1"/>
  <c r="AZ23" i="4" s="1"/>
  <c r="BD105" i="4"/>
  <c r="BD112" i="4"/>
  <c r="BD114" i="4" s="1"/>
  <c r="BA15" i="4" s="1"/>
  <c r="BE111" i="4"/>
  <c r="BA80" i="4"/>
  <c r="AZ81" i="4"/>
  <c r="AZ83" i="4" s="1"/>
  <c r="AW6" i="4" s="1"/>
  <c r="AW24" i="4" s="1"/>
  <c r="BD99" i="4"/>
  <c r="BC100" i="4"/>
  <c r="BC102" i="4" s="1"/>
  <c r="AV25" i="3"/>
  <c r="AV24" i="3"/>
  <c r="BE111" i="3"/>
  <c r="BD112" i="3"/>
  <c r="BD114" i="3" s="1"/>
  <c r="BA15" i="3" s="1"/>
  <c r="BD117" i="3"/>
  <c r="BC118" i="3"/>
  <c r="BC120" i="3" s="1"/>
  <c r="AZ16" i="3" s="1"/>
  <c r="BB122" i="3"/>
  <c r="BB124" i="3" s="1"/>
  <c r="BC100" i="3"/>
  <c r="BC102" i="3" s="1"/>
  <c r="AZ13" i="3" s="1"/>
  <c r="BD99" i="3"/>
  <c r="BD105" i="3"/>
  <c r="BC106" i="3"/>
  <c r="BC108" i="3" s="1"/>
  <c r="AZ14" i="3" s="1"/>
  <c r="BA86" i="3"/>
  <c r="AZ87" i="3"/>
  <c r="AZ89" i="3" s="1"/>
  <c r="AW7" i="3" s="1"/>
  <c r="AZ81" i="3"/>
  <c r="AZ83" i="3" s="1"/>
  <c r="AW6" i="3" s="1"/>
  <c r="BA80" i="3"/>
  <c r="AZ69" i="3"/>
  <c r="AZ71" i="3" s="1"/>
  <c r="BA68" i="3"/>
  <c r="AY91" i="3"/>
  <c r="AY93" i="3" s="1"/>
  <c r="AV17" i="3"/>
  <c r="AV4" i="3"/>
  <c r="AV22" i="3" s="1"/>
  <c r="AU8" i="3"/>
  <c r="AU26" i="3" s="1"/>
  <c r="BD116" i="2"/>
  <c r="BC117" i="2"/>
  <c r="BC119" i="2" s="1"/>
  <c r="BD104" i="2"/>
  <c r="BC105" i="2"/>
  <c r="BC107" i="2" s="1"/>
  <c r="BC99" i="2"/>
  <c r="BC101" i="2" s="1"/>
  <c r="BD98" i="2"/>
  <c r="BB121" i="2"/>
  <c r="BB123" i="2" s="1"/>
  <c r="BE110" i="2"/>
  <c r="BD111" i="2"/>
  <c r="BD113" i="2" s="1"/>
  <c r="AY4" i="2"/>
  <c r="AY23" i="3"/>
  <c r="BC75" i="3"/>
  <c r="BC77" i="3" s="1"/>
  <c r="AZ5" i="3" s="1"/>
  <c r="BD74" i="3"/>
  <c r="AS26" i="2"/>
  <c r="AS23" i="2"/>
  <c r="BC86" i="2"/>
  <c r="BC88" i="2" s="1"/>
  <c r="BD85" i="2"/>
  <c r="BD80" i="2"/>
  <c r="BD82" i="2" s="1"/>
  <c r="BA6" i="2" s="1"/>
  <c r="BE79" i="2"/>
  <c r="BB90" i="2"/>
  <c r="BB92" i="2" s="1"/>
  <c r="BC68" i="2"/>
  <c r="BC70" i="2" s="1"/>
  <c r="BD67" i="2"/>
  <c r="BD73" i="2"/>
  <c r="BC74" i="2"/>
  <c r="BC76" i="2" s="1"/>
  <c r="AZ15" i="2"/>
  <c r="AZ24" i="2" s="1"/>
  <c r="AU5" i="2"/>
  <c r="AY22" i="2"/>
  <c r="AY16" i="2"/>
  <c r="AY25" i="2" s="1"/>
  <c r="AX22" i="2"/>
  <c r="AT14" i="2"/>
  <c r="AT17" i="2" s="1"/>
  <c r="AU32" i="2" s="1"/>
  <c r="AU34" i="2" s="1"/>
  <c r="AT8" i="2"/>
  <c r="L23" i="2"/>
  <c r="L8" i="2"/>
  <c r="L26" i="2" s="1"/>
  <c r="AZ7" i="2"/>
  <c r="AY91" i="5" l="1"/>
  <c r="AY93" i="5"/>
  <c r="BE113" i="5"/>
  <c r="BE115" i="5" s="1"/>
  <c r="BF112" i="5"/>
  <c r="AV8" i="5"/>
  <c r="AV22" i="5"/>
  <c r="BC123" i="5"/>
  <c r="BC125" i="5" s="1"/>
  <c r="AZ13" i="5"/>
  <c r="BD101" i="5"/>
  <c r="BD103" i="5" s="1"/>
  <c r="BE100" i="5"/>
  <c r="AZ87" i="5"/>
  <c r="AZ89" i="5" s="1"/>
  <c r="AW7" i="5" s="1"/>
  <c r="BA86" i="5"/>
  <c r="AV16" i="5"/>
  <c r="AV17" i="5" s="1"/>
  <c r="AU26" i="5"/>
  <c r="AZ14" i="5"/>
  <c r="AZ23" i="5" s="1"/>
  <c r="BE74" i="5"/>
  <c r="BD75" i="5"/>
  <c r="BD77" i="5" s="1"/>
  <c r="BA5" i="5" s="1"/>
  <c r="AX15" i="5"/>
  <c r="AX24" i="5" s="1"/>
  <c r="BC80" i="5"/>
  <c r="BB81" i="5"/>
  <c r="BB83" i="5" s="1"/>
  <c r="AY6" i="5" s="1"/>
  <c r="BE118" i="5"/>
  <c r="BD119" i="5"/>
  <c r="BD121" i="5" s="1"/>
  <c r="BF106" i="5"/>
  <c r="BE107" i="5"/>
  <c r="BE109" i="5" s="1"/>
  <c r="BA69" i="5"/>
  <c r="BA71" i="5" s="1"/>
  <c r="AX4" i="5" s="1"/>
  <c r="BB68" i="5"/>
  <c r="AY91" i="4"/>
  <c r="BA69" i="4"/>
  <c r="BA71" i="4" s="1"/>
  <c r="BB68" i="4"/>
  <c r="AV8" i="4"/>
  <c r="AV26" i="4" s="1"/>
  <c r="AV22" i="4"/>
  <c r="AY93" i="4"/>
  <c r="BA86" i="4"/>
  <c r="AZ87" i="4"/>
  <c r="AZ89" i="4" s="1"/>
  <c r="AW7" i="4" s="1"/>
  <c r="AW25" i="4" s="1"/>
  <c r="BC122" i="4"/>
  <c r="BC124" i="4" s="1"/>
  <c r="AZ13" i="4"/>
  <c r="AZ17" i="4" s="1"/>
  <c r="BD100" i="4"/>
  <c r="BD102" i="4" s="1"/>
  <c r="BE99" i="4"/>
  <c r="BD118" i="4"/>
  <c r="BD120" i="4" s="1"/>
  <c r="BA16" i="4" s="1"/>
  <c r="BE117" i="4"/>
  <c r="BA81" i="4"/>
  <c r="BA83" i="4" s="1"/>
  <c r="AX6" i="4" s="1"/>
  <c r="AX24" i="4" s="1"/>
  <c r="BB80" i="4"/>
  <c r="BG74" i="4"/>
  <c r="BF75" i="4"/>
  <c r="BF77" i="4" s="1"/>
  <c r="BC5" i="4" s="1"/>
  <c r="BF111" i="4"/>
  <c r="BE112" i="4"/>
  <c r="BE114" i="4" s="1"/>
  <c r="BB15" i="4" s="1"/>
  <c r="BE105" i="4"/>
  <c r="BD106" i="4"/>
  <c r="BD108" i="4" s="1"/>
  <c r="BA14" i="4" s="1"/>
  <c r="BA23" i="4" s="1"/>
  <c r="AW4" i="4"/>
  <c r="AW24" i="3"/>
  <c r="AW25" i="3"/>
  <c r="BD106" i="3"/>
  <c r="BD108" i="3" s="1"/>
  <c r="BA14" i="3" s="1"/>
  <c r="BE105" i="3"/>
  <c r="BD100" i="3"/>
  <c r="BD102" i="3" s="1"/>
  <c r="BA13" i="3" s="1"/>
  <c r="BE99" i="3"/>
  <c r="BC122" i="3"/>
  <c r="BC124" i="3" s="1"/>
  <c r="BE117" i="3"/>
  <c r="BD118" i="3"/>
  <c r="BD120" i="3" s="1"/>
  <c r="BA16" i="3" s="1"/>
  <c r="BF111" i="3"/>
  <c r="BE112" i="3"/>
  <c r="BE114" i="3" s="1"/>
  <c r="BB15" i="3" s="1"/>
  <c r="BC121" i="2"/>
  <c r="BC123" i="2" s="1"/>
  <c r="AZ13" i="2"/>
  <c r="BB80" i="3"/>
  <c r="BA81" i="3"/>
  <c r="BA83" i="3" s="1"/>
  <c r="AX6" i="3" s="1"/>
  <c r="BB86" i="3"/>
  <c r="BA87" i="3"/>
  <c r="BA89" i="3" s="1"/>
  <c r="AX7" i="3" s="1"/>
  <c r="AV8" i="3"/>
  <c r="AV26" i="3" s="1"/>
  <c r="BB68" i="3"/>
  <c r="BA69" i="3"/>
  <c r="BA71" i="3" s="1"/>
  <c r="AW4" i="3"/>
  <c r="AW22" i="3" s="1"/>
  <c r="AZ91" i="3"/>
  <c r="AZ93" i="3" s="1"/>
  <c r="BF110" i="2"/>
  <c r="BE111" i="2"/>
  <c r="BE113" i="2" s="1"/>
  <c r="BD99" i="2"/>
  <c r="BD101" i="2" s="1"/>
  <c r="BA13" i="2" s="1"/>
  <c r="BE98" i="2"/>
  <c r="BD105" i="2"/>
  <c r="BD107" i="2" s="1"/>
  <c r="BE104" i="2"/>
  <c r="BE116" i="2"/>
  <c r="BD117" i="2"/>
  <c r="BD119" i="2" s="1"/>
  <c r="BD75" i="3"/>
  <c r="BD77" i="3" s="1"/>
  <c r="BA5" i="3" s="1"/>
  <c r="BE74" i="3"/>
  <c r="AZ23" i="3"/>
  <c r="BE73" i="2"/>
  <c r="BD74" i="2"/>
  <c r="BD76" i="2" s="1"/>
  <c r="BE67" i="2"/>
  <c r="BD68" i="2"/>
  <c r="BD70" i="2" s="1"/>
  <c r="BC90" i="2"/>
  <c r="BC92" i="2" s="1"/>
  <c r="BE80" i="2"/>
  <c r="BE82" i="2" s="1"/>
  <c r="BB6" i="2" s="1"/>
  <c r="BF79" i="2"/>
  <c r="BD86" i="2"/>
  <c r="BD88" i="2" s="1"/>
  <c r="BA7" i="2" s="1"/>
  <c r="BE85" i="2"/>
  <c r="AV5" i="2"/>
  <c r="AZ4" i="2"/>
  <c r="AU14" i="2"/>
  <c r="AU17" i="2" s="1"/>
  <c r="AV32" i="2" s="1"/>
  <c r="AV34" i="2" s="1"/>
  <c r="AU8" i="2"/>
  <c r="AZ16" i="2"/>
  <c r="AZ25" i="2" s="1"/>
  <c r="BA15" i="2"/>
  <c r="BA24" i="2" s="1"/>
  <c r="AT26" i="2"/>
  <c r="AT23" i="2"/>
  <c r="K23" i="2"/>
  <c r="K8" i="2"/>
  <c r="K26" i="2" s="1"/>
  <c r="BA4" i="2"/>
  <c r="AZ91" i="5" l="1"/>
  <c r="AZ93" i="5" s="1"/>
  <c r="BB69" i="5"/>
  <c r="BB71" i="5" s="1"/>
  <c r="AY4" i="5" s="1"/>
  <c r="BC68" i="5"/>
  <c r="BF107" i="5"/>
  <c r="BF109" i="5" s="1"/>
  <c r="BG106" i="5"/>
  <c r="BA87" i="5"/>
  <c r="BA89" i="5" s="1"/>
  <c r="AX7" i="5" s="1"/>
  <c r="BB86" i="5"/>
  <c r="AV25" i="5"/>
  <c r="AW16" i="5"/>
  <c r="AW17" i="5" s="1"/>
  <c r="AW22" i="5"/>
  <c r="AW8" i="5"/>
  <c r="AW26" i="5" s="1"/>
  <c r="BE101" i="5"/>
  <c r="BE103" i="5" s="1"/>
  <c r="BF100" i="5"/>
  <c r="BD123" i="5"/>
  <c r="BD125" i="5" s="1"/>
  <c r="BA13" i="5"/>
  <c r="BF118" i="5"/>
  <c r="BE119" i="5"/>
  <c r="BE121" i="5" s="1"/>
  <c r="AY15" i="5"/>
  <c r="AY24" i="5" s="1"/>
  <c r="BD80" i="5"/>
  <c r="BC81" i="5"/>
  <c r="BC83" i="5" s="1"/>
  <c r="AZ6" i="5" s="1"/>
  <c r="AV26" i="5"/>
  <c r="BF113" i="5"/>
  <c r="BF115" i="5" s="1"/>
  <c r="BG112" i="5"/>
  <c r="BA14" i="5"/>
  <c r="BA23" i="5"/>
  <c r="BF74" i="5"/>
  <c r="BE75" i="5"/>
  <c r="BE77" i="5" s="1"/>
  <c r="BB5" i="5" s="1"/>
  <c r="AZ91" i="4"/>
  <c r="BC80" i="4"/>
  <c r="BB81" i="4"/>
  <c r="BB83" i="4" s="1"/>
  <c r="AY6" i="4" s="1"/>
  <c r="AY24" i="4" s="1"/>
  <c r="BE118" i="4"/>
  <c r="BE120" i="4" s="1"/>
  <c r="BB16" i="4" s="1"/>
  <c r="BF117" i="4"/>
  <c r="BF99" i="4"/>
  <c r="BE100" i="4"/>
  <c r="BE102" i="4" s="1"/>
  <c r="BD122" i="4"/>
  <c r="BD124" i="4" s="1"/>
  <c r="BA13" i="4"/>
  <c r="BA17" i="4" s="1"/>
  <c r="AW22" i="4"/>
  <c r="AW8" i="4"/>
  <c r="AW26" i="4" s="1"/>
  <c r="BB86" i="4"/>
  <c r="BA87" i="4"/>
  <c r="BA89" i="4" s="1"/>
  <c r="AX7" i="4" s="1"/>
  <c r="AX25" i="4" s="1"/>
  <c r="BE106" i="4"/>
  <c r="BE108" i="4" s="1"/>
  <c r="BB14" i="4" s="1"/>
  <c r="BB23" i="4" s="1"/>
  <c r="BF105" i="4"/>
  <c r="AZ93" i="4"/>
  <c r="BF112" i="4"/>
  <c r="BF114" i="4" s="1"/>
  <c r="BC15" i="4" s="1"/>
  <c r="BG111" i="4"/>
  <c r="BC68" i="4"/>
  <c r="BB69" i="4"/>
  <c r="BB71" i="4" s="1"/>
  <c r="AX4" i="4"/>
  <c r="BG75" i="4"/>
  <c r="BG77" i="4" s="1"/>
  <c r="BD5" i="4" s="1"/>
  <c r="BH74" i="4"/>
  <c r="AW17" i="3"/>
  <c r="AX25" i="3"/>
  <c r="AX24" i="3"/>
  <c r="BF112" i="3"/>
  <c r="BF114" i="3" s="1"/>
  <c r="BC15" i="3" s="1"/>
  <c r="BG111" i="3"/>
  <c r="BE118" i="3"/>
  <c r="BE120" i="3" s="1"/>
  <c r="BB16" i="3" s="1"/>
  <c r="BF117" i="3"/>
  <c r="BF99" i="3"/>
  <c r="BE100" i="3"/>
  <c r="BE102" i="3" s="1"/>
  <c r="BB13" i="3" s="1"/>
  <c r="BD122" i="3"/>
  <c r="BD124" i="3" s="1"/>
  <c r="BE106" i="3"/>
  <c r="BE108" i="3" s="1"/>
  <c r="BB14" i="3" s="1"/>
  <c r="BF105" i="3"/>
  <c r="BB87" i="3"/>
  <c r="BB89" i="3" s="1"/>
  <c r="AY7" i="3" s="1"/>
  <c r="BC86" i="3"/>
  <c r="BB81" i="3"/>
  <c r="BB83" i="3" s="1"/>
  <c r="AY6" i="3" s="1"/>
  <c r="BC80" i="3"/>
  <c r="AW8" i="3"/>
  <c r="AW26" i="3" s="1"/>
  <c r="BA91" i="3"/>
  <c r="BA93" i="3" s="1"/>
  <c r="AX4" i="3"/>
  <c r="AX22" i="3" s="1"/>
  <c r="AX17" i="3"/>
  <c r="BC68" i="3"/>
  <c r="BB69" i="3"/>
  <c r="BB71" i="3" s="1"/>
  <c r="BE117" i="2"/>
  <c r="BE119" i="2" s="1"/>
  <c r="BF116" i="2"/>
  <c r="BF104" i="2"/>
  <c r="BE105" i="2"/>
  <c r="BE107" i="2" s="1"/>
  <c r="BF98" i="2"/>
  <c r="BE99" i="2"/>
  <c r="BE101" i="2" s="1"/>
  <c r="BD121" i="2"/>
  <c r="BD123" i="2" s="1"/>
  <c r="BF111" i="2"/>
  <c r="BF113" i="2" s="1"/>
  <c r="BG110" i="2"/>
  <c r="BF74" i="3"/>
  <c r="BE75" i="3"/>
  <c r="BE77" i="3" s="1"/>
  <c r="BB5" i="3" s="1"/>
  <c r="BA23" i="3"/>
  <c r="AU26" i="2"/>
  <c r="AU23" i="2"/>
  <c r="BF85" i="2"/>
  <c r="BE86" i="2"/>
  <c r="BE88" i="2" s="1"/>
  <c r="BB7" i="2" s="1"/>
  <c r="BG79" i="2"/>
  <c r="BF80" i="2"/>
  <c r="BF82" i="2" s="1"/>
  <c r="BC6" i="2" s="1"/>
  <c r="BD90" i="2"/>
  <c r="BD92" i="2" s="1"/>
  <c r="BF67" i="2"/>
  <c r="BE68" i="2"/>
  <c r="BE70" i="2" s="1"/>
  <c r="BB4" i="2" s="1"/>
  <c r="BE74" i="2"/>
  <c r="BE76" i="2" s="1"/>
  <c r="BF73" i="2"/>
  <c r="BA16" i="2"/>
  <c r="BA25" i="2" s="1"/>
  <c r="BB15" i="2"/>
  <c r="BB24" i="2" s="1"/>
  <c r="BA22" i="2"/>
  <c r="AZ22" i="2"/>
  <c r="AV14" i="2"/>
  <c r="AV17" i="2" s="1"/>
  <c r="AW32" i="2" s="1"/>
  <c r="AW34" i="2" s="1"/>
  <c r="AV8" i="2"/>
  <c r="AW5" i="2"/>
  <c r="J8" i="2"/>
  <c r="J26" i="2" s="1"/>
  <c r="J23" i="2"/>
  <c r="AW25" i="5" l="1"/>
  <c r="BG100" i="5"/>
  <c r="BF101" i="5"/>
  <c r="BF103" i="5" s="1"/>
  <c r="BH112" i="5"/>
  <c r="BG113" i="5"/>
  <c r="BG115" i="5" s="1"/>
  <c r="BE123" i="5"/>
  <c r="BE125" i="5" s="1"/>
  <c r="BB13" i="5"/>
  <c r="AZ15" i="5"/>
  <c r="BD81" i="5"/>
  <c r="BD83" i="5" s="1"/>
  <c r="BA6" i="5" s="1"/>
  <c r="BE80" i="5"/>
  <c r="BB87" i="5"/>
  <c r="BB89" i="5" s="1"/>
  <c r="AY7" i="5" s="1"/>
  <c r="BC86" i="5"/>
  <c r="AX16" i="5"/>
  <c r="AX17" i="5" s="1"/>
  <c r="BH106" i="5"/>
  <c r="BG107" i="5"/>
  <c r="BG109" i="5" s="1"/>
  <c r="BF119" i="5"/>
  <c r="BF121" i="5" s="1"/>
  <c r="BG118" i="5"/>
  <c r="BC69" i="5"/>
  <c r="BC71" i="5" s="1"/>
  <c r="AZ4" i="5" s="1"/>
  <c r="BD68" i="5"/>
  <c r="AX8" i="5"/>
  <c r="AX22" i="5"/>
  <c r="BB14" i="5"/>
  <c r="BB23" i="5" s="1"/>
  <c r="BA91" i="5"/>
  <c r="BA93" i="5" s="1"/>
  <c r="BF75" i="5"/>
  <c r="BF77" i="5" s="1"/>
  <c r="BC5" i="5" s="1"/>
  <c r="BG74" i="5"/>
  <c r="BG105" i="4"/>
  <c r="BF106" i="4"/>
  <c r="BF108" i="4" s="1"/>
  <c r="BC14" i="4" s="1"/>
  <c r="BC23" i="4" s="1"/>
  <c r="BB87" i="4"/>
  <c r="BB89" i="4" s="1"/>
  <c r="AY7" i="4" s="1"/>
  <c r="AY25" i="4" s="1"/>
  <c r="BC86" i="4"/>
  <c r="BH75" i="4"/>
  <c r="BH77" i="4" s="1"/>
  <c r="BE5" i="4" s="1"/>
  <c r="BI74" i="4"/>
  <c r="AX22" i="4"/>
  <c r="AX8" i="4"/>
  <c r="AX26" i="4" s="1"/>
  <c r="BE122" i="4"/>
  <c r="BE124" i="4" s="1"/>
  <c r="BB13" i="4"/>
  <c r="BB17" i="4" s="1"/>
  <c r="BA91" i="4"/>
  <c r="BA93" i="4" s="1"/>
  <c r="BF100" i="4"/>
  <c r="BF102" i="4" s="1"/>
  <c r="BG99" i="4"/>
  <c r="BF118" i="4"/>
  <c r="BF120" i="4" s="1"/>
  <c r="BC16" i="4" s="1"/>
  <c r="BG117" i="4"/>
  <c r="AY4" i="4"/>
  <c r="BD68" i="4"/>
  <c r="BC69" i="4"/>
  <c r="BC71" i="4" s="1"/>
  <c r="BG112" i="4"/>
  <c r="BG114" i="4" s="1"/>
  <c r="BD15" i="4" s="1"/>
  <c r="BH111" i="4"/>
  <c r="BC81" i="4"/>
  <c r="BC83" i="4" s="1"/>
  <c r="AZ6" i="4" s="1"/>
  <c r="AZ24" i="4" s="1"/>
  <c r="BD80" i="4"/>
  <c r="AY25" i="3"/>
  <c r="AY24" i="3"/>
  <c r="BG105" i="3"/>
  <c r="BF106" i="3"/>
  <c r="BF108" i="3" s="1"/>
  <c r="BC14" i="3" s="1"/>
  <c r="BE122" i="3"/>
  <c r="BE124" i="3" s="1"/>
  <c r="BF100" i="3"/>
  <c r="BF102" i="3" s="1"/>
  <c r="BC13" i="3" s="1"/>
  <c r="BG99" i="3"/>
  <c r="BG117" i="3"/>
  <c r="BF118" i="3"/>
  <c r="BF120" i="3" s="1"/>
  <c r="BC16" i="3" s="1"/>
  <c r="BH111" i="3"/>
  <c r="BG112" i="3"/>
  <c r="BG114" i="3" s="1"/>
  <c r="BD15" i="3" s="1"/>
  <c r="BE121" i="2"/>
  <c r="BE123" i="2" s="1"/>
  <c r="BB13" i="2"/>
  <c r="BD80" i="3"/>
  <c r="BC81" i="3"/>
  <c r="BC83" i="3" s="1"/>
  <c r="AZ6" i="3" s="1"/>
  <c r="BC87" i="3"/>
  <c r="BC89" i="3" s="1"/>
  <c r="AZ7" i="3" s="1"/>
  <c r="BD86" i="3"/>
  <c r="BB91" i="3"/>
  <c r="BB93" i="3" s="1"/>
  <c r="AY4" i="3"/>
  <c r="AY22" i="3" s="1"/>
  <c r="BD68" i="3"/>
  <c r="BC69" i="3"/>
  <c r="BC71" i="3" s="1"/>
  <c r="AX8" i="3"/>
  <c r="AX26" i="3" s="1"/>
  <c r="BH110" i="2"/>
  <c r="BG111" i="2"/>
  <c r="BG113" i="2" s="1"/>
  <c r="BG98" i="2"/>
  <c r="BF99" i="2"/>
  <c r="BF101" i="2" s="1"/>
  <c r="BC13" i="2" s="1"/>
  <c r="BG104" i="2"/>
  <c r="BF105" i="2"/>
  <c r="BF107" i="2" s="1"/>
  <c r="BF117" i="2"/>
  <c r="BF119" i="2" s="1"/>
  <c r="BG116" i="2"/>
  <c r="BE90" i="2"/>
  <c r="BE92" i="2" s="1"/>
  <c r="AV23" i="2"/>
  <c r="BB23" i="3"/>
  <c r="BF75" i="3"/>
  <c r="BF77" i="3" s="1"/>
  <c r="BC5" i="3" s="1"/>
  <c r="BG74" i="3"/>
  <c r="AV26" i="2"/>
  <c r="BG73" i="2"/>
  <c r="BF74" i="2"/>
  <c r="BF76" i="2" s="1"/>
  <c r="BF68" i="2"/>
  <c r="BF70" i="2" s="1"/>
  <c r="BG67" i="2"/>
  <c r="BG80" i="2"/>
  <c r="BG82" i="2" s="1"/>
  <c r="BD6" i="2" s="1"/>
  <c r="BH79" i="2"/>
  <c r="BG85" i="2"/>
  <c r="BF86" i="2"/>
  <c r="BF88" i="2" s="1"/>
  <c r="BC7" i="2" s="1"/>
  <c r="BB16" i="2"/>
  <c r="BB25" i="2" s="1"/>
  <c r="BC15" i="2"/>
  <c r="BC24" i="2" s="1"/>
  <c r="BB22" i="2"/>
  <c r="AX5" i="2"/>
  <c r="AW14" i="2"/>
  <c r="AW17" i="2" s="1"/>
  <c r="AX32" i="2" s="1"/>
  <c r="AX34" i="2" s="1"/>
  <c r="AW8" i="2"/>
  <c r="I23" i="2"/>
  <c r="I8" i="2"/>
  <c r="I26" i="2" s="1"/>
  <c r="AX25" i="5" l="1"/>
  <c r="BC14" i="5"/>
  <c r="BC23" i="5"/>
  <c r="BD86" i="5"/>
  <c r="BC87" i="5"/>
  <c r="BC89" i="5" s="1"/>
  <c r="AZ7" i="5" s="1"/>
  <c r="BG75" i="5"/>
  <c r="BG77" i="5" s="1"/>
  <c r="BD5" i="5" s="1"/>
  <c r="BH74" i="5"/>
  <c r="AY16" i="5"/>
  <c r="AY17" i="5" s="1"/>
  <c r="BE81" i="5"/>
  <c r="BE83" i="5" s="1"/>
  <c r="BB6" i="5" s="1"/>
  <c r="BF80" i="5"/>
  <c r="AY22" i="5"/>
  <c r="AY8" i="5"/>
  <c r="AY26" i="5" s="1"/>
  <c r="BA15" i="5"/>
  <c r="BB91" i="5"/>
  <c r="BB93" i="5" s="1"/>
  <c r="AZ24" i="5"/>
  <c r="AX26" i="5"/>
  <c r="BE68" i="5"/>
  <c r="BD69" i="5"/>
  <c r="BD71" i="5" s="1"/>
  <c r="BA4" i="5" s="1"/>
  <c r="BH118" i="5"/>
  <c r="BG119" i="5"/>
  <c r="BG121" i="5" s="1"/>
  <c r="BH113" i="5"/>
  <c r="BH115" i="5" s="1"/>
  <c r="BI112" i="5"/>
  <c r="BF123" i="5"/>
  <c r="BF125" i="5" s="1"/>
  <c r="BC13" i="5"/>
  <c r="B13" i="5" s="1"/>
  <c r="BG101" i="5"/>
  <c r="BH100" i="5"/>
  <c r="BH107" i="5"/>
  <c r="BH109" i="5" s="1"/>
  <c r="BI106" i="5"/>
  <c r="BG100" i="4"/>
  <c r="BG102" i="4" s="1"/>
  <c r="BH99" i="4"/>
  <c r="BF122" i="4"/>
  <c r="BF124" i="4" s="1"/>
  <c r="BC13" i="4"/>
  <c r="BC17" i="4" s="1"/>
  <c r="BD81" i="4"/>
  <c r="BD83" i="4" s="1"/>
  <c r="BA6" i="4" s="1"/>
  <c r="BA24" i="4" s="1"/>
  <c r="BE80" i="4"/>
  <c r="BI111" i="4"/>
  <c r="BH112" i="4"/>
  <c r="BH114" i="4" s="1"/>
  <c r="BE15" i="4" s="1"/>
  <c r="BJ74" i="4"/>
  <c r="BI75" i="4"/>
  <c r="BI77" i="4" s="1"/>
  <c r="BF5" i="4" s="1"/>
  <c r="AZ4" i="4"/>
  <c r="BD86" i="4"/>
  <c r="BC87" i="4"/>
  <c r="BC89" i="4" s="1"/>
  <c r="AZ7" i="4" s="1"/>
  <c r="AZ25" i="4" s="1"/>
  <c r="BE68" i="4"/>
  <c r="BD69" i="4"/>
  <c r="BD71" i="4" s="1"/>
  <c r="AY22" i="4"/>
  <c r="AY8" i="4"/>
  <c r="AY26" i="4" s="1"/>
  <c r="BB91" i="4"/>
  <c r="BB93" i="4" s="1"/>
  <c r="BG106" i="4"/>
  <c r="BG108" i="4" s="1"/>
  <c r="BD14" i="4" s="1"/>
  <c r="BD23" i="4" s="1"/>
  <c r="BH105" i="4"/>
  <c r="BH117" i="4"/>
  <c r="BG118" i="4"/>
  <c r="BG120" i="4" s="1"/>
  <c r="BD16" i="4" s="1"/>
  <c r="AY17" i="3"/>
  <c r="AZ25" i="3"/>
  <c r="AZ24" i="3"/>
  <c r="BI111" i="3"/>
  <c r="BH112" i="3"/>
  <c r="BH114" i="3" s="1"/>
  <c r="BE15" i="3" s="1"/>
  <c r="BH117" i="3"/>
  <c r="BG118" i="3"/>
  <c r="BG120" i="3" s="1"/>
  <c r="BD16" i="3" s="1"/>
  <c r="BG100" i="3"/>
  <c r="BG102" i="3" s="1"/>
  <c r="BD13" i="3" s="1"/>
  <c r="BH99" i="3"/>
  <c r="BF122" i="3"/>
  <c r="BF124" i="3" s="1"/>
  <c r="BG106" i="3"/>
  <c r="BG108" i="3" s="1"/>
  <c r="BD14" i="3" s="1"/>
  <c r="BH105" i="3"/>
  <c r="BD87" i="3"/>
  <c r="BD89" i="3" s="1"/>
  <c r="BA7" i="3" s="1"/>
  <c r="BE86" i="3"/>
  <c r="BE80" i="3"/>
  <c r="BD81" i="3"/>
  <c r="BD83" i="3" s="1"/>
  <c r="BA6" i="3" s="1"/>
  <c r="BC91" i="3"/>
  <c r="BC93" i="3" s="1"/>
  <c r="AZ17" i="3"/>
  <c r="AZ4" i="3"/>
  <c r="AZ22" i="3" s="1"/>
  <c r="BE68" i="3"/>
  <c r="BD69" i="3"/>
  <c r="BD71" i="3" s="1"/>
  <c r="AY8" i="3"/>
  <c r="BH116" i="2"/>
  <c r="BG117" i="2"/>
  <c r="BG119" i="2" s="1"/>
  <c r="BH104" i="2"/>
  <c r="BG105" i="2"/>
  <c r="BG107" i="2" s="1"/>
  <c r="BF121" i="2"/>
  <c r="BF123" i="2" s="1"/>
  <c r="BG99" i="2"/>
  <c r="BG101" i="2" s="1"/>
  <c r="BH98" i="2"/>
  <c r="BH111" i="2"/>
  <c r="BH113" i="2" s="1"/>
  <c r="BI110" i="2"/>
  <c r="BC4" i="2"/>
  <c r="BC22" i="2" s="1"/>
  <c r="BH74" i="3"/>
  <c r="BG75" i="3"/>
  <c r="BG77" i="3" s="1"/>
  <c r="BD5" i="3" s="1"/>
  <c r="BC23" i="3"/>
  <c r="BH85" i="2"/>
  <c r="BG86" i="2"/>
  <c r="BG88" i="2" s="1"/>
  <c r="BD7" i="2" s="1"/>
  <c r="BI79" i="2"/>
  <c r="BH80" i="2"/>
  <c r="BH82" i="2" s="1"/>
  <c r="BE6" i="2" s="1"/>
  <c r="BG68" i="2"/>
  <c r="BG70" i="2" s="1"/>
  <c r="BH67" i="2"/>
  <c r="BF90" i="2"/>
  <c r="BF92" i="2" s="1"/>
  <c r="BH73" i="2"/>
  <c r="BG74" i="2"/>
  <c r="BG76" i="2" s="1"/>
  <c r="BC16" i="2"/>
  <c r="BC25" i="2" s="1"/>
  <c r="AY5" i="2"/>
  <c r="AW23" i="2"/>
  <c r="AX14" i="2"/>
  <c r="AX17" i="2" s="1"/>
  <c r="AY32" i="2" s="1"/>
  <c r="AY34" i="2" s="1"/>
  <c r="AX8" i="2"/>
  <c r="BD15" i="2"/>
  <c r="BD24" i="2" s="1"/>
  <c r="AW26" i="2"/>
  <c r="H23" i="2"/>
  <c r="H8" i="2"/>
  <c r="H26" i="2" s="1"/>
  <c r="BC91" i="5" l="1"/>
  <c r="BI113" i="5"/>
  <c r="BI115" i="5" s="1"/>
  <c r="BJ112" i="5"/>
  <c r="BG80" i="5"/>
  <c r="BF81" i="5"/>
  <c r="BF83" i="5" s="1"/>
  <c r="BC6" i="5" s="1"/>
  <c r="BB15" i="5"/>
  <c r="BB24" i="5"/>
  <c r="BH119" i="5"/>
  <c r="BH121" i="5" s="1"/>
  <c r="BI118" i="5"/>
  <c r="AZ8" i="5"/>
  <c r="AZ26" i="5" s="1"/>
  <c r="AZ22" i="5"/>
  <c r="AY25" i="5"/>
  <c r="BC93" i="5"/>
  <c r="BD91" i="5"/>
  <c r="BH75" i="5"/>
  <c r="BH77" i="5" s="1"/>
  <c r="BE5" i="5" s="1"/>
  <c r="BI74" i="5"/>
  <c r="BE69" i="5"/>
  <c r="BE71" i="5" s="1"/>
  <c r="BB4" i="5" s="1"/>
  <c r="BF68" i="5"/>
  <c r="BD14" i="5"/>
  <c r="BD23" i="5" s="1"/>
  <c r="AZ16" i="5"/>
  <c r="AZ17" i="5" s="1"/>
  <c r="AZ25" i="5"/>
  <c r="BD87" i="5"/>
  <c r="BD89" i="5" s="1"/>
  <c r="BA7" i="5" s="1"/>
  <c r="BE86" i="5"/>
  <c r="BI107" i="5"/>
  <c r="BI109" i="5" s="1"/>
  <c r="BJ106" i="5"/>
  <c r="BH101" i="5"/>
  <c r="BI100" i="5"/>
  <c r="BG123" i="5"/>
  <c r="BG125" i="5" s="1"/>
  <c r="BA24" i="5"/>
  <c r="BC91" i="4"/>
  <c r="BC93" i="4"/>
  <c r="BD87" i="4"/>
  <c r="BD89" i="4" s="1"/>
  <c r="BA7" i="4" s="1"/>
  <c r="BA25" i="4" s="1"/>
  <c r="BE86" i="4"/>
  <c r="AZ8" i="4"/>
  <c r="AZ26" i="4" s="1"/>
  <c r="AZ22" i="4"/>
  <c r="BJ75" i="4"/>
  <c r="BJ77" i="4" s="1"/>
  <c r="BG5" i="4" s="1"/>
  <c r="BK74" i="4"/>
  <c r="BI117" i="4"/>
  <c r="BH118" i="4"/>
  <c r="BH120" i="4" s="1"/>
  <c r="BE16" i="4" s="1"/>
  <c r="BI112" i="4"/>
  <c r="BI114" i="4" s="1"/>
  <c r="BF15" i="4" s="1"/>
  <c r="BJ111" i="4"/>
  <c r="BH106" i="4"/>
  <c r="BH108" i="4" s="1"/>
  <c r="BE14" i="4" s="1"/>
  <c r="BE23" i="4" s="1"/>
  <c r="BI105" i="4"/>
  <c r="BF80" i="4"/>
  <c r="BE81" i="4"/>
  <c r="BE83" i="4" s="1"/>
  <c r="BB6" i="4" s="1"/>
  <c r="BB24" i="4" s="1"/>
  <c r="BI99" i="4"/>
  <c r="BH100" i="4"/>
  <c r="BH102" i="4" s="1"/>
  <c r="BD91" i="4"/>
  <c r="BA4" i="4"/>
  <c r="BG122" i="4"/>
  <c r="BG124" i="4" s="1"/>
  <c r="BD13" i="4"/>
  <c r="BD17" i="4" s="1"/>
  <c r="BE69" i="4"/>
  <c r="BE71" i="4" s="1"/>
  <c r="BF68" i="4"/>
  <c r="AY26" i="3"/>
  <c r="BA25" i="3"/>
  <c r="BA24" i="3"/>
  <c r="BH106" i="3"/>
  <c r="BH108" i="3" s="1"/>
  <c r="BE14" i="3" s="1"/>
  <c r="BI105" i="3"/>
  <c r="BH100" i="3"/>
  <c r="BH102" i="3" s="1"/>
  <c r="BE13" i="3" s="1"/>
  <c r="BI99" i="3"/>
  <c r="BG122" i="3"/>
  <c r="BG124" i="3" s="1"/>
  <c r="BH118" i="3"/>
  <c r="BH120" i="3" s="1"/>
  <c r="BE16" i="3" s="1"/>
  <c r="BI117" i="3"/>
  <c r="BI112" i="3"/>
  <c r="BI114" i="3" s="1"/>
  <c r="BF15" i="3" s="1"/>
  <c r="BJ111" i="3"/>
  <c r="BG121" i="2"/>
  <c r="BD13" i="2"/>
  <c r="BE81" i="3"/>
  <c r="BE83" i="3" s="1"/>
  <c r="BB6" i="3" s="1"/>
  <c r="BF80" i="3"/>
  <c r="BF86" i="3"/>
  <c r="BE87" i="3"/>
  <c r="BE89" i="3" s="1"/>
  <c r="BB7" i="3" s="1"/>
  <c r="BD91" i="3"/>
  <c r="BD93" i="3" s="1"/>
  <c r="BA4" i="3"/>
  <c r="BA22" i="3" s="1"/>
  <c r="BA17" i="3"/>
  <c r="BF68" i="3"/>
  <c r="BE69" i="3"/>
  <c r="BE71" i="3" s="1"/>
  <c r="AZ8" i="3"/>
  <c r="AZ26" i="3" s="1"/>
  <c r="BI111" i="2"/>
  <c r="BI113" i="2" s="1"/>
  <c r="BJ110" i="2"/>
  <c r="BH99" i="2"/>
  <c r="BH101" i="2" s="1"/>
  <c r="BE13" i="2" s="1"/>
  <c r="BI98" i="2"/>
  <c r="BG123" i="2"/>
  <c r="BH105" i="2"/>
  <c r="BH107" i="2" s="1"/>
  <c r="BI104" i="2"/>
  <c r="BH117" i="2"/>
  <c r="BH119" i="2" s="1"/>
  <c r="BI116" i="2"/>
  <c r="BD4" i="2"/>
  <c r="BD23" i="3"/>
  <c r="BI74" i="3"/>
  <c r="BH75" i="3"/>
  <c r="BH77" i="3" s="1"/>
  <c r="BE5" i="3" s="1"/>
  <c r="AX26" i="2"/>
  <c r="AX23" i="2"/>
  <c r="BH74" i="2"/>
  <c r="BH76" i="2" s="1"/>
  <c r="BI73" i="2"/>
  <c r="BH68" i="2"/>
  <c r="BH70" i="2" s="1"/>
  <c r="BI67" i="2"/>
  <c r="BG90" i="2"/>
  <c r="BG92" i="2" s="1"/>
  <c r="BI80" i="2"/>
  <c r="BI82" i="2" s="1"/>
  <c r="BF6" i="2" s="1"/>
  <c r="BJ79" i="2"/>
  <c r="BI85" i="2"/>
  <c r="BH86" i="2"/>
  <c r="BH88" i="2" s="1"/>
  <c r="BE7" i="2" s="1"/>
  <c r="BE15" i="2"/>
  <c r="BE24" i="2" s="1"/>
  <c r="BD16" i="2"/>
  <c r="BD25" i="2" s="1"/>
  <c r="BD22" i="2"/>
  <c r="AY14" i="2"/>
  <c r="AY17" i="2" s="1"/>
  <c r="AZ32" i="2" s="1"/>
  <c r="AZ34" i="2" s="1"/>
  <c r="AY8" i="2"/>
  <c r="AZ5" i="2"/>
  <c r="G23" i="2"/>
  <c r="G8" i="2"/>
  <c r="G26" i="2" s="1"/>
  <c r="BD93" i="4" l="1"/>
  <c r="BD93" i="5"/>
  <c r="BJ100" i="5"/>
  <c r="BI101" i="5"/>
  <c r="BH123" i="5"/>
  <c r="BH125" i="5" s="1"/>
  <c r="BK106" i="5"/>
  <c r="BJ107" i="5"/>
  <c r="BJ109" i="5" s="1"/>
  <c r="BF86" i="5"/>
  <c r="BE87" i="5"/>
  <c r="BE89" i="5" s="1"/>
  <c r="BB7" i="5" s="1"/>
  <c r="BJ118" i="5"/>
  <c r="BI119" i="5"/>
  <c r="BI121" i="5" s="1"/>
  <c r="BA16" i="5"/>
  <c r="BA17" i="5" s="1"/>
  <c r="BF69" i="5"/>
  <c r="BF71" i="5" s="1"/>
  <c r="BC4" i="5" s="1"/>
  <c r="BG68" i="5"/>
  <c r="BC15" i="5"/>
  <c r="BC24" i="5" s="1"/>
  <c r="BG81" i="5"/>
  <c r="BG83" i="5" s="1"/>
  <c r="BD6" i="5" s="1"/>
  <c r="BH80" i="5"/>
  <c r="BI75" i="5"/>
  <c r="BI77" i="5" s="1"/>
  <c r="BF5" i="5" s="1"/>
  <c r="BJ74" i="5"/>
  <c r="BJ113" i="5"/>
  <c r="BJ115" i="5" s="1"/>
  <c r="BK112" i="5"/>
  <c r="BE14" i="5"/>
  <c r="BE23" i="5" s="1"/>
  <c r="BA8" i="5"/>
  <c r="BA22" i="5"/>
  <c r="BG80" i="4"/>
  <c r="BF81" i="4"/>
  <c r="BF83" i="4" s="1"/>
  <c r="BC6" i="4" s="1"/>
  <c r="BC24" i="4" s="1"/>
  <c r="BJ105" i="4"/>
  <c r="BI106" i="4"/>
  <c r="BI108" i="4" s="1"/>
  <c r="BF14" i="4" s="1"/>
  <c r="BF23" i="4" s="1"/>
  <c r="BJ112" i="4"/>
  <c r="BJ114" i="4" s="1"/>
  <c r="BG15" i="4" s="1"/>
  <c r="BK111" i="4"/>
  <c r="BI118" i="4"/>
  <c r="BI120" i="4" s="1"/>
  <c r="BF16" i="4" s="1"/>
  <c r="BJ117" i="4"/>
  <c r="BF69" i="4"/>
  <c r="BF71" i="4" s="1"/>
  <c r="BG68" i="4"/>
  <c r="BL74" i="4"/>
  <c r="BK75" i="4"/>
  <c r="BK77" i="4" s="1"/>
  <c r="BH5" i="4" s="1"/>
  <c r="BB4" i="4"/>
  <c r="BA22" i="4"/>
  <c r="BA8" i="4"/>
  <c r="BA26" i="4" s="1"/>
  <c r="BF86" i="4"/>
  <c r="BE87" i="4"/>
  <c r="BE89" i="4" s="1"/>
  <c r="BB7" i="4" s="1"/>
  <c r="BB25" i="4" s="1"/>
  <c r="BH122" i="4"/>
  <c r="BH124" i="4" s="1"/>
  <c r="BE13" i="4"/>
  <c r="BE17" i="4" s="1"/>
  <c r="BJ99" i="4"/>
  <c r="BI100" i="4"/>
  <c r="BI102" i="4" s="1"/>
  <c r="BJ112" i="3"/>
  <c r="BJ114" i="3" s="1"/>
  <c r="BG15" i="3" s="1"/>
  <c r="BK111" i="3"/>
  <c r="BI118" i="3"/>
  <c r="BI120" i="3" s="1"/>
  <c r="BF16" i="3" s="1"/>
  <c r="BJ117" i="3"/>
  <c r="BI100" i="3"/>
  <c r="BI102" i="3" s="1"/>
  <c r="BF13" i="3" s="1"/>
  <c r="BJ99" i="3"/>
  <c r="BH122" i="3"/>
  <c r="BH124" i="3" s="1"/>
  <c r="BI106" i="3"/>
  <c r="BI108" i="3" s="1"/>
  <c r="BF14" i="3" s="1"/>
  <c r="BJ105" i="3"/>
  <c r="BB25" i="3"/>
  <c r="BG86" i="3"/>
  <c r="BF87" i="3"/>
  <c r="BF89" i="3" s="1"/>
  <c r="BC7" i="3" s="1"/>
  <c r="BF81" i="3"/>
  <c r="BF83" i="3" s="1"/>
  <c r="BC6" i="3" s="1"/>
  <c r="BG80" i="3"/>
  <c r="BB24" i="3"/>
  <c r="BE91" i="3"/>
  <c r="BE93" i="3" s="1"/>
  <c r="BB4" i="3"/>
  <c r="BB22" i="3" s="1"/>
  <c r="BG68" i="3"/>
  <c r="BF69" i="3"/>
  <c r="BF71" i="3" s="1"/>
  <c r="BA8" i="3"/>
  <c r="BA26" i="3" s="1"/>
  <c r="BI117" i="2"/>
  <c r="BI119" i="2" s="1"/>
  <c r="BJ116" i="2"/>
  <c r="BI105" i="2"/>
  <c r="BI107" i="2" s="1"/>
  <c r="BJ104" i="2"/>
  <c r="BI99" i="2"/>
  <c r="BI101" i="2" s="1"/>
  <c r="BJ98" i="2"/>
  <c r="BH121" i="2"/>
  <c r="BH123" i="2" s="1"/>
  <c r="BJ111" i="2"/>
  <c r="BJ113" i="2" s="1"/>
  <c r="BK110" i="2"/>
  <c r="BE23" i="3"/>
  <c r="BJ74" i="3"/>
  <c r="BI75" i="3"/>
  <c r="BI77" i="3" s="1"/>
  <c r="BF5" i="3" s="1"/>
  <c r="AY26" i="2"/>
  <c r="BI86" i="2"/>
  <c r="BI88" i="2" s="1"/>
  <c r="BF7" i="2" s="1"/>
  <c r="BJ85" i="2"/>
  <c r="BK79" i="2"/>
  <c r="BJ80" i="2"/>
  <c r="BJ82" i="2" s="1"/>
  <c r="BG6" i="2" s="1"/>
  <c r="AY23" i="2"/>
  <c r="BI68" i="2"/>
  <c r="BI70" i="2" s="1"/>
  <c r="BJ67" i="2"/>
  <c r="BH90" i="2"/>
  <c r="BH92" i="2" s="1"/>
  <c r="BI74" i="2"/>
  <c r="BI76" i="2" s="1"/>
  <c r="BJ73" i="2"/>
  <c r="AZ14" i="2"/>
  <c r="AZ17" i="2" s="1"/>
  <c r="BA32" i="2" s="1"/>
  <c r="BA34" i="2" s="1"/>
  <c r="AZ8" i="2"/>
  <c r="BF15" i="2"/>
  <c r="BF24" i="2" s="1"/>
  <c r="BE4" i="2"/>
  <c r="BA5" i="2"/>
  <c r="BE16" i="2"/>
  <c r="BE25" i="2" s="1"/>
  <c r="F23" i="2"/>
  <c r="F8" i="2"/>
  <c r="F26" i="2" s="1"/>
  <c r="BA25" i="5" l="1"/>
  <c r="BA26" i="5"/>
  <c r="BK113" i="5"/>
  <c r="BK115" i="5" s="1"/>
  <c r="BJ119" i="5"/>
  <c r="BJ121" i="5" s="1"/>
  <c r="BK118" i="5"/>
  <c r="BB16" i="5"/>
  <c r="BB17" i="5" s="1"/>
  <c r="BK74" i="5"/>
  <c r="BJ75" i="5"/>
  <c r="BJ77" i="5" s="1"/>
  <c r="BG5" i="5" s="1"/>
  <c r="BF87" i="5"/>
  <c r="BF89" i="5" s="1"/>
  <c r="BC7" i="5" s="1"/>
  <c r="BG86" i="5"/>
  <c r="BF14" i="5"/>
  <c r="BF23" i="5" s="1"/>
  <c r="BI80" i="5"/>
  <c r="BH81" i="5"/>
  <c r="BH83" i="5" s="1"/>
  <c r="BE6" i="5" s="1"/>
  <c r="BK107" i="5"/>
  <c r="BK109" i="5" s="1"/>
  <c r="BD15" i="5"/>
  <c r="BD24" i="5" s="1"/>
  <c r="BB22" i="5"/>
  <c r="BB8" i="5"/>
  <c r="BE91" i="5"/>
  <c r="BE93" i="5" s="1"/>
  <c r="BI123" i="5"/>
  <c r="BI125" i="5" s="1"/>
  <c r="BJ101" i="5"/>
  <c r="BK100" i="5"/>
  <c r="BG69" i="5"/>
  <c r="BG71" i="5" s="1"/>
  <c r="BD4" i="5" s="1"/>
  <c r="BH68" i="5"/>
  <c r="BE91" i="4"/>
  <c r="BE93" i="4" s="1"/>
  <c r="BB22" i="4"/>
  <c r="BB8" i="4"/>
  <c r="BB26" i="4" s="1"/>
  <c r="BM74" i="4"/>
  <c r="BL75" i="4"/>
  <c r="BL77" i="4" s="1"/>
  <c r="BI5" i="4" s="1"/>
  <c r="BG69" i="4"/>
  <c r="BG71" i="4" s="1"/>
  <c r="BH68" i="4"/>
  <c r="BC4" i="4"/>
  <c r="BJ118" i="4"/>
  <c r="BJ120" i="4" s="1"/>
  <c r="BG16" i="4" s="1"/>
  <c r="BK117" i="4"/>
  <c r="BI122" i="4"/>
  <c r="BI124" i="4" s="1"/>
  <c r="BF13" i="4"/>
  <c r="BF17" i="4" s="1"/>
  <c r="BJ100" i="4"/>
  <c r="BJ102" i="4" s="1"/>
  <c r="BK99" i="4"/>
  <c r="BL111" i="4"/>
  <c r="BK112" i="4"/>
  <c r="BK114" i="4" s="1"/>
  <c r="BH15" i="4" s="1"/>
  <c r="BJ106" i="4"/>
  <c r="BJ108" i="4" s="1"/>
  <c r="BG14" i="4" s="1"/>
  <c r="BG23" i="4" s="1"/>
  <c r="BK105" i="4"/>
  <c r="BG86" i="4"/>
  <c r="BF87" i="4"/>
  <c r="BF89" i="4" s="1"/>
  <c r="BC7" i="4" s="1"/>
  <c r="BC25" i="4" s="1"/>
  <c r="BG81" i="4"/>
  <c r="BG83" i="4" s="1"/>
  <c r="BD6" i="4" s="1"/>
  <c r="BD24" i="4" s="1"/>
  <c r="BH80" i="4"/>
  <c r="BC25" i="3"/>
  <c r="BC24" i="3"/>
  <c r="BB17" i="3"/>
  <c r="BJ106" i="3"/>
  <c r="BJ108" i="3" s="1"/>
  <c r="BG14" i="3" s="1"/>
  <c r="BK105" i="3"/>
  <c r="BJ100" i="3"/>
  <c r="BJ102" i="3" s="1"/>
  <c r="BG13" i="3" s="1"/>
  <c r="BK99" i="3"/>
  <c r="BI122" i="3"/>
  <c r="BI124" i="3" s="1"/>
  <c r="BK117" i="3"/>
  <c r="BJ118" i="3"/>
  <c r="BJ120" i="3" s="1"/>
  <c r="BG16" i="3" s="1"/>
  <c r="BK112" i="3"/>
  <c r="BK114" i="3" s="1"/>
  <c r="BH15" i="3" s="1"/>
  <c r="BL111" i="3"/>
  <c r="BI121" i="2"/>
  <c r="BI123" i="2" s="1"/>
  <c r="BF13" i="2"/>
  <c r="BH80" i="3"/>
  <c r="BG81" i="3"/>
  <c r="BG83" i="3" s="1"/>
  <c r="BD6" i="3" s="1"/>
  <c r="BG87" i="3"/>
  <c r="BG89" i="3" s="1"/>
  <c r="BD7" i="3" s="1"/>
  <c r="BH86" i="3"/>
  <c r="BC17" i="3"/>
  <c r="BF91" i="3"/>
  <c r="BF93" i="3" s="1"/>
  <c r="BC4" i="3"/>
  <c r="BC22" i="3" s="1"/>
  <c r="BH68" i="3"/>
  <c r="BG69" i="3"/>
  <c r="BG71" i="3" s="1"/>
  <c r="BB8" i="3"/>
  <c r="BB26" i="3" s="1"/>
  <c r="BK111" i="2"/>
  <c r="BK113" i="2" s="1"/>
  <c r="BL110" i="2"/>
  <c r="BJ99" i="2"/>
  <c r="BJ101" i="2" s="1"/>
  <c r="BG13" i="2" s="1"/>
  <c r="BK98" i="2"/>
  <c r="BJ105" i="2"/>
  <c r="BJ107" i="2" s="1"/>
  <c r="BK104" i="2"/>
  <c r="BK116" i="2"/>
  <c r="BJ117" i="2"/>
  <c r="BJ119" i="2" s="1"/>
  <c r="BF4" i="2"/>
  <c r="BF22" i="2" s="1"/>
  <c r="AZ23" i="2"/>
  <c r="BF23" i="3"/>
  <c r="BK74" i="3"/>
  <c r="BJ75" i="3"/>
  <c r="BJ77" i="3" s="1"/>
  <c r="BG5" i="3" s="1"/>
  <c r="AZ26" i="2"/>
  <c r="BJ74" i="2"/>
  <c r="BJ76" i="2" s="1"/>
  <c r="BK73" i="2"/>
  <c r="BJ68" i="2"/>
  <c r="BJ70" i="2" s="1"/>
  <c r="BK67" i="2"/>
  <c r="BI90" i="2"/>
  <c r="BI92" i="2" s="1"/>
  <c r="BK80" i="2"/>
  <c r="BK82" i="2" s="1"/>
  <c r="BH6" i="2" s="1"/>
  <c r="BL79" i="2"/>
  <c r="BK85" i="2"/>
  <c r="BJ86" i="2"/>
  <c r="BJ88" i="2" s="1"/>
  <c r="BG7" i="2" s="1"/>
  <c r="BA14" i="2"/>
  <c r="BA17" i="2" s="1"/>
  <c r="BB32" i="2" s="1"/>
  <c r="BB34" i="2" s="1"/>
  <c r="BA8" i="2"/>
  <c r="BB5" i="2"/>
  <c r="BF16" i="2"/>
  <c r="BF25" i="2" s="1"/>
  <c r="BE22" i="2"/>
  <c r="BG15" i="2"/>
  <c r="BG24" i="2" s="1"/>
  <c r="E23" i="2"/>
  <c r="E8" i="2"/>
  <c r="E26" i="2" s="1"/>
  <c r="BJ80" i="5" l="1"/>
  <c r="BI81" i="5"/>
  <c r="BI83" i="5" s="1"/>
  <c r="BF6" i="5" s="1"/>
  <c r="BH69" i="5"/>
  <c r="BH71" i="5" s="1"/>
  <c r="BE4" i="5" s="1"/>
  <c r="BI68" i="5"/>
  <c r="BK101" i="5"/>
  <c r="BJ123" i="5"/>
  <c r="BJ125" i="5" s="1"/>
  <c r="BG87" i="5"/>
  <c r="BG89" i="5" s="1"/>
  <c r="BD7" i="5" s="1"/>
  <c r="BH86" i="5"/>
  <c r="BC16" i="5"/>
  <c r="BC17" i="5" s="1"/>
  <c r="BG14" i="5"/>
  <c r="BG23" i="5" s="1"/>
  <c r="BL74" i="5"/>
  <c r="BK75" i="5"/>
  <c r="BK77" i="5" s="1"/>
  <c r="BH5" i="5" s="1"/>
  <c r="BH14" i="5" s="1"/>
  <c r="BF93" i="5"/>
  <c r="BB26" i="5"/>
  <c r="BB25" i="5"/>
  <c r="BK119" i="5"/>
  <c r="BK121" i="5" s="1"/>
  <c r="BC22" i="5"/>
  <c r="BC8" i="5"/>
  <c r="BF91" i="5"/>
  <c r="BE15" i="5"/>
  <c r="BJ122" i="4"/>
  <c r="BJ124" i="4" s="1"/>
  <c r="BG13" i="4"/>
  <c r="BG17" i="4" s="1"/>
  <c r="BL117" i="4"/>
  <c r="BK118" i="4"/>
  <c r="BK120" i="4" s="1"/>
  <c r="BH16" i="4" s="1"/>
  <c r="BC22" i="4"/>
  <c r="BC8" i="4"/>
  <c r="BC26" i="4" s="1"/>
  <c r="BF91" i="4"/>
  <c r="BF93" i="4" s="1"/>
  <c r="BI80" i="4"/>
  <c r="BH81" i="4"/>
  <c r="BH83" i="4" s="1"/>
  <c r="BE6" i="4" s="1"/>
  <c r="BE24" i="4" s="1"/>
  <c r="BI68" i="4"/>
  <c r="BH69" i="4"/>
  <c r="BH71" i="4" s="1"/>
  <c r="BD4" i="4"/>
  <c r="BG87" i="4"/>
  <c r="BG89" i="4" s="1"/>
  <c r="BD7" i="4" s="1"/>
  <c r="BD25" i="4" s="1"/>
  <c r="BH86" i="4"/>
  <c r="BM75" i="4"/>
  <c r="BM77" i="4" s="1"/>
  <c r="BJ5" i="4" s="1"/>
  <c r="BN74" i="4"/>
  <c r="BK106" i="4"/>
  <c r="BK108" i="4" s="1"/>
  <c r="BH14" i="4" s="1"/>
  <c r="BH23" i="4" s="1"/>
  <c r="BL105" i="4"/>
  <c r="BL112" i="4"/>
  <c r="BL114" i="4" s="1"/>
  <c r="BI15" i="4" s="1"/>
  <c r="BM111" i="4"/>
  <c r="BK100" i="4"/>
  <c r="BK102" i="4" s="1"/>
  <c r="BL99" i="4"/>
  <c r="BD25" i="3"/>
  <c r="BD24" i="3"/>
  <c r="BL112" i="3"/>
  <c r="BL114" i="3" s="1"/>
  <c r="BI15" i="3" s="1"/>
  <c r="BM111" i="3"/>
  <c r="BK118" i="3"/>
  <c r="BK120" i="3" s="1"/>
  <c r="BH16" i="3" s="1"/>
  <c r="BL117" i="3"/>
  <c r="BK100" i="3"/>
  <c r="BK102" i="3" s="1"/>
  <c r="BH13" i="3" s="1"/>
  <c r="BL99" i="3"/>
  <c r="BJ122" i="3"/>
  <c r="BJ124" i="3" s="1"/>
  <c r="BK106" i="3"/>
  <c r="BK108" i="3" s="1"/>
  <c r="BH14" i="3" s="1"/>
  <c r="BL105" i="3"/>
  <c r="BH87" i="3"/>
  <c r="BH89" i="3" s="1"/>
  <c r="BE7" i="3" s="1"/>
  <c r="BI86" i="3"/>
  <c r="BH81" i="3"/>
  <c r="BH83" i="3" s="1"/>
  <c r="BE6" i="3" s="1"/>
  <c r="BI80" i="3"/>
  <c r="BD4" i="3"/>
  <c r="BD22" i="3" s="1"/>
  <c r="BD17" i="3"/>
  <c r="BG91" i="3"/>
  <c r="BG93" i="3" s="1"/>
  <c r="BI68" i="3"/>
  <c r="BH69" i="3"/>
  <c r="BH71" i="3" s="1"/>
  <c r="BC8" i="3"/>
  <c r="BC26" i="3" s="1"/>
  <c r="BL116" i="2"/>
  <c r="BK117" i="2"/>
  <c r="BK119" i="2" s="1"/>
  <c r="BK105" i="2"/>
  <c r="BK107" i="2" s="1"/>
  <c r="BL104" i="2"/>
  <c r="BL98" i="2"/>
  <c r="BK99" i="2"/>
  <c r="BK101" i="2" s="1"/>
  <c r="BJ121" i="2"/>
  <c r="BJ123" i="2" s="1"/>
  <c r="BL111" i="2"/>
  <c r="BL113" i="2" s="1"/>
  <c r="BM110" i="2"/>
  <c r="BG23" i="3"/>
  <c r="BL74" i="3"/>
  <c r="BK75" i="3"/>
  <c r="BK77" i="3" s="1"/>
  <c r="BH5" i="3" s="1"/>
  <c r="BA26" i="2"/>
  <c r="BA23" i="2"/>
  <c r="BL85" i="2"/>
  <c r="BK86" i="2"/>
  <c r="BK88" i="2" s="1"/>
  <c r="BH7" i="2" s="1"/>
  <c r="BL80" i="2"/>
  <c r="BL82" i="2" s="1"/>
  <c r="BM79" i="2"/>
  <c r="BL67" i="2"/>
  <c r="BK68" i="2"/>
  <c r="BK70" i="2" s="1"/>
  <c r="BJ90" i="2"/>
  <c r="BJ92" i="2" s="1"/>
  <c r="BK74" i="2"/>
  <c r="BK76" i="2" s="1"/>
  <c r="BL73" i="2"/>
  <c r="BH15" i="2"/>
  <c r="BH24" i="2" s="1"/>
  <c r="BG4" i="2"/>
  <c r="BC5" i="2"/>
  <c r="BG16" i="2"/>
  <c r="BG25" i="2" s="1"/>
  <c r="BB14" i="2"/>
  <c r="BB17" i="2" s="1"/>
  <c r="BC32" i="2" s="1"/>
  <c r="BC34" i="2" s="1"/>
  <c r="BB8" i="2"/>
  <c r="D23" i="2"/>
  <c r="D8" i="2"/>
  <c r="D26" i="2" s="1"/>
  <c r="BI6" i="2"/>
  <c r="BC25" i="5" l="1"/>
  <c r="BC26" i="5"/>
  <c r="BH87" i="5"/>
  <c r="BH89" i="5" s="1"/>
  <c r="BE7" i="5" s="1"/>
  <c r="BI86" i="5"/>
  <c r="BD16" i="5"/>
  <c r="BD17" i="5" s="1"/>
  <c r="BK123" i="5"/>
  <c r="BK125" i="5" s="1"/>
  <c r="BI69" i="5"/>
  <c r="BI71" i="5" s="1"/>
  <c r="BF4" i="5" s="1"/>
  <c r="BJ68" i="5"/>
  <c r="BD22" i="5"/>
  <c r="BD8" i="5"/>
  <c r="BH23" i="5"/>
  <c r="BG91" i="5"/>
  <c r="BG93" i="5" s="1"/>
  <c r="BM74" i="5"/>
  <c r="BL75" i="5"/>
  <c r="BL77" i="5" s="1"/>
  <c r="BI5" i="5" s="1"/>
  <c r="BF15" i="5"/>
  <c r="BF24" i="5" s="1"/>
  <c r="BE24" i="5"/>
  <c r="BJ81" i="5"/>
  <c r="BJ83" i="5" s="1"/>
  <c r="BG6" i="5" s="1"/>
  <c r="BK80" i="5"/>
  <c r="BD22" i="4"/>
  <c r="BD8" i="4"/>
  <c r="BD26" i="4" s="1"/>
  <c r="BG91" i="4"/>
  <c r="BE4" i="4"/>
  <c r="BJ68" i="4"/>
  <c r="BI69" i="4"/>
  <c r="BI71" i="4" s="1"/>
  <c r="BL100" i="4"/>
  <c r="BL102" i="4" s="1"/>
  <c r="BM99" i="4"/>
  <c r="BI81" i="4"/>
  <c r="BI83" i="4" s="1"/>
  <c r="BF6" i="4" s="1"/>
  <c r="BF24" i="4" s="1"/>
  <c r="BJ80" i="4"/>
  <c r="BK122" i="4"/>
  <c r="BK124" i="4" s="1"/>
  <c r="BH13" i="4"/>
  <c r="BH17" i="4" s="1"/>
  <c r="BG93" i="4"/>
  <c r="BM112" i="4"/>
  <c r="BM114" i="4" s="1"/>
  <c r="BJ15" i="4" s="1"/>
  <c r="BN111" i="4"/>
  <c r="BL106" i="4"/>
  <c r="BL108" i="4" s="1"/>
  <c r="BI14" i="4" s="1"/>
  <c r="BI23" i="4" s="1"/>
  <c r="BM105" i="4"/>
  <c r="BL118" i="4"/>
  <c r="BL120" i="4" s="1"/>
  <c r="BI16" i="4" s="1"/>
  <c r="BM117" i="4"/>
  <c r="BN75" i="4"/>
  <c r="BN77" i="4" s="1"/>
  <c r="BK5" i="4" s="1"/>
  <c r="BO74" i="4"/>
  <c r="BI86" i="4"/>
  <c r="BH87" i="4"/>
  <c r="BH89" i="4" s="1"/>
  <c r="BE7" i="4" s="1"/>
  <c r="BE25" i="4" s="1"/>
  <c r="BE24" i="3"/>
  <c r="BE25" i="3"/>
  <c r="BM105" i="3"/>
  <c r="BL106" i="3"/>
  <c r="BL108" i="3" s="1"/>
  <c r="BI14" i="3" s="1"/>
  <c r="BL100" i="3"/>
  <c r="BL102" i="3" s="1"/>
  <c r="BI13" i="3" s="1"/>
  <c r="BM99" i="3"/>
  <c r="BK122" i="3"/>
  <c r="BK124" i="3" s="1"/>
  <c r="BL118" i="3"/>
  <c r="BL120" i="3" s="1"/>
  <c r="BI16" i="3" s="1"/>
  <c r="BM117" i="3"/>
  <c r="BM112" i="3"/>
  <c r="BM114" i="3" s="1"/>
  <c r="BJ15" i="3" s="1"/>
  <c r="BN111" i="3"/>
  <c r="BK121" i="2"/>
  <c r="BK123" i="2" s="1"/>
  <c r="BH13" i="2"/>
  <c r="BJ80" i="3"/>
  <c r="BI81" i="3"/>
  <c r="BI83" i="3" s="1"/>
  <c r="BF6" i="3" s="1"/>
  <c r="BI87" i="3"/>
  <c r="BI89" i="3" s="1"/>
  <c r="BF7" i="3" s="1"/>
  <c r="BJ86" i="3"/>
  <c r="BH91" i="3"/>
  <c r="BH93" i="3" s="1"/>
  <c r="BE4" i="3"/>
  <c r="BE22" i="3" s="1"/>
  <c r="BI69" i="3"/>
  <c r="BI71" i="3" s="1"/>
  <c r="BJ68" i="3"/>
  <c r="BD8" i="3"/>
  <c r="BD26" i="3" s="1"/>
  <c r="BM111" i="2"/>
  <c r="BM113" i="2" s="1"/>
  <c r="BN110" i="2"/>
  <c r="BM98" i="2"/>
  <c r="BL99" i="2"/>
  <c r="BL101" i="2" s="1"/>
  <c r="BI13" i="2" s="1"/>
  <c r="BM104" i="2"/>
  <c r="BL105" i="2"/>
  <c r="BL107" i="2" s="1"/>
  <c r="BL117" i="2"/>
  <c r="BL119" i="2" s="1"/>
  <c r="BM116" i="2"/>
  <c r="BH4" i="2"/>
  <c r="BH22" i="2" s="1"/>
  <c r="BM74" i="3"/>
  <c r="BL75" i="3"/>
  <c r="BL77" i="3" s="1"/>
  <c r="BI5" i="3" s="1"/>
  <c r="BH23" i="3"/>
  <c r="BB23" i="2"/>
  <c r="BL74" i="2"/>
  <c r="BL76" i="2" s="1"/>
  <c r="BM73" i="2"/>
  <c r="BK90" i="2"/>
  <c r="BK92" i="2" s="1"/>
  <c r="BL68" i="2"/>
  <c r="BL70" i="2" s="1"/>
  <c r="BM67" i="2"/>
  <c r="BM80" i="2"/>
  <c r="BM82" i="2" s="1"/>
  <c r="BJ6" i="2" s="1"/>
  <c r="BN79" i="2"/>
  <c r="BL86" i="2"/>
  <c r="BL88" i="2" s="1"/>
  <c r="BI7" i="2" s="1"/>
  <c r="BM85" i="2"/>
  <c r="BB26" i="2"/>
  <c r="BH16" i="2"/>
  <c r="BH25" i="2" s="1"/>
  <c r="BD5" i="2"/>
  <c r="BC14" i="2"/>
  <c r="BC17" i="2" s="1"/>
  <c r="BD32" i="2" s="1"/>
  <c r="BD34" i="2" s="1"/>
  <c r="BC8" i="2"/>
  <c r="BG22" i="2"/>
  <c r="BI15" i="2"/>
  <c r="BI24" i="2" s="1"/>
  <c r="C23" i="2"/>
  <c r="C8" i="2"/>
  <c r="BD26" i="5" l="1"/>
  <c r="BI23" i="5"/>
  <c r="BN74" i="5"/>
  <c r="BM75" i="5"/>
  <c r="BM77" i="5" s="1"/>
  <c r="BJ5" i="5" s="1"/>
  <c r="BD25" i="5"/>
  <c r="BI87" i="5"/>
  <c r="BI89" i="5" s="1"/>
  <c r="BF7" i="5" s="1"/>
  <c r="BJ86" i="5"/>
  <c r="BE22" i="5"/>
  <c r="BE8" i="5"/>
  <c r="BE16" i="5"/>
  <c r="BE17" i="5" s="1"/>
  <c r="BH91" i="5"/>
  <c r="BH93" i="5" s="1"/>
  <c r="BL80" i="5"/>
  <c r="BK81" i="5"/>
  <c r="BK83" i="5" s="1"/>
  <c r="BH6" i="5" s="1"/>
  <c r="BK68" i="5"/>
  <c r="BJ69" i="5"/>
  <c r="BJ71" i="5" s="1"/>
  <c r="BG4" i="5" s="1"/>
  <c r="BG15" i="5"/>
  <c r="BG24" i="5" s="1"/>
  <c r="BJ81" i="4"/>
  <c r="BJ83" i="4" s="1"/>
  <c r="BG6" i="4" s="1"/>
  <c r="BG24" i="4" s="1"/>
  <c r="BK80" i="4"/>
  <c r="BM100" i="4"/>
  <c r="BM102" i="4" s="1"/>
  <c r="BN99" i="4"/>
  <c r="BJ86" i="4"/>
  <c r="BI87" i="4"/>
  <c r="BI89" i="4" s="1"/>
  <c r="BF7" i="4" s="1"/>
  <c r="BF25" i="4" s="1"/>
  <c r="BL122" i="4"/>
  <c r="BL124" i="4" s="1"/>
  <c r="BI13" i="4"/>
  <c r="BI17" i="4" s="1"/>
  <c r="BF4" i="4"/>
  <c r="BP74" i="4"/>
  <c r="BO75" i="4"/>
  <c r="BO77" i="4" s="1"/>
  <c r="BL5" i="4" s="1"/>
  <c r="BJ69" i="4"/>
  <c r="BJ71" i="4" s="1"/>
  <c r="BK68" i="4"/>
  <c r="BE22" i="4"/>
  <c r="BE8" i="4"/>
  <c r="BE26" i="4" s="1"/>
  <c r="BN117" i="4"/>
  <c r="BM118" i="4"/>
  <c r="BM120" i="4" s="1"/>
  <c r="BJ16" i="4" s="1"/>
  <c r="BH91" i="4"/>
  <c r="BH93" i="4" s="1"/>
  <c r="BN105" i="4"/>
  <c r="BM106" i="4"/>
  <c r="BM108" i="4" s="1"/>
  <c r="BJ14" i="4" s="1"/>
  <c r="BJ23" i="4" s="1"/>
  <c r="BN112" i="4"/>
  <c r="BN114" i="4" s="1"/>
  <c r="BK15" i="4" s="1"/>
  <c r="BO111" i="4"/>
  <c r="BE17" i="3"/>
  <c r="BF25" i="3"/>
  <c r="BF24" i="3"/>
  <c r="BO111" i="3"/>
  <c r="BN112" i="3"/>
  <c r="BN114" i="3" s="1"/>
  <c r="BK15" i="3" s="1"/>
  <c r="BM118" i="3"/>
  <c r="BM120" i="3" s="1"/>
  <c r="BJ16" i="3" s="1"/>
  <c r="BN117" i="3"/>
  <c r="BM100" i="3"/>
  <c r="BM102" i="3" s="1"/>
  <c r="BJ13" i="3" s="1"/>
  <c r="BN99" i="3"/>
  <c r="BL122" i="3"/>
  <c r="BL124" i="3" s="1"/>
  <c r="BM106" i="3"/>
  <c r="BM108" i="3" s="1"/>
  <c r="BJ14" i="3" s="1"/>
  <c r="BN105" i="3"/>
  <c r="BJ87" i="3"/>
  <c r="BJ89" i="3" s="1"/>
  <c r="BG7" i="3" s="1"/>
  <c r="BK86" i="3"/>
  <c r="BJ81" i="3"/>
  <c r="BJ83" i="3" s="1"/>
  <c r="BG6" i="3" s="1"/>
  <c r="BK80" i="3"/>
  <c r="BJ69" i="3"/>
  <c r="BJ71" i="3" s="1"/>
  <c r="BK68" i="3"/>
  <c r="BI91" i="3"/>
  <c r="BI93" i="3" s="1"/>
  <c r="BF17" i="3"/>
  <c r="BF4" i="3"/>
  <c r="BF22" i="3" s="1"/>
  <c r="BE8" i="3"/>
  <c r="BE26" i="3" s="1"/>
  <c r="BM117" i="2"/>
  <c r="BM119" i="2" s="1"/>
  <c r="BN116" i="2"/>
  <c r="BN104" i="2"/>
  <c r="BM105" i="2"/>
  <c r="BM107" i="2" s="1"/>
  <c r="BL121" i="2"/>
  <c r="BL123" i="2" s="1"/>
  <c r="BN98" i="2"/>
  <c r="BM99" i="2"/>
  <c r="BM101" i="2" s="1"/>
  <c r="BO110" i="2"/>
  <c r="BN111" i="2"/>
  <c r="BN113" i="2" s="1"/>
  <c r="BC23" i="2"/>
  <c r="BI23" i="3"/>
  <c r="BM75" i="3"/>
  <c r="BM77" i="3" s="1"/>
  <c r="BJ5" i="3" s="1"/>
  <c r="BN74" i="3"/>
  <c r="BC26" i="2"/>
  <c r="BM86" i="2"/>
  <c r="BM88" i="2" s="1"/>
  <c r="BJ7" i="2" s="1"/>
  <c r="BN85" i="2"/>
  <c r="BO79" i="2"/>
  <c r="BN80" i="2"/>
  <c r="BN82" i="2" s="1"/>
  <c r="BK6" i="2" s="1"/>
  <c r="BN67" i="2"/>
  <c r="BM68" i="2"/>
  <c r="BM70" i="2" s="1"/>
  <c r="BJ4" i="2" s="1"/>
  <c r="BL90" i="2"/>
  <c r="BL92" i="2" s="1"/>
  <c r="BM74" i="2"/>
  <c r="BM76" i="2" s="1"/>
  <c r="BN73" i="2"/>
  <c r="BJ15" i="2"/>
  <c r="BJ24" i="2" s="1"/>
  <c r="BI4" i="2"/>
  <c r="BI16" i="2"/>
  <c r="BI25" i="2" s="1"/>
  <c r="BD14" i="2"/>
  <c r="BD17" i="2" s="1"/>
  <c r="BE32" i="2" s="1"/>
  <c r="BE34" i="2" s="1"/>
  <c r="BD8" i="2"/>
  <c r="BE5" i="2"/>
  <c r="C26" i="2"/>
  <c r="BI91" i="5" l="1"/>
  <c r="BI93" i="5"/>
  <c r="BE25" i="5"/>
  <c r="BK69" i="5"/>
  <c r="BK71" i="5" s="1"/>
  <c r="BH4" i="5" s="1"/>
  <c r="BL68" i="5"/>
  <c r="BJ23" i="5"/>
  <c r="BH15" i="5"/>
  <c r="BH24" i="5"/>
  <c r="BO74" i="5"/>
  <c r="BN75" i="5"/>
  <c r="BN77" i="5" s="1"/>
  <c r="BK5" i="5" s="1"/>
  <c r="BM80" i="5"/>
  <c r="BL81" i="5"/>
  <c r="BL83" i="5" s="1"/>
  <c r="BI6" i="5" s="1"/>
  <c r="BE26" i="5"/>
  <c r="BJ87" i="5"/>
  <c r="BJ89" i="5" s="1"/>
  <c r="BG7" i="5" s="1"/>
  <c r="BK86" i="5"/>
  <c r="BF16" i="5"/>
  <c r="BF17" i="5" s="1"/>
  <c r="BF25" i="5"/>
  <c r="BF22" i="5"/>
  <c r="BF8" i="5"/>
  <c r="BI91" i="4"/>
  <c r="BI93" i="4"/>
  <c r="BL68" i="4"/>
  <c r="BK69" i="4"/>
  <c r="BK71" i="4" s="1"/>
  <c r="BG4" i="4"/>
  <c r="BP75" i="4"/>
  <c r="BP77" i="4" s="1"/>
  <c r="BM5" i="4" s="1"/>
  <c r="BQ74" i="4"/>
  <c r="BF22" i="4"/>
  <c r="BF8" i="4"/>
  <c r="BF26" i="4" s="1"/>
  <c r="BO112" i="4"/>
  <c r="BO114" i="4" s="1"/>
  <c r="BL15" i="4" s="1"/>
  <c r="BP111" i="4"/>
  <c r="BN106" i="4"/>
  <c r="BN108" i="4" s="1"/>
  <c r="BK14" i="4" s="1"/>
  <c r="BK23" i="4" s="1"/>
  <c r="BO105" i="4"/>
  <c r="BJ87" i="4"/>
  <c r="BJ89" i="4" s="1"/>
  <c r="BG7" i="4" s="1"/>
  <c r="BG25" i="4" s="1"/>
  <c r="BK86" i="4"/>
  <c r="BO99" i="4"/>
  <c r="BN100" i="4"/>
  <c r="BN102" i="4" s="1"/>
  <c r="BM122" i="4"/>
  <c r="BM124" i="4" s="1"/>
  <c r="BJ13" i="4"/>
  <c r="BJ17" i="4" s="1"/>
  <c r="BO117" i="4"/>
  <c r="BN118" i="4"/>
  <c r="BN120" i="4" s="1"/>
  <c r="BK16" i="4" s="1"/>
  <c r="BL80" i="4"/>
  <c r="BK81" i="4"/>
  <c r="BK83" i="4" s="1"/>
  <c r="BH6" i="4" s="1"/>
  <c r="BH24" i="4" s="1"/>
  <c r="BN106" i="3"/>
  <c r="BN108" i="3" s="1"/>
  <c r="BK14" i="3" s="1"/>
  <c r="BO105" i="3"/>
  <c r="BO99" i="3"/>
  <c r="BN100" i="3"/>
  <c r="BN102" i="3" s="1"/>
  <c r="BK13" i="3" s="1"/>
  <c r="BM122" i="3"/>
  <c r="BM124" i="3" s="1"/>
  <c r="BN118" i="3"/>
  <c r="BN120" i="3" s="1"/>
  <c r="BK16" i="3" s="1"/>
  <c r="BO117" i="3"/>
  <c r="BO112" i="3"/>
  <c r="BO114" i="3" s="1"/>
  <c r="BL15" i="3" s="1"/>
  <c r="BP111" i="3"/>
  <c r="BD23" i="2"/>
  <c r="BM121" i="2"/>
  <c r="BJ13" i="2"/>
  <c r="BL80" i="3"/>
  <c r="BK81" i="3"/>
  <c r="BK83" i="3" s="1"/>
  <c r="BH6" i="3" s="1"/>
  <c r="BG24" i="3"/>
  <c r="BK87" i="3"/>
  <c r="BK89" i="3" s="1"/>
  <c r="BH7" i="3" s="1"/>
  <c r="BL86" i="3"/>
  <c r="BG25" i="3"/>
  <c r="BF8" i="3"/>
  <c r="BF26" i="3" s="1"/>
  <c r="BK69" i="3"/>
  <c r="BK71" i="3" s="1"/>
  <c r="BL68" i="3"/>
  <c r="BJ91" i="3"/>
  <c r="BJ93" i="3" s="1"/>
  <c r="BG4" i="3"/>
  <c r="BG22" i="3" s="1"/>
  <c r="BP110" i="2"/>
  <c r="BO111" i="2"/>
  <c r="BO113" i="2" s="1"/>
  <c r="BO98" i="2"/>
  <c r="BN99" i="2"/>
  <c r="BN101" i="2" s="1"/>
  <c r="BK13" i="2" s="1"/>
  <c r="BM123" i="2"/>
  <c r="BO104" i="2"/>
  <c r="BN105" i="2"/>
  <c r="BN107" i="2" s="1"/>
  <c r="BN117" i="2"/>
  <c r="BN119" i="2" s="1"/>
  <c r="BO116" i="2"/>
  <c r="BN75" i="3"/>
  <c r="BN77" i="3" s="1"/>
  <c r="BK5" i="3" s="1"/>
  <c r="BO74" i="3"/>
  <c r="BJ23" i="3"/>
  <c r="BD26" i="2"/>
  <c r="BO73" i="2"/>
  <c r="BN74" i="2"/>
  <c r="BN76" i="2" s="1"/>
  <c r="BM90" i="2"/>
  <c r="BM92" i="2" s="1"/>
  <c r="BO67" i="2"/>
  <c r="BN68" i="2"/>
  <c r="BN70" i="2" s="1"/>
  <c r="BO80" i="2"/>
  <c r="BO82" i="2" s="1"/>
  <c r="BL6" i="2" s="1"/>
  <c r="BP79" i="2"/>
  <c r="BN86" i="2"/>
  <c r="BN88" i="2" s="1"/>
  <c r="BK7" i="2" s="1"/>
  <c r="BO85" i="2"/>
  <c r="BF5" i="2"/>
  <c r="BE14" i="2"/>
  <c r="BE17" i="2" s="1"/>
  <c r="BF32" i="2" s="1"/>
  <c r="BF34" i="2" s="1"/>
  <c r="BE8" i="2"/>
  <c r="BJ16" i="2"/>
  <c r="BJ25" i="2" s="1"/>
  <c r="BK15" i="2"/>
  <c r="BK24" i="2" s="1"/>
  <c r="BI22" i="2"/>
  <c r="BK23" i="5" l="1"/>
  <c r="BP74" i="5"/>
  <c r="BO75" i="5"/>
  <c r="BO77" i="5" s="1"/>
  <c r="BL5" i="5" s="1"/>
  <c r="BL86" i="5"/>
  <c r="BK87" i="5"/>
  <c r="BK89" i="5" s="1"/>
  <c r="BH7" i="5" s="1"/>
  <c r="BH16" i="5" s="1"/>
  <c r="BG16" i="5"/>
  <c r="BG17" i="5" s="1"/>
  <c r="BG25" i="5"/>
  <c r="BM68" i="5"/>
  <c r="BL69" i="5"/>
  <c r="BL71" i="5" s="1"/>
  <c r="BI4" i="5" s="1"/>
  <c r="BN80" i="5"/>
  <c r="BM81" i="5"/>
  <c r="BM83" i="5" s="1"/>
  <c r="BJ6" i="5" s="1"/>
  <c r="BK91" i="5"/>
  <c r="BG22" i="5"/>
  <c r="BG8" i="5"/>
  <c r="BJ91" i="5"/>
  <c r="BJ93" i="5" s="1"/>
  <c r="BF26" i="5"/>
  <c r="BI15" i="5"/>
  <c r="BO106" i="4"/>
  <c r="BO108" i="4" s="1"/>
  <c r="BL14" i="4" s="1"/>
  <c r="BL23" i="4" s="1"/>
  <c r="BP105" i="4"/>
  <c r="BP112" i="4"/>
  <c r="BP114" i="4" s="1"/>
  <c r="BM15" i="4" s="1"/>
  <c r="BQ111" i="4"/>
  <c r="BQ75" i="4"/>
  <c r="BQ77" i="4" s="1"/>
  <c r="BN5" i="4" s="1"/>
  <c r="BR74" i="4"/>
  <c r="BL81" i="4"/>
  <c r="BL83" i="4" s="1"/>
  <c r="BI6" i="4" s="1"/>
  <c r="BI24" i="4" s="1"/>
  <c r="BM80" i="4"/>
  <c r="BO118" i="4"/>
  <c r="BO120" i="4" s="1"/>
  <c r="BL16" i="4" s="1"/>
  <c r="BP117" i="4"/>
  <c r="BG8" i="4"/>
  <c r="BG26" i="4" s="1"/>
  <c r="BG22" i="4"/>
  <c r="BJ91" i="4"/>
  <c r="BJ93" i="4" s="1"/>
  <c r="BH4" i="4"/>
  <c r="BN122" i="4"/>
  <c r="BN124" i="4" s="1"/>
  <c r="BK13" i="4"/>
  <c r="BK17" i="4" s="1"/>
  <c r="BL69" i="4"/>
  <c r="BL71" i="4" s="1"/>
  <c r="BM68" i="4"/>
  <c r="BO100" i="4"/>
  <c r="BO102" i="4" s="1"/>
  <c r="BP99" i="4"/>
  <c r="BK87" i="4"/>
  <c r="BK89" i="4" s="1"/>
  <c r="BH7" i="4" s="1"/>
  <c r="BH25" i="4" s="1"/>
  <c r="BL86" i="4"/>
  <c r="BH24" i="3"/>
  <c r="BH25" i="3"/>
  <c r="BG17" i="3"/>
  <c r="BP112" i="3"/>
  <c r="BP114" i="3" s="1"/>
  <c r="BM15" i="3" s="1"/>
  <c r="BQ111" i="3"/>
  <c r="BO118" i="3"/>
  <c r="BO120" i="3" s="1"/>
  <c r="BL16" i="3" s="1"/>
  <c r="BP117" i="3"/>
  <c r="BN122" i="3"/>
  <c r="BN124" i="3" s="1"/>
  <c r="BO100" i="3"/>
  <c r="BO102" i="3" s="1"/>
  <c r="BL13" i="3" s="1"/>
  <c r="BP99" i="3"/>
  <c r="BP105" i="3"/>
  <c r="BO106" i="3"/>
  <c r="BO108" i="3" s="1"/>
  <c r="BL14" i="3" s="1"/>
  <c r="BM86" i="3"/>
  <c r="BL87" i="3"/>
  <c r="BL89" i="3" s="1"/>
  <c r="BI7" i="3" s="1"/>
  <c r="BM80" i="3"/>
  <c r="BL81" i="3"/>
  <c r="BL83" i="3" s="1"/>
  <c r="BI6" i="3" s="1"/>
  <c r="BG8" i="3"/>
  <c r="BL69" i="3"/>
  <c r="BL71" i="3" s="1"/>
  <c r="BM68" i="3"/>
  <c r="BK91" i="3"/>
  <c r="BK93" i="3" s="1"/>
  <c r="BH4" i="3"/>
  <c r="BH22" i="3" s="1"/>
  <c r="BO117" i="2"/>
  <c r="BO119" i="2" s="1"/>
  <c r="BP116" i="2"/>
  <c r="BP104" i="2"/>
  <c r="BO105" i="2"/>
  <c r="BO107" i="2" s="1"/>
  <c r="BN121" i="2"/>
  <c r="BN123" i="2" s="1"/>
  <c r="BP98" i="2"/>
  <c r="BO99" i="2"/>
  <c r="BO101" i="2" s="1"/>
  <c r="BQ110" i="2"/>
  <c r="BP111" i="2"/>
  <c r="BP113" i="2" s="1"/>
  <c r="BP74" i="3"/>
  <c r="BO75" i="3"/>
  <c r="BO77" i="3" s="1"/>
  <c r="BL5" i="3" s="1"/>
  <c r="BK23" i="3"/>
  <c r="BO86" i="2"/>
  <c r="BO88" i="2" s="1"/>
  <c r="BL7" i="2" s="1"/>
  <c r="BP85" i="2"/>
  <c r="BQ79" i="2"/>
  <c r="BP80" i="2"/>
  <c r="BP82" i="2" s="1"/>
  <c r="BM6" i="2" s="1"/>
  <c r="BE23" i="2"/>
  <c r="BN90" i="2"/>
  <c r="BN92" i="2" s="1"/>
  <c r="BP67" i="2"/>
  <c r="BO68" i="2"/>
  <c r="BO70" i="2" s="1"/>
  <c r="BL4" i="2" s="1"/>
  <c r="BP73" i="2"/>
  <c r="BO74" i="2"/>
  <c r="BO76" i="2" s="1"/>
  <c r="BL15" i="2"/>
  <c r="BL24" i="2" s="1"/>
  <c r="BK4" i="2"/>
  <c r="BJ22" i="2"/>
  <c r="BE26" i="2"/>
  <c r="BK16" i="2"/>
  <c r="BK25" i="2" s="1"/>
  <c r="BG5" i="2"/>
  <c r="BF14" i="2"/>
  <c r="BF17" i="2" s="1"/>
  <c r="BG32" i="2" s="1"/>
  <c r="BG34" i="2" s="1"/>
  <c r="BF8" i="2"/>
  <c r="BJ15" i="5" l="1"/>
  <c r="BO80" i="5"/>
  <c r="BN81" i="5"/>
  <c r="BN83" i="5" s="1"/>
  <c r="BK6" i="5" s="1"/>
  <c r="BM69" i="5"/>
  <c r="BM71" i="5" s="1"/>
  <c r="BJ4" i="5" s="1"/>
  <c r="BN68" i="5"/>
  <c r="BK93" i="5"/>
  <c r="BH17" i="5"/>
  <c r="BH25" i="5"/>
  <c r="BL87" i="5"/>
  <c r="BL89" i="5" s="1"/>
  <c r="BI7" i="5" s="1"/>
  <c r="BM86" i="5"/>
  <c r="BG26" i="5"/>
  <c r="BL23" i="5"/>
  <c r="BQ74" i="5"/>
  <c r="BP75" i="5"/>
  <c r="BP77" i="5" s="1"/>
  <c r="BM5" i="5" s="1"/>
  <c r="BI24" i="5"/>
  <c r="BH22" i="5"/>
  <c r="BH8" i="5"/>
  <c r="BK91" i="4"/>
  <c r="BP118" i="4"/>
  <c r="BP120" i="4" s="1"/>
  <c r="BM16" i="4" s="1"/>
  <c r="BQ117" i="4"/>
  <c r="BK93" i="4"/>
  <c r="BL87" i="4"/>
  <c r="BL89" i="4" s="1"/>
  <c r="BI7" i="4" s="1"/>
  <c r="BI25" i="4" s="1"/>
  <c r="BM86" i="4"/>
  <c r="BM81" i="4"/>
  <c r="BM83" i="4" s="1"/>
  <c r="BJ6" i="4" s="1"/>
  <c r="BJ24" i="4" s="1"/>
  <c r="BN80" i="4"/>
  <c r="BP100" i="4"/>
  <c r="BP102" i="4" s="1"/>
  <c r="BQ99" i="4"/>
  <c r="BS74" i="4"/>
  <c r="BR75" i="4"/>
  <c r="BR77" i="4" s="1"/>
  <c r="BO5" i="4" s="1"/>
  <c r="BO122" i="4"/>
  <c r="BO124" i="4" s="1"/>
  <c r="BL13" i="4"/>
  <c r="BL17" i="4" s="1"/>
  <c r="BM69" i="4"/>
  <c r="BM71" i="4" s="1"/>
  <c r="BN68" i="4"/>
  <c r="BR111" i="4"/>
  <c r="BQ112" i="4"/>
  <c r="BQ114" i="4" s="1"/>
  <c r="BN15" i="4" s="1"/>
  <c r="BI4" i="4"/>
  <c r="BQ105" i="4"/>
  <c r="BP106" i="4"/>
  <c r="BP108" i="4" s="1"/>
  <c r="BM14" i="4" s="1"/>
  <c r="BM23" i="4" s="1"/>
  <c r="BH22" i="4"/>
  <c r="BH8" i="4"/>
  <c r="BH26" i="4" s="1"/>
  <c r="BH17" i="3"/>
  <c r="BI25" i="3"/>
  <c r="BG26" i="3"/>
  <c r="BQ105" i="3"/>
  <c r="BP106" i="3"/>
  <c r="BP108" i="3" s="1"/>
  <c r="BM14" i="3" s="1"/>
  <c r="BP100" i="3"/>
  <c r="BP102" i="3" s="1"/>
  <c r="BM13" i="3" s="1"/>
  <c r="BQ99" i="3"/>
  <c r="BO122" i="3"/>
  <c r="BO124" i="3" s="1"/>
  <c r="BQ117" i="3"/>
  <c r="BP118" i="3"/>
  <c r="BP120" i="3" s="1"/>
  <c r="BM16" i="3" s="1"/>
  <c r="BR111" i="3"/>
  <c r="BQ112" i="3"/>
  <c r="BQ114" i="3" s="1"/>
  <c r="BN15" i="3" s="1"/>
  <c r="BO121" i="2"/>
  <c r="BO123" i="2" s="1"/>
  <c r="BL13" i="2"/>
  <c r="BI24" i="3"/>
  <c r="BM81" i="3"/>
  <c r="BM83" i="3" s="1"/>
  <c r="BJ6" i="3" s="1"/>
  <c r="BN80" i="3"/>
  <c r="BN86" i="3"/>
  <c r="BM87" i="3"/>
  <c r="BM89" i="3" s="1"/>
  <c r="BJ7" i="3" s="1"/>
  <c r="BH8" i="3"/>
  <c r="BH26" i="3" s="1"/>
  <c r="BN68" i="3"/>
  <c r="BM69" i="3"/>
  <c r="BM71" i="3" s="1"/>
  <c r="BL91" i="3"/>
  <c r="BL93" i="3" s="1"/>
  <c r="BI4" i="3"/>
  <c r="BI22" i="3" s="1"/>
  <c r="BR110" i="2"/>
  <c r="BQ111" i="2"/>
  <c r="BQ113" i="2" s="1"/>
  <c r="BP99" i="2"/>
  <c r="BP101" i="2" s="1"/>
  <c r="BM13" i="2" s="1"/>
  <c r="BQ98" i="2"/>
  <c r="BQ104" i="2"/>
  <c r="BP105" i="2"/>
  <c r="BP107" i="2" s="1"/>
  <c r="BQ116" i="2"/>
  <c r="BP117" i="2"/>
  <c r="BP119" i="2" s="1"/>
  <c r="BL23" i="3"/>
  <c r="BP75" i="3"/>
  <c r="BP77" i="3" s="1"/>
  <c r="BM5" i="3" s="1"/>
  <c r="BQ74" i="3"/>
  <c r="BQ73" i="2"/>
  <c r="BP74" i="2"/>
  <c r="BP76" i="2" s="1"/>
  <c r="BO90" i="2"/>
  <c r="BO92" i="2" s="1"/>
  <c r="BP68" i="2"/>
  <c r="BP70" i="2" s="1"/>
  <c r="BQ67" i="2"/>
  <c r="BR79" i="2"/>
  <c r="BQ80" i="2"/>
  <c r="BQ82" i="2" s="1"/>
  <c r="BN6" i="2" s="1"/>
  <c r="BF26" i="2"/>
  <c r="BP86" i="2"/>
  <c r="BP88" i="2" s="1"/>
  <c r="BM7" i="2" s="1"/>
  <c r="BQ85" i="2"/>
  <c r="BF23" i="2"/>
  <c r="BG14" i="2"/>
  <c r="BG17" i="2" s="1"/>
  <c r="BH32" i="2" s="1"/>
  <c r="BH34" i="2" s="1"/>
  <c r="BG8" i="2"/>
  <c r="BH5" i="2"/>
  <c r="BL16" i="2"/>
  <c r="BL25" i="2" s="1"/>
  <c r="BK22" i="2"/>
  <c r="BM15" i="2"/>
  <c r="BM24" i="2" s="1"/>
  <c r="BH26" i="5" l="1"/>
  <c r="BM23" i="5"/>
  <c r="BR74" i="5"/>
  <c r="BQ75" i="5"/>
  <c r="BQ77" i="5" s="1"/>
  <c r="BN5" i="5" s="1"/>
  <c r="BN69" i="5"/>
  <c r="BN71" i="5" s="1"/>
  <c r="BK4" i="5" s="1"/>
  <c r="BO68" i="5"/>
  <c r="BI22" i="5"/>
  <c r="BI8" i="5"/>
  <c r="BM87" i="5"/>
  <c r="BM89" i="5" s="1"/>
  <c r="BJ7" i="5" s="1"/>
  <c r="BN86" i="5"/>
  <c r="BL91" i="5"/>
  <c r="BL93" i="5" s="1"/>
  <c r="BI17" i="5"/>
  <c r="BK15" i="5"/>
  <c r="BK24" i="5"/>
  <c r="BP80" i="5"/>
  <c r="BO81" i="5"/>
  <c r="BO83" i="5" s="1"/>
  <c r="BL6" i="5" s="1"/>
  <c r="BJ24" i="5"/>
  <c r="BJ4" i="4"/>
  <c r="BS75" i="4"/>
  <c r="BS77" i="4" s="1"/>
  <c r="BP5" i="4" s="1"/>
  <c r="BT74" i="4"/>
  <c r="BQ100" i="4"/>
  <c r="BQ102" i="4" s="1"/>
  <c r="BR99" i="4"/>
  <c r="BP122" i="4"/>
  <c r="BP124" i="4" s="1"/>
  <c r="BM13" i="4"/>
  <c r="BM17" i="4" s="1"/>
  <c r="BO80" i="4"/>
  <c r="BN81" i="4"/>
  <c r="BN83" i="4" s="1"/>
  <c r="BK6" i="4" s="1"/>
  <c r="BK24" i="4" s="1"/>
  <c r="BR105" i="4"/>
  <c r="BQ106" i="4"/>
  <c r="BQ108" i="4" s="1"/>
  <c r="BN14" i="4" s="1"/>
  <c r="BN23" i="4" s="1"/>
  <c r="BM87" i="4"/>
  <c r="BM89" i="4" s="1"/>
  <c r="BJ7" i="4" s="1"/>
  <c r="BJ25" i="4" s="1"/>
  <c r="BN86" i="4"/>
  <c r="BI8" i="4"/>
  <c r="BI26" i="4" s="1"/>
  <c r="BI22" i="4"/>
  <c r="BL91" i="4"/>
  <c r="BL93" i="4" s="1"/>
  <c r="BQ118" i="4"/>
  <c r="BQ120" i="4" s="1"/>
  <c r="BN16" i="4" s="1"/>
  <c r="BR117" i="4"/>
  <c r="BR112" i="4"/>
  <c r="BR114" i="4" s="1"/>
  <c r="BO15" i="4" s="1"/>
  <c r="BS111" i="4"/>
  <c r="BN69" i="4"/>
  <c r="BN71" i="4" s="1"/>
  <c r="BO68" i="4"/>
  <c r="BJ24" i="3"/>
  <c r="BI17" i="3"/>
  <c r="BS111" i="3"/>
  <c r="BR112" i="3"/>
  <c r="BR114" i="3" s="1"/>
  <c r="BO15" i="3" s="1"/>
  <c r="BQ118" i="3"/>
  <c r="BQ120" i="3" s="1"/>
  <c r="BN16" i="3" s="1"/>
  <c r="BR117" i="3"/>
  <c r="BR99" i="3"/>
  <c r="BQ100" i="3"/>
  <c r="BQ102" i="3" s="1"/>
  <c r="BN13" i="3" s="1"/>
  <c r="BP122" i="3"/>
  <c r="BP124" i="3" s="1"/>
  <c r="BQ106" i="3"/>
  <c r="BQ108" i="3" s="1"/>
  <c r="BN14" i="3" s="1"/>
  <c r="BR105" i="3"/>
  <c r="BJ25" i="3"/>
  <c r="BN87" i="3"/>
  <c r="BN89" i="3" s="1"/>
  <c r="BK7" i="3" s="1"/>
  <c r="BO86" i="3"/>
  <c r="BO80" i="3"/>
  <c r="BN81" i="3"/>
  <c r="BN83" i="3" s="1"/>
  <c r="BK6" i="3" s="1"/>
  <c r="BI8" i="3"/>
  <c r="BM91" i="3"/>
  <c r="BM93" i="3" s="1"/>
  <c r="BJ4" i="3"/>
  <c r="BJ22" i="3" s="1"/>
  <c r="BO68" i="3"/>
  <c r="BN69" i="3"/>
  <c r="BN71" i="3" s="1"/>
  <c r="BR116" i="2"/>
  <c r="BQ117" i="2"/>
  <c r="BQ119" i="2" s="1"/>
  <c r="BQ105" i="2"/>
  <c r="BQ107" i="2" s="1"/>
  <c r="BR104" i="2"/>
  <c r="BR98" i="2"/>
  <c r="BQ99" i="2"/>
  <c r="BQ101" i="2" s="1"/>
  <c r="BP121" i="2"/>
  <c r="BP123" i="2" s="1"/>
  <c r="BS110" i="2"/>
  <c r="BR111" i="2"/>
  <c r="BR113" i="2" s="1"/>
  <c r="BG23" i="2"/>
  <c r="BR74" i="3"/>
  <c r="BQ75" i="3"/>
  <c r="BQ77" i="3" s="1"/>
  <c r="BN5" i="3" s="1"/>
  <c r="BM23" i="3"/>
  <c r="BQ86" i="2"/>
  <c r="BQ88" i="2" s="1"/>
  <c r="BN7" i="2" s="1"/>
  <c r="BR85" i="2"/>
  <c r="BS79" i="2"/>
  <c r="BR80" i="2"/>
  <c r="BR82" i="2" s="1"/>
  <c r="BO6" i="2" s="1"/>
  <c r="BR67" i="2"/>
  <c r="BQ68" i="2"/>
  <c r="BQ70" i="2" s="1"/>
  <c r="BN4" i="2" s="1"/>
  <c r="BP90" i="2"/>
  <c r="BP92" i="2" s="1"/>
  <c r="BQ74" i="2"/>
  <c r="BQ76" i="2" s="1"/>
  <c r="BR73" i="2"/>
  <c r="BN15" i="2"/>
  <c r="BN24" i="2" s="1"/>
  <c r="BL22" i="2"/>
  <c r="BM4" i="2"/>
  <c r="BI5" i="2"/>
  <c r="BH14" i="2"/>
  <c r="BH17" i="2" s="1"/>
  <c r="BI32" i="2" s="1"/>
  <c r="BI34" i="2" s="1"/>
  <c r="BH8" i="2"/>
  <c r="BM16" i="2"/>
  <c r="BM25" i="2" s="1"/>
  <c r="BG26" i="2"/>
  <c r="BI26" i="5" l="1"/>
  <c r="BJ17" i="5"/>
  <c r="BJ22" i="5"/>
  <c r="BJ8" i="5"/>
  <c r="BJ26" i="5" s="1"/>
  <c r="BM91" i="5"/>
  <c r="BP68" i="5"/>
  <c r="BO69" i="5"/>
  <c r="BO71" i="5" s="1"/>
  <c r="BL4" i="5" s="1"/>
  <c r="BN91" i="5"/>
  <c r="BL15" i="5"/>
  <c r="BL24" i="5" s="1"/>
  <c r="BP81" i="5"/>
  <c r="BP83" i="5" s="1"/>
  <c r="BM6" i="5" s="1"/>
  <c r="BQ80" i="5"/>
  <c r="BN23" i="5"/>
  <c r="BR75" i="5"/>
  <c r="BR77" i="5" s="1"/>
  <c r="BO5" i="5" s="1"/>
  <c r="BS74" i="5"/>
  <c r="BI25" i="5"/>
  <c r="BM93" i="5"/>
  <c r="BN87" i="5"/>
  <c r="BN89" i="5" s="1"/>
  <c r="BK7" i="5" s="1"/>
  <c r="BO86" i="5"/>
  <c r="BR106" i="4"/>
  <c r="BR108" i="4" s="1"/>
  <c r="BO14" i="4" s="1"/>
  <c r="BO23" i="4" s="1"/>
  <c r="BS105" i="4"/>
  <c r="BP80" i="4"/>
  <c r="BO81" i="4"/>
  <c r="BO83" i="4" s="1"/>
  <c r="BL6" i="4" s="1"/>
  <c r="BL24" i="4" s="1"/>
  <c r="BO86" i="4"/>
  <c r="BN87" i="4"/>
  <c r="BN89" i="4" s="1"/>
  <c r="BK7" i="4" s="1"/>
  <c r="BK25" i="4" s="1"/>
  <c r="BP68" i="4"/>
  <c r="BO69" i="4"/>
  <c r="BO71" i="4" s="1"/>
  <c r="BK4" i="4"/>
  <c r="BT111" i="4"/>
  <c r="BS112" i="4"/>
  <c r="BS114" i="4" s="1"/>
  <c r="BP15" i="4" s="1"/>
  <c r="BS99" i="4"/>
  <c r="BR100" i="4"/>
  <c r="BR102" i="4" s="1"/>
  <c r="BQ122" i="4"/>
  <c r="BQ124" i="4" s="1"/>
  <c r="BN13" i="4"/>
  <c r="BN17" i="4" s="1"/>
  <c r="BS117" i="4"/>
  <c r="BR118" i="4"/>
  <c r="BR120" i="4" s="1"/>
  <c r="BO16" i="4" s="1"/>
  <c r="BT75" i="4"/>
  <c r="BT77" i="4" s="1"/>
  <c r="BQ5" i="4" s="1"/>
  <c r="BU74" i="4"/>
  <c r="BJ8" i="4"/>
  <c r="BJ26" i="4" s="1"/>
  <c r="BJ22" i="4"/>
  <c r="BM91" i="4"/>
  <c r="BM93" i="4" s="1"/>
  <c r="BK25" i="3"/>
  <c r="BK24" i="3"/>
  <c r="BI26" i="3"/>
  <c r="BJ17" i="3"/>
  <c r="BS105" i="3"/>
  <c r="BR106" i="3"/>
  <c r="BR108" i="3" s="1"/>
  <c r="BO14" i="3" s="1"/>
  <c r="BQ122" i="3"/>
  <c r="BQ124" i="3" s="1"/>
  <c r="BR100" i="3"/>
  <c r="BR102" i="3" s="1"/>
  <c r="BO13" i="3" s="1"/>
  <c r="BS99" i="3"/>
  <c r="BR118" i="3"/>
  <c r="BR120" i="3" s="1"/>
  <c r="BO16" i="3" s="1"/>
  <c r="BS117" i="3"/>
  <c r="BS112" i="3"/>
  <c r="BS114" i="3" s="1"/>
  <c r="BP15" i="3" s="1"/>
  <c r="BT111" i="3"/>
  <c r="BQ121" i="2"/>
  <c r="BQ123" i="2" s="1"/>
  <c r="BN13" i="2"/>
  <c r="BO81" i="3"/>
  <c r="BO83" i="3" s="1"/>
  <c r="BL6" i="3" s="1"/>
  <c r="BP80" i="3"/>
  <c r="BP86" i="3"/>
  <c r="BO87" i="3"/>
  <c r="BO89" i="3" s="1"/>
  <c r="BL7" i="3" s="1"/>
  <c r="BN91" i="3"/>
  <c r="BN93" i="3" s="1"/>
  <c r="BK4" i="3"/>
  <c r="BK22" i="3" s="1"/>
  <c r="BO69" i="3"/>
  <c r="BO71" i="3" s="1"/>
  <c r="BP68" i="3"/>
  <c r="BJ8" i="3"/>
  <c r="BJ26" i="3" s="1"/>
  <c r="BS111" i="2"/>
  <c r="BS113" i="2" s="1"/>
  <c r="BT110" i="2"/>
  <c r="BS98" i="2"/>
  <c r="BR99" i="2"/>
  <c r="BR101" i="2" s="1"/>
  <c r="BO13" i="2" s="1"/>
  <c r="BR105" i="2"/>
  <c r="BR107" i="2" s="1"/>
  <c r="BS104" i="2"/>
  <c r="BS116" i="2"/>
  <c r="BR117" i="2"/>
  <c r="BR119" i="2" s="1"/>
  <c r="BN23" i="3"/>
  <c r="BS74" i="3"/>
  <c r="BR75" i="3"/>
  <c r="BR77" i="3" s="1"/>
  <c r="BO5" i="3" s="1"/>
  <c r="BS73" i="2"/>
  <c r="BR74" i="2"/>
  <c r="BR76" i="2" s="1"/>
  <c r="BQ90" i="2"/>
  <c r="BQ92" i="2" s="1"/>
  <c r="BR68" i="2"/>
  <c r="BR70" i="2" s="1"/>
  <c r="BS67" i="2"/>
  <c r="BH26" i="2"/>
  <c r="BT79" i="2"/>
  <c r="BS80" i="2"/>
  <c r="BS82" i="2" s="1"/>
  <c r="BP6" i="2" s="1"/>
  <c r="BH23" i="2"/>
  <c r="BR86" i="2"/>
  <c r="BR88" i="2" s="1"/>
  <c r="BO7" i="2" s="1"/>
  <c r="BS85" i="2"/>
  <c r="BN16" i="2"/>
  <c r="BN25" i="2" s="1"/>
  <c r="BJ5" i="2"/>
  <c r="BI14" i="2"/>
  <c r="BI17" i="2" s="1"/>
  <c r="BJ32" i="2" s="1"/>
  <c r="BJ34" i="2" s="1"/>
  <c r="BI8" i="2"/>
  <c r="BM22" i="2"/>
  <c r="BN22" i="2"/>
  <c r="BO15" i="2"/>
  <c r="BO24" i="2" s="1"/>
  <c r="BN93" i="5" l="1"/>
  <c r="BK22" i="5"/>
  <c r="BK8" i="5"/>
  <c r="BQ68" i="5"/>
  <c r="BP69" i="5"/>
  <c r="BP71" i="5" s="1"/>
  <c r="BM4" i="5" s="1"/>
  <c r="BS75" i="5"/>
  <c r="BS77" i="5" s="1"/>
  <c r="BP5" i="5" s="1"/>
  <c r="BT74" i="5"/>
  <c r="BO23" i="5"/>
  <c r="BQ81" i="5"/>
  <c r="BQ83" i="5" s="1"/>
  <c r="BN6" i="5" s="1"/>
  <c r="BR80" i="5"/>
  <c r="BM15" i="5"/>
  <c r="BM24" i="5"/>
  <c r="BP86" i="5"/>
  <c r="BO87" i="5"/>
  <c r="BO89" i="5" s="1"/>
  <c r="BL7" i="5" s="1"/>
  <c r="BJ25" i="5"/>
  <c r="BK17" i="5"/>
  <c r="BN91" i="4"/>
  <c r="BN93" i="4"/>
  <c r="BR122" i="4"/>
  <c r="BR124" i="4" s="1"/>
  <c r="BO13" i="4"/>
  <c r="BO17" i="4" s="1"/>
  <c r="BT99" i="4"/>
  <c r="BS100" i="4"/>
  <c r="BS102" i="4" s="1"/>
  <c r="BU111" i="4"/>
  <c r="BT112" i="4"/>
  <c r="BT114" i="4" s="1"/>
  <c r="BQ15" i="4" s="1"/>
  <c r="BK22" i="4"/>
  <c r="BK8" i="4"/>
  <c r="BK26" i="4" s="1"/>
  <c r="BL4" i="4"/>
  <c r="BQ68" i="4"/>
  <c r="BP69" i="4"/>
  <c r="BP71" i="4" s="1"/>
  <c r="BP86" i="4"/>
  <c r="BO87" i="4"/>
  <c r="BO89" i="4" s="1"/>
  <c r="BL7" i="4" s="1"/>
  <c r="BL25" i="4" s="1"/>
  <c r="BV74" i="4"/>
  <c r="BU75" i="4"/>
  <c r="BU77" i="4" s="1"/>
  <c r="BR5" i="4" s="1"/>
  <c r="BQ80" i="4"/>
  <c r="BP81" i="4"/>
  <c r="BP83" i="4" s="1"/>
  <c r="BM6" i="4" s="1"/>
  <c r="BM24" i="4" s="1"/>
  <c r="BT105" i="4"/>
  <c r="BS106" i="4"/>
  <c r="BS108" i="4" s="1"/>
  <c r="BP14" i="4" s="1"/>
  <c r="BP23" i="4" s="1"/>
  <c r="BS118" i="4"/>
  <c r="BS120" i="4" s="1"/>
  <c r="BP16" i="4" s="1"/>
  <c r="BT117" i="4"/>
  <c r="BU111" i="3"/>
  <c r="BT112" i="3"/>
  <c r="BT114" i="3" s="1"/>
  <c r="BQ15" i="3" s="1"/>
  <c r="BT117" i="3"/>
  <c r="BS118" i="3"/>
  <c r="BS120" i="3" s="1"/>
  <c r="BP16" i="3" s="1"/>
  <c r="BT99" i="3"/>
  <c r="BS100" i="3"/>
  <c r="BS102" i="3" s="1"/>
  <c r="BP13" i="3" s="1"/>
  <c r="BR122" i="3"/>
  <c r="BR124" i="3" s="1"/>
  <c r="BT105" i="3"/>
  <c r="BS106" i="3"/>
  <c r="BS108" i="3" s="1"/>
  <c r="BP14" i="3" s="1"/>
  <c r="BK17" i="3"/>
  <c r="BL25" i="3"/>
  <c r="BP87" i="3"/>
  <c r="BP89" i="3" s="1"/>
  <c r="BM7" i="3" s="1"/>
  <c r="BQ86" i="3"/>
  <c r="BQ80" i="3"/>
  <c r="BP81" i="3"/>
  <c r="BP83" i="3" s="1"/>
  <c r="BM6" i="3" s="1"/>
  <c r="BL24" i="3"/>
  <c r="BQ68" i="3"/>
  <c r="BP69" i="3"/>
  <c r="BP71" i="3" s="1"/>
  <c r="BL4" i="3"/>
  <c r="BL22" i="3" s="1"/>
  <c r="BO91" i="3"/>
  <c r="BO93" i="3" s="1"/>
  <c r="BK8" i="3"/>
  <c r="BT116" i="2"/>
  <c r="BS117" i="2"/>
  <c r="BS119" i="2" s="1"/>
  <c r="BS105" i="2"/>
  <c r="BS107" i="2" s="1"/>
  <c r="BT104" i="2"/>
  <c r="BR121" i="2"/>
  <c r="BR123" i="2" s="1"/>
  <c r="BS99" i="2"/>
  <c r="BS101" i="2" s="1"/>
  <c r="BT98" i="2"/>
  <c r="BU110" i="2"/>
  <c r="BT111" i="2"/>
  <c r="BT113" i="2" s="1"/>
  <c r="BO23" i="3"/>
  <c r="BS75" i="3"/>
  <c r="BS77" i="3" s="1"/>
  <c r="BP5" i="3" s="1"/>
  <c r="BT74" i="3"/>
  <c r="BS86" i="2"/>
  <c r="BS88" i="2" s="1"/>
  <c r="BP7" i="2" s="1"/>
  <c r="BT85" i="2"/>
  <c r="BT80" i="2"/>
  <c r="BT82" i="2" s="1"/>
  <c r="BQ6" i="2" s="1"/>
  <c r="BU79" i="2"/>
  <c r="BS68" i="2"/>
  <c r="BS70" i="2" s="1"/>
  <c r="BP4" i="2" s="1"/>
  <c r="BT67" i="2"/>
  <c r="BI26" i="2"/>
  <c r="BR90" i="2"/>
  <c r="BR92" i="2" s="1"/>
  <c r="BI23" i="2"/>
  <c r="BS74" i="2"/>
  <c r="BS76" i="2" s="1"/>
  <c r="BT73" i="2"/>
  <c r="BP15" i="2"/>
  <c r="BP24" i="2" s="1"/>
  <c r="BO4" i="2"/>
  <c r="BO16" i="2"/>
  <c r="BO25" i="2" s="1"/>
  <c r="BJ14" i="2"/>
  <c r="BJ17" i="2" s="1"/>
  <c r="BK32" i="2" s="1"/>
  <c r="BK34" i="2" s="1"/>
  <c r="BJ8" i="2"/>
  <c r="BK5" i="2"/>
  <c r="BK25" i="5" l="1"/>
  <c r="BK26" i="5"/>
  <c r="BU74" i="5"/>
  <c r="BT75" i="5"/>
  <c r="BT77" i="5" s="1"/>
  <c r="BQ5" i="5" s="1"/>
  <c r="BL17" i="5"/>
  <c r="BP23" i="5"/>
  <c r="BP87" i="5"/>
  <c r="BP89" i="5" s="1"/>
  <c r="BM7" i="5" s="1"/>
  <c r="BQ86" i="5"/>
  <c r="BQ69" i="5"/>
  <c r="BQ71" i="5" s="1"/>
  <c r="BN4" i="5" s="1"/>
  <c r="BR68" i="5"/>
  <c r="BL22" i="5"/>
  <c r="BL8" i="5"/>
  <c r="BO91" i="5"/>
  <c r="BO93" i="5" s="1"/>
  <c r="BR81" i="5"/>
  <c r="BR83" i="5" s="1"/>
  <c r="BO6" i="5" s="1"/>
  <c r="BS80" i="5"/>
  <c r="BN15" i="5"/>
  <c r="BN24" i="5" s="1"/>
  <c r="BP87" i="4"/>
  <c r="BP89" i="4" s="1"/>
  <c r="BM7" i="4" s="1"/>
  <c r="BM25" i="4" s="1"/>
  <c r="BQ86" i="4"/>
  <c r="BM4" i="4"/>
  <c r="BQ69" i="4"/>
  <c r="BQ71" i="4" s="1"/>
  <c r="BR68" i="4"/>
  <c r="BL8" i="4"/>
  <c r="BL26" i="4" s="1"/>
  <c r="BL22" i="4"/>
  <c r="BO91" i="4"/>
  <c r="BO93" i="4" s="1"/>
  <c r="BT118" i="4"/>
  <c r="BT120" i="4" s="1"/>
  <c r="BQ16" i="4" s="1"/>
  <c r="BU117" i="4"/>
  <c r="BV111" i="4"/>
  <c r="BU112" i="4"/>
  <c r="BU114" i="4" s="1"/>
  <c r="BR15" i="4" s="1"/>
  <c r="BU105" i="4"/>
  <c r="BT106" i="4"/>
  <c r="BT108" i="4" s="1"/>
  <c r="BQ14" i="4" s="1"/>
  <c r="BQ23" i="4" s="1"/>
  <c r="BS122" i="4"/>
  <c r="BS124" i="4" s="1"/>
  <c r="BP13" i="4"/>
  <c r="BP17" i="4" s="1"/>
  <c r="BT100" i="4"/>
  <c r="BT102" i="4" s="1"/>
  <c r="BU99" i="4"/>
  <c r="BQ81" i="4"/>
  <c r="BQ83" i="4" s="1"/>
  <c r="BN6" i="4" s="1"/>
  <c r="BN24" i="4" s="1"/>
  <c r="BR80" i="4"/>
  <c r="BV75" i="4"/>
  <c r="BV77" i="4" s="1"/>
  <c r="BS5" i="4" s="1"/>
  <c r="BW74" i="4"/>
  <c r="BM24" i="3"/>
  <c r="BK26" i="3"/>
  <c r="BL17" i="3"/>
  <c r="BU105" i="3"/>
  <c r="BT106" i="3"/>
  <c r="BT108" i="3" s="1"/>
  <c r="BQ14" i="3" s="1"/>
  <c r="BS122" i="3"/>
  <c r="BS124" i="3" s="1"/>
  <c r="BT100" i="3"/>
  <c r="BT102" i="3" s="1"/>
  <c r="BQ13" i="3" s="1"/>
  <c r="BU99" i="3"/>
  <c r="BU117" i="3"/>
  <c r="BT118" i="3"/>
  <c r="BT120" i="3" s="1"/>
  <c r="BQ16" i="3" s="1"/>
  <c r="BU112" i="3"/>
  <c r="BU114" i="3" s="1"/>
  <c r="BR15" i="3" s="1"/>
  <c r="BV111" i="3"/>
  <c r="BS121" i="2"/>
  <c r="BP13" i="2"/>
  <c r="BQ81" i="3"/>
  <c r="BQ83" i="3" s="1"/>
  <c r="BN6" i="3" s="1"/>
  <c r="BR80" i="3"/>
  <c r="BR86" i="3"/>
  <c r="BQ87" i="3"/>
  <c r="BQ89" i="3" s="1"/>
  <c r="BN7" i="3" s="1"/>
  <c r="BM25" i="3"/>
  <c r="BL8" i="3"/>
  <c r="BL26" i="3" s="1"/>
  <c r="BM4" i="3"/>
  <c r="BM22" i="3" s="1"/>
  <c r="BP91" i="3"/>
  <c r="BP93" i="3" s="1"/>
  <c r="BM17" i="3"/>
  <c r="BQ69" i="3"/>
  <c r="BQ71" i="3" s="1"/>
  <c r="BR68" i="3"/>
  <c r="BJ26" i="2"/>
  <c r="BV110" i="2"/>
  <c r="BU111" i="2"/>
  <c r="BU113" i="2" s="1"/>
  <c r="BU98" i="2"/>
  <c r="BT99" i="2"/>
  <c r="BT101" i="2" s="1"/>
  <c r="BQ13" i="2" s="1"/>
  <c r="BS123" i="2"/>
  <c r="BT105" i="2"/>
  <c r="BT107" i="2" s="1"/>
  <c r="BU104" i="2"/>
  <c r="BU116" i="2"/>
  <c r="BT117" i="2"/>
  <c r="BT119" i="2" s="1"/>
  <c r="BT75" i="3"/>
  <c r="BT77" i="3" s="1"/>
  <c r="BQ5" i="3" s="1"/>
  <c r="BU74" i="3"/>
  <c r="BP23" i="3"/>
  <c r="BU73" i="2"/>
  <c r="BT74" i="2"/>
  <c r="BT76" i="2" s="1"/>
  <c r="BT68" i="2"/>
  <c r="BT70" i="2" s="1"/>
  <c r="BQ4" i="2" s="1"/>
  <c r="BU67" i="2"/>
  <c r="BS90" i="2"/>
  <c r="BS92" i="2" s="1"/>
  <c r="BV79" i="2"/>
  <c r="BU80" i="2"/>
  <c r="BU82" i="2" s="1"/>
  <c r="BR6" i="2" s="1"/>
  <c r="BT86" i="2"/>
  <c r="BT88" i="2" s="1"/>
  <c r="BQ7" i="2" s="1"/>
  <c r="BU85" i="2"/>
  <c r="BL5" i="2"/>
  <c r="BK14" i="2"/>
  <c r="BK17" i="2" s="1"/>
  <c r="BL32" i="2" s="1"/>
  <c r="BL34" i="2" s="1"/>
  <c r="BK8" i="2"/>
  <c r="BJ23" i="2"/>
  <c r="BP16" i="2"/>
  <c r="BP25" i="2" s="1"/>
  <c r="BO22" i="2"/>
  <c r="BQ15" i="2"/>
  <c r="BQ24" i="2" s="1"/>
  <c r="BP91" i="5" l="1"/>
  <c r="BM22" i="5"/>
  <c r="BM8" i="5"/>
  <c r="BQ87" i="5"/>
  <c r="BQ89" i="5" s="1"/>
  <c r="BN7" i="5" s="1"/>
  <c r="BR86" i="5"/>
  <c r="BM17" i="5"/>
  <c r="BT80" i="5"/>
  <c r="BS81" i="5"/>
  <c r="BS83" i="5" s="1"/>
  <c r="BP6" i="5" s="1"/>
  <c r="BO15" i="5"/>
  <c r="BL25" i="5"/>
  <c r="BP93" i="5"/>
  <c r="BQ23" i="5"/>
  <c r="BV74" i="5"/>
  <c r="BU75" i="5"/>
  <c r="BU77" i="5" s="1"/>
  <c r="BR5" i="5" s="1"/>
  <c r="BL26" i="5"/>
  <c r="BR69" i="5"/>
  <c r="BR71" i="5" s="1"/>
  <c r="BO4" i="5" s="1"/>
  <c r="BS68" i="5"/>
  <c r="BP91" i="4"/>
  <c r="BP93" i="4" s="1"/>
  <c r="BV105" i="4"/>
  <c r="BU106" i="4"/>
  <c r="BU108" i="4" s="1"/>
  <c r="BR14" i="4" s="1"/>
  <c r="BR23" i="4" s="1"/>
  <c r="BW111" i="4"/>
  <c r="BV112" i="4"/>
  <c r="BV114" i="4" s="1"/>
  <c r="BS15" i="4" s="1"/>
  <c r="BU118" i="4"/>
  <c r="BU120" i="4" s="1"/>
  <c r="BR16" i="4" s="1"/>
  <c r="BV117" i="4"/>
  <c r="BW75" i="4"/>
  <c r="BW77" i="4" s="1"/>
  <c r="BT5" i="4" s="1"/>
  <c r="BX74" i="4"/>
  <c r="BR69" i="4"/>
  <c r="BR71" i="4" s="1"/>
  <c r="BS68" i="4"/>
  <c r="BR81" i="4"/>
  <c r="BR83" i="4" s="1"/>
  <c r="BO6" i="4" s="1"/>
  <c r="BO24" i="4" s="1"/>
  <c r="BS80" i="4"/>
  <c r="BN4" i="4"/>
  <c r="BM22" i="4"/>
  <c r="BM8" i="4"/>
  <c r="BM26" i="4" s="1"/>
  <c r="BV99" i="4"/>
  <c r="BU100" i="4"/>
  <c r="BU102" i="4" s="1"/>
  <c r="BT122" i="4"/>
  <c r="BT124" i="4" s="1"/>
  <c r="BQ13" i="4"/>
  <c r="BQ17" i="4" s="1"/>
  <c r="BQ87" i="4"/>
  <c r="BQ89" i="4" s="1"/>
  <c r="BN7" i="4" s="1"/>
  <c r="BN25" i="4" s="1"/>
  <c r="BR86" i="4"/>
  <c r="BN24" i="3"/>
  <c r="BW111" i="3"/>
  <c r="BV112" i="3"/>
  <c r="BV114" i="3" s="1"/>
  <c r="BS15" i="3" s="1"/>
  <c r="BU118" i="3"/>
  <c r="BU120" i="3" s="1"/>
  <c r="BR16" i="3" s="1"/>
  <c r="BV117" i="3"/>
  <c r="BV99" i="3"/>
  <c r="BU100" i="3"/>
  <c r="BU102" i="3" s="1"/>
  <c r="BR13" i="3" s="1"/>
  <c r="BT122" i="3"/>
  <c r="BT124" i="3" s="1"/>
  <c r="BU106" i="3"/>
  <c r="BU108" i="3" s="1"/>
  <c r="BR14" i="3" s="1"/>
  <c r="BV105" i="3"/>
  <c r="BN25" i="3"/>
  <c r="BR87" i="3"/>
  <c r="BR89" i="3" s="1"/>
  <c r="BO7" i="3" s="1"/>
  <c r="BS86" i="3"/>
  <c r="BR81" i="3"/>
  <c r="BR83" i="3" s="1"/>
  <c r="BO6" i="3" s="1"/>
  <c r="BS80" i="3"/>
  <c r="BS68" i="3"/>
  <c r="BR69" i="3"/>
  <c r="BR71" i="3" s="1"/>
  <c r="BQ91" i="3"/>
  <c r="BQ93" i="3" s="1"/>
  <c r="BN4" i="3"/>
  <c r="BN22" i="3" s="1"/>
  <c r="BM8" i="3"/>
  <c r="BM26" i="3" s="1"/>
  <c r="BU117" i="2"/>
  <c r="BU119" i="2" s="1"/>
  <c r="BV116" i="2"/>
  <c r="BU105" i="2"/>
  <c r="BU107" i="2" s="1"/>
  <c r="BV104" i="2"/>
  <c r="BT121" i="2"/>
  <c r="BT123" i="2" s="1"/>
  <c r="BV98" i="2"/>
  <c r="BU99" i="2"/>
  <c r="BU101" i="2" s="1"/>
  <c r="BV111" i="2"/>
  <c r="BV113" i="2" s="1"/>
  <c r="BW110" i="2"/>
  <c r="BV74" i="3"/>
  <c r="BU75" i="3"/>
  <c r="BU77" i="3" s="1"/>
  <c r="BR5" i="3" s="1"/>
  <c r="BQ23" i="3"/>
  <c r="BK26" i="2"/>
  <c r="BK23" i="2"/>
  <c r="BU86" i="2"/>
  <c r="BU88" i="2" s="1"/>
  <c r="BR7" i="2" s="1"/>
  <c r="BV85" i="2"/>
  <c r="BW79" i="2"/>
  <c r="BV80" i="2"/>
  <c r="BV82" i="2" s="1"/>
  <c r="BS6" i="2" s="1"/>
  <c r="BU68" i="2"/>
  <c r="BU70" i="2" s="1"/>
  <c r="BR4" i="2" s="1"/>
  <c r="BV67" i="2"/>
  <c r="BT90" i="2"/>
  <c r="BT92" i="2" s="1"/>
  <c r="BU74" i="2"/>
  <c r="BU76" i="2" s="1"/>
  <c r="BV73" i="2"/>
  <c r="BR15" i="2"/>
  <c r="BR24" i="2" s="1"/>
  <c r="BQ22" i="2"/>
  <c r="BM5" i="2"/>
  <c r="BQ16" i="2"/>
  <c r="BQ25" i="2" s="1"/>
  <c r="BL14" i="2"/>
  <c r="BL17" i="2" s="1"/>
  <c r="BM32" i="2" s="1"/>
  <c r="BM34" i="2" s="1"/>
  <c r="BL8" i="2"/>
  <c r="BP22" i="2"/>
  <c r="BO24" i="5" l="1"/>
  <c r="BP15" i="5"/>
  <c r="BU80" i="5"/>
  <c r="BT81" i="5"/>
  <c r="BT83" i="5" s="1"/>
  <c r="BQ6" i="5" s="1"/>
  <c r="BM25" i="5"/>
  <c r="BR87" i="5"/>
  <c r="BR89" i="5" s="1"/>
  <c r="BO7" i="5" s="1"/>
  <c r="BS86" i="5"/>
  <c r="BR23" i="5"/>
  <c r="BN17" i="5"/>
  <c r="BN25" i="5"/>
  <c r="BW74" i="5"/>
  <c r="BV75" i="5"/>
  <c r="BV77" i="5" s="1"/>
  <c r="BS5" i="5" s="1"/>
  <c r="BM26" i="5"/>
  <c r="BN8" i="5"/>
  <c r="BN22" i="5"/>
  <c r="BS69" i="5"/>
  <c r="BS71" i="5" s="1"/>
  <c r="BP4" i="5" s="1"/>
  <c r="BT68" i="5"/>
  <c r="BQ91" i="5"/>
  <c r="BQ93" i="5" s="1"/>
  <c r="BQ91" i="4"/>
  <c r="BQ93" i="4" s="1"/>
  <c r="BT80" i="4"/>
  <c r="BS81" i="4"/>
  <c r="BS83" i="4" s="1"/>
  <c r="BP6" i="4" s="1"/>
  <c r="BP24" i="4" s="1"/>
  <c r="BT68" i="4"/>
  <c r="BS69" i="4"/>
  <c r="BS71" i="4" s="1"/>
  <c r="BO4" i="4"/>
  <c r="BY74" i="4"/>
  <c r="BX75" i="4"/>
  <c r="BX77" i="4" s="1"/>
  <c r="BU5" i="4" s="1"/>
  <c r="BR87" i="4"/>
  <c r="BR89" i="4" s="1"/>
  <c r="BO7" i="4" s="1"/>
  <c r="BO25" i="4" s="1"/>
  <c r="BS86" i="4"/>
  <c r="BW117" i="4"/>
  <c r="BV118" i="4"/>
  <c r="BV120" i="4" s="1"/>
  <c r="BS16" i="4" s="1"/>
  <c r="BU122" i="4"/>
  <c r="BU124" i="4" s="1"/>
  <c r="BR13" i="4"/>
  <c r="BR17" i="4" s="1"/>
  <c r="BW99" i="4"/>
  <c r="BV100" i="4"/>
  <c r="BV102" i="4" s="1"/>
  <c r="BW112" i="4"/>
  <c r="BW114" i="4" s="1"/>
  <c r="BT15" i="4" s="1"/>
  <c r="BX111" i="4"/>
  <c r="BV106" i="4"/>
  <c r="BV108" i="4" s="1"/>
  <c r="BS14" i="4" s="1"/>
  <c r="BS23" i="4" s="1"/>
  <c r="BW105" i="4"/>
  <c r="BN22" i="4"/>
  <c r="BN8" i="4"/>
  <c r="BN26" i="4" s="1"/>
  <c r="BO24" i="3"/>
  <c r="BW105" i="3"/>
  <c r="BV106" i="3"/>
  <c r="BV108" i="3" s="1"/>
  <c r="BS14" i="3" s="1"/>
  <c r="BU122" i="3"/>
  <c r="BU124" i="3" s="1"/>
  <c r="BV100" i="3"/>
  <c r="BV102" i="3" s="1"/>
  <c r="BS13" i="3" s="1"/>
  <c r="BW99" i="3"/>
  <c r="BW117" i="3"/>
  <c r="BV118" i="3"/>
  <c r="BV120" i="3" s="1"/>
  <c r="BS16" i="3" s="1"/>
  <c r="BX111" i="3"/>
  <c r="BW112" i="3"/>
  <c r="BW114" i="3" s="1"/>
  <c r="BT15" i="3" s="1"/>
  <c r="BU121" i="2"/>
  <c r="BR13" i="2"/>
  <c r="BU123" i="2"/>
  <c r="BN17" i="3"/>
  <c r="BT80" i="3"/>
  <c r="BS81" i="3"/>
  <c r="BS83" i="3" s="1"/>
  <c r="BP6" i="3" s="1"/>
  <c r="BT86" i="3"/>
  <c r="BS87" i="3"/>
  <c r="BS89" i="3" s="1"/>
  <c r="BP7" i="3" s="1"/>
  <c r="BO25" i="3"/>
  <c r="BN8" i="3"/>
  <c r="BR91" i="3"/>
  <c r="BR93" i="3" s="1"/>
  <c r="BO17" i="3"/>
  <c r="BO4" i="3"/>
  <c r="BO22" i="3" s="1"/>
  <c r="BS69" i="3"/>
  <c r="BS71" i="3" s="1"/>
  <c r="BT68" i="3"/>
  <c r="BX110" i="2"/>
  <c r="BW111" i="2"/>
  <c r="BW113" i="2" s="1"/>
  <c r="BW98" i="2"/>
  <c r="BV99" i="2"/>
  <c r="BV101" i="2" s="1"/>
  <c r="BW104" i="2"/>
  <c r="BV105" i="2"/>
  <c r="BV107" i="2" s="1"/>
  <c r="BW116" i="2"/>
  <c r="BV117" i="2"/>
  <c r="BV119" i="2" s="1"/>
  <c r="BR23" i="3"/>
  <c r="BV75" i="3"/>
  <c r="BV77" i="3" s="1"/>
  <c r="BS5" i="3" s="1"/>
  <c r="BW74" i="3"/>
  <c r="BW73" i="2"/>
  <c r="BV74" i="2"/>
  <c r="BV76" i="2" s="1"/>
  <c r="BW67" i="2"/>
  <c r="BV68" i="2"/>
  <c r="BV70" i="2" s="1"/>
  <c r="BU90" i="2"/>
  <c r="BU92" i="2" s="1"/>
  <c r="BW80" i="2"/>
  <c r="BW82" i="2" s="1"/>
  <c r="BT6" i="2" s="1"/>
  <c r="BX79" i="2"/>
  <c r="BW85" i="2"/>
  <c r="BV86" i="2"/>
  <c r="BV88" i="2" s="1"/>
  <c r="BS7" i="2" s="1"/>
  <c r="BL23" i="2"/>
  <c r="BR16" i="2"/>
  <c r="BR25" i="2" s="1"/>
  <c r="BM14" i="2"/>
  <c r="BM17" i="2" s="1"/>
  <c r="BN32" i="2" s="1"/>
  <c r="BN34" i="2" s="1"/>
  <c r="BM8" i="2"/>
  <c r="BN5" i="2"/>
  <c r="BR22" i="2"/>
  <c r="BS15" i="2"/>
  <c r="BS24" i="2" s="1"/>
  <c r="BL26" i="2"/>
  <c r="BR91" i="5" l="1"/>
  <c r="BR93" i="5"/>
  <c r="BN26" i="5"/>
  <c r="BQ15" i="5"/>
  <c r="BS23" i="5"/>
  <c r="BU81" i="5"/>
  <c r="BU83" i="5" s="1"/>
  <c r="BR6" i="5" s="1"/>
  <c r="BV80" i="5"/>
  <c r="BW75" i="5"/>
  <c r="BW77" i="5" s="1"/>
  <c r="BT5" i="5" s="1"/>
  <c r="BX74" i="5"/>
  <c r="BP24" i="5"/>
  <c r="BO22" i="5"/>
  <c r="BO8" i="5"/>
  <c r="BT86" i="5"/>
  <c r="BS87" i="5"/>
  <c r="BS89" i="5" s="1"/>
  <c r="BP7" i="5" s="1"/>
  <c r="BT69" i="5"/>
  <c r="BT71" i="5" s="1"/>
  <c r="BQ4" i="5" s="1"/>
  <c r="BU68" i="5"/>
  <c r="BO17" i="5"/>
  <c r="BX117" i="4"/>
  <c r="BW118" i="4"/>
  <c r="BW120" i="4" s="1"/>
  <c r="BT16" i="4" s="1"/>
  <c r="BS87" i="4"/>
  <c r="BS89" i="4" s="1"/>
  <c r="BP7" i="4" s="1"/>
  <c r="BP25" i="4" s="1"/>
  <c r="BT86" i="4"/>
  <c r="BY75" i="4"/>
  <c r="BY77" i="4" s="1"/>
  <c r="BV5" i="4" s="1"/>
  <c r="BZ74" i="4"/>
  <c r="BO22" i="4"/>
  <c r="BO8" i="4"/>
  <c r="BO26" i="4" s="1"/>
  <c r="BX105" i="4"/>
  <c r="BW106" i="4"/>
  <c r="BW108" i="4" s="1"/>
  <c r="BT14" i="4" s="1"/>
  <c r="BT23" i="4" s="1"/>
  <c r="BR91" i="4"/>
  <c r="BR93" i="4" s="1"/>
  <c r="BP4" i="4"/>
  <c r="BX112" i="4"/>
  <c r="BX114" i="4" s="1"/>
  <c r="BU15" i="4" s="1"/>
  <c r="BY111" i="4"/>
  <c r="BU68" i="4"/>
  <c r="BT69" i="4"/>
  <c r="BT71" i="4" s="1"/>
  <c r="BV122" i="4"/>
  <c r="BV124" i="4" s="1"/>
  <c r="BS13" i="4"/>
  <c r="BS17" i="4" s="1"/>
  <c r="BT81" i="4"/>
  <c r="BT83" i="4" s="1"/>
  <c r="BQ6" i="4" s="1"/>
  <c r="BQ24" i="4" s="1"/>
  <c r="BU80" i="4"/>
  <c r="BX99" i="4"/>
  <c r="BW100" i="4"/>
  <c r="BW102" i="4" s="1"/>
  <c r="BP25" i="3"/>
  <c r="BP24" i="3"/>
  <c r="BN26" i="3"/>
  <c r="BY111" i="3"/>
  <c r="BX112" i="3"/>
  <c r="BX114" i="3" s="1"/>
  <c r="BU15" i="3" s="1"/>
  <c r="BX117" i="3"/>
  <c r="BW118" i="3"/>
  <c r="BW120" i="3" s="1"/>
  <c r="BT16" i="3" s="1"/>
  <c r="BW100" i="3"/>
  <c r="BW102" i="3" s="1"/>
  <c r="BT13" i="3" s="1"/>
  <c r="BX99" i="3"/>
  <c r="BV122" i="3"/>
  <c r="BV124" i="3" s="1"/>
  <c r="BW106" i="3"/>
  <c r="BW108" i="3" s="1"/>
  <c r="BT14" i="3" s="1"/>
  <c r="BX105" i="3"/>
  <c r="BM23" i="2"/>
  <c r="BT87" i="3"/>
  <c r="BT89" i="3" s="1"/>
  <c r="BQ7" i="3" s="1"/>
  <c r="BU86" i="3"/>
  <c r="BU80" i="3"/>
  <c r="BT81" i="3"/>
  <c r="BT83" i="3" s="1"/>
  <c r="BQ6" i="3" s="1"/>
  <c r="BU68" i="3"/>
  <c r="BT69" i="3"/>
  <c r="BT71" i="3" s="1"/>
  <c r="BP4" i="3"/>
  <c r="BP22" i="3" s="1"/>
  <c r="BP17" i="3"/>
  <c r="BS91" i="3"/>
  <c r="BS93" i="3" s="1"/>
  <c r="BO8" i="3"/>
  <c r="BO26" i="3" s="1"/>
  <c r="BX116" i="2"/>
  <c r="BW117" i="2"/>
  <c r="BW119" i="2" s="1"/>
  <c r="BX104" i="2"/>
  <c r="BW105" i="2"/>
  <c r="BW107" i="2" s="1"/>
  <c r="BV121" i="2"/>
  <c r="BV123" i="2" s="1"/>
  <c r="BW99" i="2"/>
  <c r="BW101" i="2" s="1"/>
  <c r="BX98" i="2"/>
  <c r="BY110" i="2"/>
  <c r="BX111" i="2"/>
  <c r="BX113" i="2" s="1"/>
  <c r="BX74" i="3"/>
  <c r="BW75" i="3"/>
  <c r="BW77" i="3" s="1"/>
  <c r="BT5" i="3" s="1"/>
  <c r="BS23" i="3"/>
  <c r="BX85" i="2"/>
  <c r="BW86" i="2"/>
  <c r="BW88" i="2" s="1"/>
  <c r="BT7" i="2" s="1"/>
  <c r="BY79" i="2"/>
  <c r="BX80" i="2"/>
  <c r="BX82" i="2" s="1"/>
  <c r="BU6" i="2" s="1"/>
  <c r="BV90" i="2"/>
  <c r="BV92" i="2" s="1"/>
  <c r="BW68" i="2"/>
  <c r="BW70" i="2" s="1"/>
  <c r="BT4" i="2" s="1"/>
  <c r="BX67" i="2"/>
  <c r="BX73" i="2"/>
  <c r="BW74" i="2"/>
  <c r="BW76" i="2" s="1"/>
  <c r="BM26" i="2"/>
  <c r="B13" i="2"/>
  <c r="BT15" i="2"/>
  <c r="BT24" i="2" s="1"/>
  <c r="BN14" i="2"/>
  <c r="BN17" i="2" s="1"/>
  <c r="BO32" i="2" s="1"/>
  <c r="BO34" i="2" s="1"/>
  <c r="BN8" i="2"/>
  <c r="BS4" i="2"/>
  <c r="BO5" i="2"/>
  <c r="BS16" i="2"/>
  <c r="BS25" i="2" s="1"/>
  <c r="BO25" i="5" l="1"/>
  <c r="BU69" i="5"/>
  <c r="BU71" i="5" s="1"/>
  <c r="BR4" i="5" s="1"/>
  <c r="BV68" i="5"/>
  <c r="BQ24" i="5"/>
  <c r="BP17" i="5"/>
  <c r="BU86" i="5"/>
  <c r="BT87" i="5"/>
  <c r="BT89" i="5" s="1"/>
  <c r="BQ7" i="5" s="1"/>
  <c r="BO26" i="5"/>
  <c r="BP22" i="5"/>
  <c r="BP8" i="5"/>
  <c r="BS91" i="5"/>
  <c r="BS93" i="5" s="1"/>
  <c r="BX75" i="5"/>
  <c r="BX77" i="5" s="1"/>
  <c r="BU5" i="5" s="1"/>
  <c r="BY74" i="5"/>
  <c r="BZ74" i="5" s="1"/>
  <c r="BT23" i="5"/>
  <c r="BV81" i="5"/>
  <c r="BV83" i="5" s="1"/>
  <c r="BS6" i="5" s="1"/>
  <c r="BW80" i="5"/>
  <c r="BR15" i="5"/>
  <c r="BS91" i="4"/>
  <c r="BP22" i="4"/>
  <c r="BP8" i="4"/>
  <c r="BP26" i="4" s="1"/>
  <c r="BS93" i="4"/>
  <c r="BX106" i="4"/>
  <c r="BX108" i="4" s="1"/>
  <c r="BU14" i="4" s="1"/>
  <c r="BU23" i="4" s="1"/>
  <c r="BY105" i="4"/>
  <c r="BW122" i="4"/>
  <c r="BW124" i="4" s="1"/>
  <c r="BT13" i="4"/>
  <c r="BT17" i="4" s="1"/>
  <c r="BY99" i="4"/>
  <c r="BX100" i="4"/>
  <c r="BX102" i="4" s="1"/>
  <c r="BZ75" i="4"/>
  <c r="BZ77" i="4" s="1"/>
  <c r="BW5" i="4" s="1"/>
  <c r="CA74" i="4"/>
  <c r="BU81" i="4"/>
  <c r="BU83" i="4" s="1"/>
  <c r="BR6" i="4" s="1"/>
  <c r="BR24" i="4" s="1"/>
  <c r="BV80" i="4"/>
  <c r="BU86" i="4"/>
  <c r="BT87" i="4"/>
  <c r="BT89" i="4" s="1"/>
  <c r="BQ7" i="4" s="1"/>
  <c r="BQ25" i="4" s="1"/>
  <c r="BQ4" i="4"/>
  <c r="BU69" i="4"/>
  <c r="BU71" i="4" s="1"/>
  <c r="BV68" i="4"/>
  <c r="BX118" i="4"/>
  <c r="BX120" i="4" s="1"/>
  <c r="BU16" i="4" s="1"/>
  <c r="BY117" i="4"/>
  <c r="BY112" i="4"/>
  <c r="BY114" i="4" s="1"/>
  <c r="BV15" i="4" s="1"/>
  <c r="BZ111" i="4"/>
  <c r="BQ25" i="3"/>
  <c r="BX106" i="3"/>
  <c r="BX108" i="3" s="1"/>
  <c r="BU14" i="3" s="1"/>
  <c r="BY105" i="3"/>
  <c r="BX100" i="3"/>
  <c r="BX102" i="3" s="1"/>
  <c r="BU13" i="3" s="1"/>
  <c r="BY99" i="3"/>
  <c r="BW122" i="3"/>
  <c r="BW124" i="3" s="1"/>
  <c r="BX118" i="3"/>
  <c r="BX120" i="3" s="1"/>
  <c r="BU16" i="3" s="1"/>
  <c r="BY117" i="3"/>
  <c r="BY112" i="3"/>
  <c r="BY114" i="3" s="1"/>
  <c r="BV15" i="3" s="1"/>
  <c r="BZ111" i="3"/>
  <c r="BW121" i="2"/>
  <c r="BQ24" i="3"/>
  <c r="BU81" i="3"/>
  <c r="BU83" i="3" s="1"/>
  <c r="BR6" i="3" s="1"/>
  <c r="BV80" i="3"/>
  <c r="BV86" i="3"/>
  <c r="BU87" i="3"/>
  <c r="BU89" i="3" s="1"/>
  <c r="BR7" i="3" s="1"/>
  <c r="BP8" i="3"/>
  <c r="BP26" i="3" s="1"/>
  <c r="BT91" i="3"/>
  <c r="BT93" i="3" s="1"/>
  <c r="BQ4" i="3"/>
  <c r="BQ22" i="3" s="1"/>
  <c r="BU69" i="3"/>
  <c r="BU71" i="3" s="1"/>
  <c r="BV68" i="3"/>
  <c r="BZ110" i="2"/>
  <c r="BZ111" i="2" s="1"/>
  <c r="BY111" i="2"/>
  <c r="BY113" i="2" s="1"/>
  <c r="BX99" i="2"/>
  <c r="BX101" i="2" s="1"/>
  <c r="BY98" i="2"/>
  <c r="BW123" i="2"/>
  <c r="BX105" i="2"/>
  <c r="BX107" i="2" s="1"/>
  <c r="BY104" i="2"/>
  <c r="BX117" i="2"/>
  <c r="BX119" i="2" s="1"/>
  <c r="BY116" i="2"/>
  <c r="BN23" i="2"/>
  <c r="BY74" i="3"/>
  <c r="BX75" i="3"/>
  <c r="BX77" i="3" s="1"/>
  <c r="BU5" i="3" s="1"/>
  <c r="BN26" i="2"/>
  <c r="BY73" i="2"/>
  <c r="BX74" i="2"/>
  <c r="BX76" i="2" s="1"/>
  <c r="BX68" i="2"/>
  <c r="BX70" i="2" s="1"/>
  <c r="BY67" i="2"/>
  <c r="BW90" i="2"/>
  <c r="BW92" i="2" s="1"/>
  <c r="BY80" i="2"/>
  <c r="BY82" i="2" s="1"/>
  <c r="BV6" i="2" s="1"/>
  <c r="BZ79" i="2"/>
  <c r="BZ80" i="2" s="1"/>
  <c r="BY85" i="2"/>
  <c r="BX86" i="2"/>
  <c r="BX88" i="2" s="1"/>
  <c r="BU7" i="2" s="1"/>
  <c r="BO14" i="2"/>
  <c r="BO17" i="2" s="1"/>
  <c r="BP32" i="2" s="1"/>
  <c r="BP34" i="2" s="1"/>
  <c r="BO8" i="2"/>
  <c r="BP5" i="2"/>
  <c r="BS22" i="2"/>
  <c r="BT16" i="2"/>
  <c r="BT25" i="2" s="1"/>
  <c r="BT22" i="2"/>
  <c r="BU15" i="2"/>
  <c r="BU24" i="2" s="1"/>
  <c r="CA74" i="5" l="1"/>
  <c r="BZ75" i="5"/>
  <c r="BZ77" i="5" s="1"/>
  <c r="BW5" i="5" s="1"/>
  <c r="BQ17" i="5"/>
  <c r="BQ25" i="5"/>
  <c r="BW81" i="5"/>
  <c r="BW83" i="5" s="1"/>
  <c r="BT6" i="5" s="1"/>
  <c r="BX80" i="5"/>
  <c r="BU87" i="5"/>
  <c r="BU89" i="5" s="1"/>
  <c r="BR7" i="5" s="1"/>
  <c r="BV86" i="5"/>
  <c r="BS15" i="5"/>
  <c r="BS24" i="5" s="1"/>
  <c r="BP25" i="5"/>
  <c r="D115" i="5"/>
  <c r="D113" i="5"/>
  <c r="BY75" i="5"/>
  <c r="BY77" i="5" s="1"/>
  <c r="BV5" i="5" s="1"/>
  <c r="BP26" i="5"/>
  <c r="BQ22" i="5"/>
  <c r="BQ8" i="5"/>
  <c r="BQ26" i="5" s="1"/>
  <c r="BT91" i="5"/>
  <c r="BT93" i="5" s="1"/>
  <c r="BV69" i="5"/>
  <c r="BV71" i="5" s="1"/>
  <c r="BS4" i="5" s="1"/>
  <c r="BW68" i="5"/>
  <c r="BU91" i="5"/>
  <c r="BR24" i="5"/>
  <c r="D109" i="5"/>
  <c r="D107" i="5"/>
  <c r="BV86" i="4"/>
  <c r="BU87" i="4"/>
  <c r="BU89" i="4" s="1"/>
  <c r="BR7" i="4" s="1"/>
  <c r="BR25" i="4" s="1"/>
  <c r="BW80" i="4"/>
  <c r="BV81" i="4"/>
  <c r="BV83" i="4" s="1"/>
  <c r="BS6" i="4" s="1"/>
  <c r="BS24" i="4" s="1"/>
  <c r="CB74" i="4"/>
  <c r="CA75" i="4"/>
  <c r="CA77" i="4" s="1"/>
  <c r="BX5" i="4" s="1"/>
  <c r="BX122" i="4"/>
  <c r="BX124" i="4" s="1"/>
  <c r="BU13" i="4"/>
  <c r="BU17" i="4" s="1"/>
  <c r="BZ112" i="4"/>
  <c r="BZ114" i="4" s="1"/>
  <c r="BW15" i="4" s="1"/>
  <c r="CA111" i="4"/>
  <c r="BZ99" i="4"/>
  <c r="BY100" i="4"/>
  <c r="BY102" i="4" s="1"/>
  <c r="BY118" i="4"/>
  <c r="BY120" i="4" s="1"/>
  <c r="BV16" i="4" s="1"/>
  <c r="BZ117" i="4"/>
  <c r="BZ105" i="4"/>
  <c r="BY106" i="4"/>
  <c r="BY108" i="4" s="1"/>
  <c r="BV14" i="4" s="1"/>
  <c r="BV23" i="4" s="1"/>
  <c r="BV69" i="4"/>
  <c r="BV71" i="4" s="1"/>
  <c r="BW68" i="4"/>
  <c r="BR4" i="4"/>
  <c r="BQ22" i="4"/>
  <c r="BQ8" i="4"/>
  <c r="BQ26" i="4" s="1"/>
  <c r="BT91" i="4"/>
  <c r="BT93" i="4" s="1"/>
  <c r="BU23" i="3"/>
  <c r="BZ112" i="3"/>
  <c r="BZ114" i="3" s="1"/>
  <c r="BW15" i="3" s="1"/>
  <c r="CA111" i="3"/>
  <c r="BR25" i="3"/>
  <c r="BT23" i="3"/>
  <c r="BY118" i="3"/>
  <c r="BY120" i="3" s="1"/>
  <c r="BV16" i="3" s="1"/>
  <c r="BZ117" i="3"/>
  <c r="BY100" i="3"/>
  <c r="BY102" i="3" s="1"/>
  <c r="BV13" i="3" s="1"/>
  <c r="BZ99" i="3"/>
  <c r="BX122" i="3"/>
  <c r="BX124" i="3" s="1"/>
  <c r="BY106" i="3"/>
  <c r="BY108" i="3" s="1"/>
  <c r="BV14" i="3" s="1"/>
  <c r="BZ105" i="3"/>
  <c r="BW86" i="3"/>
  <c r="BV87" i="3"/>
  <c r="BV89" i="3" s="1"/>
  <c r="BS7" i="3" s="1"/>
  <c r="BV81" i="3"/>
  <c r="BV83" i="3" s="1"/>
  <c r="BS6" i="3" s="1"/>
  <c r="BW80" i="3"/>
  <c r="BR24" i="3"/>
  <c r="BW68" i="3"/>
  <c r="BV69" i="3"/>
  <c r="BV71" i="3" s="1"/>
  <c r="BU91" i="3"/>
  <c r="BU93" i="3" s="1"/>
  <c r="BR4" i="3"/>
  <c r="BR22" i="3" s="1"/>
  <c r="BQ8" i="3"/>
  <c r="BQ17" i="3"/>
  <c r="BY117" i="2"/>
  <c r="BY119" i="2" s="1"/>
  <c r="BZ116" i="2"/>
  <c r="BZ117" i="2" s="1"/>
  <c r="BY105" i="2"/>
  <c r="BY107" i="2" s="1"/>
  <c r="BZ104" i="2"/>
  <c r="BZ105" i="2" s="1"/>
  <c r="BY99" i="2"/>
  <c r="BY101" i="2" s="1"/>
  <c r="BZ98" i="2"/>
  <c r="BZ99" i="2" s="1"/>
  <c r="BX121" i="2"/>
  <c r="BX123" i="2" s="1"/>
  <c r="BZ113" i="2"/>
  <c r="D113" i="2" s="1"/>
  <c r="D111" i="2"/>
  <c r="BO23" i="2"/>
  <c r="BZ74" i="3"/>
  <c r="BY75" i="3"/>
  <c r="BY77" i="3" s="1"/>
  <c r="BV5" i="3" s="1"/>
  <c r="BO26" i="2"/>
  <c r="BZ85" i="2"/>
  <c r="BZ86" i="2" s="1"/>
  <c r="BY86" i="2"/>
  <c r="BY88" i="2" s="1"/>
  <c r="BV7" i="2" s="1"/>
  <c r="BZ82" i="2"/>
  <c r="D82" i="2" s="1"/>
  <c r="D80" i="2"/>
  <c r="BY68" i="2"/>
  <c r="BY70" i="2" s="1"/>
  <c r="BV4" i="2" s="1"/>
  <c r="BZ67" i="2"/>
  <c r="BZ68" i="2" s="1"/>
  <c r="BX90" i="2"/>
  <c r="BX92" i="2" s="1"/>
  <c r="BY74" i="2"/>
  <c r="BY76" i="2" s="1"/>
  <c r="BZ73" i="2"/>
  <c r="BZ74" i="2" s="1"/>
  <c r="BV15" i="2"/>
  <c r="BV24" i="2" s="1"/>
  <c r="BP14" i="2"/>
  <c r="BP17" i="2" s="1"/>
  <c r="BQ32" i="2" s="1"/>
  <c r="BQ34" i="2" s="1"/>
  <c r="BP8" i="2"/>
  <c r="BU4" i="2"/>
  <c r="BQ5" i="2"/>
  <c r="BU16" i="2"/>
  <c r="BU25" i="2" s="1"/>
  <c r="BU93" i="5" l="1"/>
  <c r="CA75" i="5"/>
  <c r="CA77" i="5" s="1"/>
  <c r="BX5" i="5" s="1"/>
  <c r="CB74" i="5"/>
  <c r="BR22" i="5"/>
  <c r="BR8" i="5"/>
  <c r="BW69" i="5"/>
  <c r="BW71" i="5" s="1"/>
  <c r="BT4" i="5" s="1"/>
  <c r="BX68" i="5"/>
  <c r="D101" i="5"/>
  <c r="BV87" i="5"/>
  <c r="BV89" i="5" s="1"/>
  <c r="BS7" i="5" s="1"/>
  <c r="BW86" i="5"/>
  <c r="BR17" i="5"/>
  <c r="BX81" i="5"/>
  <c r="BX83" i="5" s="1"/>
  <c r="BU6" i="5" s="1"/>
  <c r="BY80" i="5"/>
  <c r="BZ80" i="5" s="1"/>
  <c r="BT15" i="5"/>
  <c r="D121" i="5"/>
  <c r="D119" i="5"/>
  <c r="BU23" i="5"/>
  <c r="BU91" i="4"/>
  <c r="BU93" i="4" s="1"/>
  <c r="BZ118" i="4"/>
  <c r="BZ120" i="4" s="1"/>
  <c r="BW16" i="4" s="1"/>
  <c r="CA117" i="4"/>
  <c r="BY122" i="4"/>
  <c r="BY124" i="4" s="1"/>
  <c r="BV13" i="4"/>
  <c r="BV17" i="4" s="1"/>
  <c r="BZ100" i="4"/>
  <c r="BZ102" i="4" s="1"/>
  <c r="CA99" i="4"/>
  <c r="CA112" i="4"/>
  <c r="CA114" i="4" s="1"/>
  <c r="BX15" i="4" s="1"/>
  <c r="CB111" i="4"/>
  <c r="BR8" i="4"/>
  <c r="BR26" i="4" s="1"/>
  <c r="BR22" i="4"/>
  <c r="CC74" i="4"/>
  <c r="CB75" i="4"/>
  <c r="BW69" i="4"/>
  <c r="BW71" i="4" s="1"/>
  <c r="BX68" i="4"/>
  <c r="BX80" i="4"/>
  <c r="BW81" i="4"/>
  <c r="BW83" i="4" s="1"/>
  <c r="BT6" i="4" s="1"/>
  <c r="BT24" i="4" s="1"/>
  <c r="BS4" i="4"/>
  <c r="BW86" i="4"/>
  <c r="BV87" i="4"/>
  <c r="BV89" i="4" s="1"/>
  <c r="BS7" i="4" s="1"/>
  <c r="BS25" i="4" s="1"/>
  <c r="CA105" i="4"/>
  <c r="BZ106" i="4"/>
  <c r="BZ108" i="4" s="1"/>
  <c r="BW14" i="4" s="1"/>
  <c r="BW23" i="4" s="1"/>
  <c r="BZ118" i="3"/>
  <c r="BZ120" i="3" s="1"/>
  <c r="BW16" i="3" s="1"/>
  <c r="CA117" i="3"/>
  <c r="CA112" i="3"/>
  <c r="CB111" i="3"/>
  <c r="BZ106" i="3"/>
  <c r="BZ108" i="3" s="1"/>
  <c r="BW14" i="3" s="1"/>
  <c r="CA105" i="3"/>
  <c r="BZ100" i="3"/>
  <c r="BZ102" i="3" s="1"/>
  <c r="BW13" i="3" s="1"/>
  <c r="CA99" i="3"/>
  <c r="BV23" i="3"/>
  <c r="BS25" i="3"/>
  <c r="BZ75" i="3"/>
  <c r="BZ77" i="3" s="1"/>
  <c r="CA74" i="3"/>
  <c r="BQ26" i="3"/>
  <c r="BR17" i="3"/>
  <c r="BY122" i="3"/>
  <c r="BY124" i="3" s="1"/>
  <c r="BP23" i="2"/>
  <c r="BW81" i="3"/>
  <c r="BX80" i="3"/>
  <c r="BW87" i="3"/>
  <c r="BW89" i="3" s="1"/>
  <c r="BT7" i="3" s="1"/>
  <c r="BX86" i="3"/>
  <c r="BR8" i="3"/>
  <c r="BV91" i="3"/>
  <c r="BV93" i="3" s="1"/>
  <c r="BS4" i="3"/>
  <c r="BS22" i="3" s="1"/>
  <c r="BX68" i="3"/>
  <c r="BW69" i="3"/>
  <c r="BW71" i="3" s="1"/>
  <c r="BZ101" i="2"/>
  <c r="D99" i="2"/>
  <c r="BY121" i="2"/>
  <c r="BY123" i="2" s="1"/>
  <c r="BZ107" i="2"/>
  <c r="D107" i="2" s="1"/>
  <c r="D105" i="2"/>
  <c r="BZ119" i="2"/>
  <c r="D119" i="2" s="1"/>
  <c r="D117" i="2"/>
  <c r="BZ76" i="2"/>
  <c r="D76" i="2" s="1"/>
  <c r="D74" i="2"/>
  <c r="BZ70" i="2"/>
  <c r="BW4" i="2" s="1"/>
  <c r="D68" i="2"/>
  <c r="BY90" i="2"/>
  <c r="BY92" i="2" s="1"/>
  <c r="BP26" i="2"/>
  <c r="BZ88" i="2"/>
  <c r="D88" i="2" s="1"/>
  <c r="D86" i="2"/>
  <c r="BV22" i="2"/>
  <c r="BQ14" i="2"/>
  <c r="BQ17" i="2" s="1"/>
  <c r="BR32" i="2" s="1"/>
  <c r="BR34" i="2" s="1"/>
  <c r="BQ8" i="2"/>
  <c r="BR5" i="2"/>
  <c r="BU22" i="2"/>
  <c r="BV16" i="2"/>
  <c r="BV25" i="2" s="1"/>
  <c r="BW6" i="2"/>
  <c r="BZ81" i="5" l="1"/>
  <c r="BZ83" i="5" s="1"/>
  <c r="BW6" i="5" s="1"/>
  <c r="CA80" i="5"/>
  <c r="BV91" i="5"/>
  <c r="BV93" i="5" s="1"/>
  <c r="CC74" i="5"/>
  <c r="CB75" i="5"/>
  <c r="D103" i="5"/>
  <c r="BS22" i="5"/>
  <c r="BS8" i="5"/>
  <c r="BV23" i="5"/>
  <c r="BT24" i="5"/>
  <c r="BX69" i="5"/>
  <c r="BX71" i="5" s="1"/>
  <c r="BU4" i="5" s="1"/>
  <c r="BY68" i="5"/>
  <c r="BZ68" i="5" s="1"/>
  <c r="BY81" i="5"/>
  <c r="BY83" i="5" s="1"/>
  <c r="BV6" i="5" s="1"/>
  <c r="BW91" i="5"/>
  <c r="BW93" i="5" s="1"/>
  <c r="BU15" i="5"/>
  <c r="BU24" i="5" s="1"/>
  <c r="BR25" i="5"/>
  <c r="BR26" i="5"/>
  <c r="BX86" i="5"/>
  <c r="BW87" i="5"/>
  <c r="BW89" i="5" s="1"/>
  <c r="BT7" i="5" s="1"/>
  <c r="BS17" i="5"/>
  <c r="BS25" i="5"/>
  <c r="BT4" i="4"/>
  <c r="CB77" i="4"/>
  <c r="D75" i="4"/>
  <c r="CD74" i="4"/>
  <c r="CC75" i="4"/>
  <c r="CC77" i="4" s="1"/>
  <c r="BZ5" i="4" s="1"/>
  <c r="CC111" i="4"/>
  <c r="CB112" i="4"/>
  <c r="CA106" i="4"/>
  <c r="CA108" i="4" s="1"/>
  <c r="BX14" i="4" s="1"/>
  <c r="BX23" i="4" s="1"/>
  <c r="CB105" i="4"/>
  <c r="CB99" i="4"/>
  <c r="CA100" i="4"/>
  <c r="CA102" i="4" s="1"/>
  <c r="BZ122" i="4"/>
  <c r="BZ124" i="4" s="1"/>
  <c r="BW13" i="4"/>
  <c r="BW17" i="4" s="1"/>
  <c r="BX86" i="4"/>
  <c r="BW87" i="4"/>
  <c r="BW89" i="4" s="1"/>
  <c r="BT7" i="4" s="1"/>
  <c r="BT25" i="4" s="1"/>
  <c r="BS8" i="4"/>
  <c r="BS26" i="4" s="1"/>
  <c r="BS22" i="4"/>
  <c r="BV91" i="4"/>
  <c r="BV93" i="4" s="1"/>
  <c r="CB117" i="4"/>
  <c r="CA118" i="4"/>
  <c r="CA120" i="4" s="1"/>
  <c r="BX16" i="4" s="1"/>
  <c r="BX81" i="4"/>
  <c r="BX83" i="4" s="1"/>
  <c r="BU6" i="4" s="1"/>
  <c r="BU24" i="4" s="1"/>
  <c r="BY80" i="4"/>
  <c r="BX69" i="4"/>
  <c r="BX71" i="4" s="1"/>
  <c r="BY68" i="4"/>
  <c r="BS17" i="3"/>
  <c r="BS24" i="3"/>
  <c r="CC111" i="3"/>
  <c r="CB112" i="3"/>
  <c r="CB114" i="3" s="1"/>
  <c r="BY15" i="3" s="1"/>
  <c r="CA114" i="3"/>
  <c r="D112" i="3"/>
  <c r="CA118" i="3"/>
  <c r="CB117" i="3"/>
  <c r="CB99" i="3"/>
  <c r="CA100" i="3"/>
  <c r="CA102" i="3" s="1"/>
  <c r="BX13" i="3" s="1"/>
  <c r="CA106" i="3"/>
  <c r="CB105" i="3"/>
  <c r="BT25" i="3"/>
  <c r="BR26" i="3"/>
  <c r="CA75" i="3"/>
  <c r="CB74" i="3"/>
  <c r="BZ122" i="3"/>
  <c r="BX87" i="3"/>
  <c r="BY86" i="3"/>
  <c r="BX81" i="3"/>
  <c r="BX83" i="3" s="1"/>
  <c r="BU6" i="3" s="1"/>
  <c r="BY80" i="3"/>
  <c r="BW83" i="3"/>
  <c r="BW91" i="3" s="1"/>
  <c r="BW93" i="3" s="1"/>
  <c r="BT4" i="3"/>
  <c r="BT22" i="3" s="1"/>
  <c r="BY68" i="3"/>
  <c r="BX69" i="3"/>
  <c r="BS8" i="3"/>
  <c r="BZ121" i="2"/>
  <c r="D121" i="2" s="1"/>
  <c r="D101" i="2"/>
  <c r="BW5" i="3"/>
  <c r="BW23" i="3" s="1"/>
  <c r="BQ26" i="2"/>
  <c r="BZ90" i="2"/>
  <c r="D90" i="2" s="1"/>
  <c r="D70" i="2"/>
  <c r="BQ23" i="2"/>
  <c r="BW15" i="2"/>
  <c r="B15" i="2" s="1"/>
  <c r="B6" i="2"/>
  <c r="BW7" i="2"/>
  <c r="BS5" i="2"/>
  <c r="BR14" i="2"/>
  <c r="BR17" i="2" s="1"/>
  <c r="BS32" i="2" s="1"/>
  <c r="BS34" i="2" s="1"/>
  <c r="BR8" i="2"/>
  <c r="BW22" i="2"/>
  <c r="B22" i="2" s="1"/>
  <c r="B4" i="2"/>
  <c r="D114" i="3" l="1"/>
  <c r="BX15" i="3"/>
  <c r="BZ69" i="5"/>
  <c r="BZ71" i="5" s="1"/>
  <c r="BW4" i="5" s="1"/>
  <c r="CA68" i="5"/>
  <c r="CB77" i="5"/>
  <c r="D75" i="5"/>
  <c r="CC75" i="5"/>
  <c r="CC77" i="5" s="1"/>
  <c r="BZ5" i="5" s="1"/>
  <c r="CD74" i="5"/>
  <c r="CD75" i="5" s="1"/>
  <c r="CD77" i="5" s="1"/>
  <c r="CA5" i="5" s="1"/>
  <c r="CB80" i="5"/>
  <c r="CA81" i="5"/>
  <c r="CA83" i="5" s="1"/>
  <c r="BX6" i="5" s="1"/>
  <c r="BX15" i="5" s="1"/>
  <c r="BT8" i="5"/>
  <c r="BT22" i="5"/>
  <c r="BV15" i="5"/>
  <c r="BY69" i="5"/>
  <c r="BY71" i="5" s="1"/>
  <c r="BV4" i="5" s="1"/>
  <c r="BT17" i="5"/>
  <c r="BX87" i="5"/>
  <c r="BX89" i="5" s="1"/>
  <c r="BU7" i="5" s="1"/>
  <c r="BY86" i="5"/>
  <c r="BZ86" i="5" s="1"/>
  <c r="BS26" i="5"/>
  <c r="D123" i="5"/>
  <c r="BX87" i="4"/>
  <c r="BX89" i="4" s="1"/>
  <c r="BU7" i="4" s="1"/>
  <c r="BU25" i="4" s="1"/>
  <c r="BY86" i="4"/>
  <c r="CA122" i="4"/>
  <c r="CA124" i="4" s="1"/>
  <c r="BX13" i="4"/>
  <c r="BX17" i="4" s="1"/>
  <c r="CB100" i="4"/>
  <c r="CC99" i="4"/>
  <c r="CB106" i="4"/>
  <c r="CC105" i="4"/>
  <c r="BY69" i="4"/>
  <c r="BY71" i="4" s="1"/>
  <c r="BZ68" i="4"/>
  <c r="BU4" i="4"/>
  <c r="CB114" i="4"/>
  <c r="D112" i="4"/>
  <c r="BY81" i="4"/>
  <c r="BY83" i="4" s="1"/>
  <c r="BV6" i="4" s="1"/>
  <c r="BV24" i="4" s="1"/>
  <c r="BZ80" i="4"/>
  <c r="CC112" i="4"/>
  <c r="CC114" i="4" s="1"/>
  <c r="BZ15" i="4" s="1"/>
  <c r="CD111" i="4"/>
  <c r="CE74" i="4"/>
  <c r="CD75" i="4"/>
  <c r="CD77" i="4" s="1"/>
  <c r="CA5" i="4" s="1"/>
  <c r="CB118" i="4"/>
  <c r="CC117" i="4"/>
  <c r="BY5" i="4"/>
  <c r="D77" i="4"/>
  <c r="BT22" i="4"/>
  <c r="BT8" i="4"/>
  <c r="BT26" i="4" s="1"/>
  <c r="BW91" i="4"/>
  <c r="BW93" i="4" s="1"/>
  <c r="BS26" i="3"/>
  <c r="CC117" i="3"/>
  <c r="CB118" i="3"/>
  <c r="CB120" i="3" s="1"/>
  <c r="BY16" i="3" s="1"/>
  <c r="CA120" i="3"/>
  <c r="D118" i="3"/>
  <c r="CC112" i="3"/>
  <c r="CC114" i="3" s="1"/>
  <c r="BZ15" i="3" s="1"/>
  <c r="CD111" i="3"/>
  <c r="CC105" i="3"/>
  <c r="CB106" i="3"/>
  <c r="CB108" i="3" s="1"/>
  <c r="BY14" i="3" s="1"/>
  <c r="CA108" i="3"/>
  <c r="D106" i="3"/>
  <c r="CC99" i="3"/>
  <c r="CB100" i="3"/>
  <c r="BU24" i="3"/>
  <c r="CC74" i="3"/>
  <c r="CB75" i="3"/>
  <c r="CB77" i="3" s="1"/>
  <c r="BY5" i="3" s="1"/>
  <c r="CA77" i="3"/>
  <c r="BZ124" i="3"/>
  <c r="BR23" i="2"/>
  <c r="BT6" i="3"/>
  <c r="BZ80" i="3"/>
  <c r="BY81" i="3"/>
  <c r="BZ86" i="3"/>
  <c r="BY87" i="3"/>
  <c r="BY89" i="3" s="1"/>
  <c r="BV7" i="3" s="1"/>
  <c r="BX89" i="3"/>
  <c r="BX71" i="3"/>
  <c r="BY69" i="3"/>
  <c r="BY71" i="3" s="1"/>
  <c r="BZ68" i="3"/>
  <c r="BR26" i="2"/>
  <c r="BZ123" i="2"/>
  <c r="BW24" i="2"/>
  <c r="B24" i="2" s="1"/>
  <c r="BZ92" i="2"/>
  <c r="BT5" i="2"/>
  <c r="BS14" i="2"/>
  <c r="BS17" i="2" s="1"/>
  <c r="BT32" i="2" s="1"/>
  <c r="BT34" i="2" s="1"/>
  <c r="BS8" i="2"/>
  <c r="BW16" i="2"/>
  <c r="B16" i="2" s="1"/>
  <c r="B7" i="2"/>
  <c r="D75" i="3" l="1"/>
  <c r="CA122" i="3"/>
  <c r="BX14" i="3"/>
  <c r="D120" i="3"/>
  <c r="BX16" i="3"/>
  <c r="BX91" i="5"/>
  <c r="BX93" i="5" s="1"/>
  <c r="CC80" i="5"/>
  <c r="CB81" i="5"/>
  <c r="CA14" i="5"/>
  <c r="B14" i="5" s="1"/>
  <c r="BY5" i="5"/>
  <c r="B5" i="5" s="1"/>
  <c r="D77" i="5"/>
  <c r="CB68" i="5"/>
  <c r="CA69" i="5"/>
  <c r="CA71" i="5" s="1"/>
  <c r="CA86" i="5"/>
  <c r="BZ87" i="5"/>
  <c r="BZ89" i="5" s="1"/>
  <c r="BW7" i="5" s="1"/>
  <c r="BY87" i="5"/>
  <c r="BY89" i="5" s="1"/>
  <c r="BV7" i="5" s="1"/>
  <c r="BU17" i="5"/>
  <c r="BT25" i="5"/>
  <c r="BU22" i="5"/>
  <c r="BU8" i="5"/>
  <c r="BV24" i="5"/>
  <c r="BT26" i="5"/>
  <c r="BW23" i="5"/>
  <c r="B23" i="5" s="1"/>
  <c r="BX91" i="4"/>
  <c r="BX93" i="4" s="1"/>
  <c r="BY15" i="4"/>
  <c r="D114" i="4"/>
  <c r="BU8" i="4"/>
  <c r="BU26" i="4" s="1"/>
  <c r="BU22" i="4"/>
  <c r="BZ69" i="4"/>
  <c r="BZ71" i="4" s="1"/>
  <c r="CA68" i="4"/>
  <c r="BV4" i="4"/>
  <c r="CD105" i="4"/>
  <c r="CC106" i="4"/>
  <c r="CC108" i="4" s="1"/>
  <c r="BZ14" i="4" s="1"/>
  <c r="BZ23" i="4" s="1"/>
  <c r="CD117" i="4"/>
  <c r="CC118" i="4"/>
  <c r="CC120" i="4" s="1"/>
  <c r="BZ16" i="4" s="1"/>
  <c r="CB108" i="4"/>
  <c r="D106" i="4"/>
  <c r="CB120" i="4"/>
  <c r="D118" i="4"/>
  <c r="CC100" i="4"/>
  <c r="CC102" i="4" s="1"/>
  <c r="CD99" i="4"/>
  <c r="CB102" i="4"/>
  <c r="D100" i="4"/>
  <c r="CF74" i="4"/>
  <c r="CE75" i="4"/>
  <c r="CE77" i="4" s="1"/>
  <c r="CB5" i="4" s="1"/>
  <c r="CD112" i="4"/>
  <c r="CD114" i="4" s="1"/>
  <c r="CA15" i="4" s="1"/>
  <c r="CE111" i="4"/>
  <c r="BY87" i="4"/>
  <c r="BY89" i="4" s="1"/>
  <c r="BV7" i="4" s="1"/>
  <c r="BV25" i="4" s="1"/>
  <c r="BZ86" i="4"/>
  <c r="CA80" i="4"/>
  <c r="BZ81" i="4"/>
  <c r="BZ83" i="4" s="1"/>
  <c r="BW6" i="4" s="1"/>
  <c r="BW24" i="4" s="1"/>
  <c r="BY23" i="3"/>
  <c r="CD112" i="3"/>
  <c r="CD114" i="3" s="1"/>
  <c r="CA15" i="3" s="1"/>
  <c r="CE111" i="3"/>
  <c r="CD117" i="3"/>
  <c r="CC118" i="3"/>
  <c r="CC120" i="3" s="1"/>
  <c r="BZ16" i="3" s="1"/>
  <c r="CB102" i="3"/>
  <c r="BY13" i="3" s="1"/>
  <c r="D100" i="3"/>
  <c r="CD99" i="3"/>
  <c r="CC100" i="3"/>
  <c r="CC102" i="3" s="1"/>
  <c r="BZ13" i="3" s="1"/>
  <c r="D108" i="3"/>
  <c r="CD105" i="3"/>
  <c r="CC106" i="3"/>
  <c r="CC108" i="3" s="1"/>
  <c r="BZ14" i="3" s="1"/>
  <c r="CA124" i="3"/>
  <c r="BV25" i="3"/>
  <c r="BZ87" i="3"/>
  <c r="CA86" i="3"/>
  <c r="BZ81" i="3"/>
  <c r="BZ83" i="3" s="1"/>
  <c r="BW6" i="3" s="1"/>
  <c r="CA80" i="3"/>
  <c r="BT8" i="3"/>
  <c r="BZ69" i="3"/>
  <c r="BZ71" i="3" s="1"/>
  <c r="BW4" i="3" s="1"/>
  <c r="BW22" i="3" s="1"/>
  <c r="CA68" i="3"/>
  <c r="BX5" i="3"/>
  <c r="D77" i="3"/>
  <c r="CD74" i="3"/>
  <c r="CC75" i="3"/>
  <c r="CC77" i="3" s="1"/>
  <c r="BZ5" i="3" s="1"/>
  <c r="BS23" i="2"/>
  <c r="BU7" i="3"/>
  <c r="BY83" i="3"/>
  <c r="BY91" i="3" s="1"/>
  <c r="BT24" i="3"/>
  <c r="BV4" i="3"/>
  <c r="BV22" i="3" s="1"/>
  <c r="BX91" i="3"/>
  <c r="BX93" i="3" s="1"/>
  <c r="BU4" i="3"/>
  <c r="BU22" i="3" s="1"/>
  <c r="BS26" i="2"/>
  <c r="BW25" i="2"/>
  <c r="B25" i="2" s="1"/>
  <c r="BT14" i="2"/>
  <c r="BT17" i="2" s="1"/>
  <c r="BU32" i="2" s="1"/>
  <c r="BU34" i="2" s="1"/>
  <c r="BT8" i="2"/>
  <c r="BU5" i="2"/>
  <c r="CB86" i="5" l="1"/>
  <c r="CA87" i="5"/>
  <c r="CA89" i="5" s="1"/>
  <c r="BX7" i="5" s="1"/>
  <c r="BX4" i="5"/>
  <c r="CA91" i="5"/>
  <c r="CC68" i="5"/>
  <c r="CB69" i="5"/>
  <c r="CB71" i="5" s="1"/>
  <c r="D69" i="5"/>
  <c r="BY91" i="5"/>
  <c r="BY93" i="5" s="1"/>
  <c r="CB83" i="5"/>
  <c r="D81" i="5"/>
  <c r="BU26" i="5"/>
  <c r="CD80" i="5"/>
  <c r="CD81" i="5" s="1"/>
  <c r="CD83" i="5" s="1"/>
  <c r="CA6" i="5" s="1"/>
  <c r="CC81" i="5"/>
  <c r="CC83" i="5" s="1"/>
  <c r="BZ6" i="5" s="1"/>
  <c r="BZ15" i="5" s="1"/>
  <c r="BW15" i="5"/>
  <c r="D71" i="5"/>
  <c r="BV22" i="5"/>
  <c r="BV8" i="5"/>
  <c r="BU25" i="5"/>
  <c r="BV17" i="5"/>
  <c r="BY14" i="4"/>
  <c r="BY23" i="4" s="1"/>
  <c r="D108" i="4"/>
  <c r="CB80" i="4"/>
  <c r="CA81" i="4"/>
  <c r="CA83" i="4" s="1"/>
  <c r="BX6" i="4" s="1"/>
  <c r="BX24" i="4" s="1"/>
  <c r="BZ87" i="4"/>
  <c r="BZ89" i="4" s="1"/>
  <c r="BW7" i="4" s="1"/>
  <c r="BW25" i="4" s="1"/>
  <c r="CA86" i="4"/>
  <c r="CE117" i="4"/>
  <c r="CD118" i="4"/>
  <c r="CD120" i="4" s="1"/>
  <c r="CA16" i="4" s="1"/>
  <c r="CE112" i="4"/>
  <c r="CE114" i="4" s="1"/>
  <c r="CB15" i="4" s="1"/>
  <c r="CF111" i="4"/>
  <c r="CD106" i="4"/>
  <c r="CD108" i="4" s="1"/>
  <c r="CA14" i="4" s="1"/>
  <c r="CA23" i="4" s="1"/>
  <c r="CE105" i="4"/>
  <c r="BV22" i="4"/>
  <c r="BV8" i="4"/>
  <c r="BV26" i="4" s="1"/>
  <c r="BY91" i="4"/>
  <c r="BY93" i="4" s="1"/>
  <c r="CG74" i="4"/>
  <c r="CF75" i="4"/>
  <c r="CF77" i="4" s="1"/>
  <c r="CC5" i="4" s="1"/>
  <c r="CB68" i="4"/>
  <c r="CA69" i="4"/>
  <c r="CA71" i="4" s="1"/>
  <c r="CB122" i="4"/>
  <c r="CB124" i="4" s="1"/>
  <c r="BY13" i="4"/>
  <c r="D102" i="4"/>
  <c r="BW4" i="4"/>
  <c r="BZ91" i="4"/>
  <c r="CE99" i="4"/>
  <c r="CD100" i="4"/>
  <c r="CD102" i="4" s="1"/>
  <c r="CC122" i="4"/>
  <c r="BZ13" i="4"/>
  <c r="BZ17" i="4" s="1"/>
  <c r="BY16" i="4"/>
  <c r="D120" i="4"/>
  <c r="CE117" i="3"/>
  <c r="CD118" i="3"/>
  <c r="CD120" i="3" s="1"/>
  <c r="CA16" i="3" s="1"/>
  <c r="CE112" i="3"/>
  <c r="CE114" i="3" s="1"/>
  <c r="CB15" i="3" s="1"/>
  <c r="CF111" i="3"/>
  <c r="CE105" i="3"/>
  <c r="CD106" i="3"/>
  <c r="CD108" i="3" s="1"/>
  <c r="CA14" i="3" s="1"/>
  <c r="BZ23" i="3"/>
  <c r="BZ17" i="3"/>
  <c r="CC122" i="3"/>
  <c r="CE99" i="3"/>
  <c r="CD100" i="3"/>
  <c r="CD102" i="3" s="1"/>
  <c r="CA13" i="3" s="1"/>
  <c r="BY17" i="3"/>
  <c r="CB122" i="3"/>
  <c r="D102" i="3"/>
  <c r="CA81" i="3"/>
  <c r="CB80" i="3"/>
  <c r="BW24" i="3"/>
  <c r="CA87" i="3"/>
  <c r="CA89" i="3" s="1"/>
  <c r="BX7" i="3" s="1"/>
  <c r="CB86" i="3"/>
  <c r="BZ89" i="3"/>
  <c r="CD75" i="3"/>
  <c r="CD77" i="3" s="1"/>
  <c r="CA5" i="3" s="1"/>
  <c r="CE74" i="3"/>
  <c r="BX23" i="3"/>
  <c r="CB68" i="3"/>
  <c r="CA69" i="3"/>
  <c r="BT26" i="2"/>
  <c r="BT23" i="2"/>
  <c r="BT17" i="3"/>
  <c r="BV6" i="3"/>
  <c r="BU25" i="3"/>
  <c r="BU8" i="3"/>
  <c r="BV8" i="3"/>
  <c r="BY93" i="3"/>
  <c r="BW5" i="2"/>
  <c r="BU14" i="2"/>
  <c r="BU17" i="2" s="1"/>
  <c r="BV32" i="2" s="1"/>
  <c r="BV34" i="2" s="1"/>
  <c r="BU8" i="2"/>
  <c r="BX8" i="5" l="1"/>
  <c r="CA15" i="5"/>
  <c r="BY6" i="5"/>
  <c r="BY15" i="5" s="1"/>
  <c r="D83" i="5"/>
  <c r="BY4" i="5"/>
  <c r="CD68" i="5"/>
  <c r="CD69" i="5" s="1"/>
  <c r="CD71" i="5" s="1"/>
  <c r="CC69" i="5"/>
  <c r="CC71" i="5" s="1"/>
  <c r="CC86" i="5"/>
  <c r="CB87" i="5"/>
  <c r="BV25" i="5"/>
  <c r="BV26" i="5"/>
  <c r="BW22" i="5"/>
  <c r="B22" i="5" s="1"/>
  <c r="BW8" i="5"/>
  <c r="BZ91" i="5"/>
  <c r="BW24" i="5"/>
  <c r="B24" i="5" s="1"/>
  <c r="BZ93" i="4"/>
  <c r="CE106" i="4"/>
  <c r="CE108" i="4" s="1"/>
  <c r="CB14" i="4" s="1"/>
  <c r="CB23" i="4" s="1"/>
  <c r="CF105" i="4"/>
  <c r="CD122" i="4"/>
  <c r="CA13" i="4"/>
  <c r="CA17" i="4" s="1"/>
  <c r="CF99" i="4"/>
  <c r="CE100" i="4"/>
  <c r="CE102" i="4" s="1"/>
  <c r="CG111" i="4"/>
  <c r="CF112" i="4"/>
  <c r="CF114" i="4" s="1"/>
  <c r="CC15" i="4" s="1"/>
  <c r="BW8" i="4"/>
  <c r="BW26" i="4" s="1"/>
  <c r="BW22" i="4"/>
  <c r="CE118" i="4"/>
  <c r="CE120" i="4" s="1"/>
  <c r="CB16" i="4" s="1"/>
  <c r="CF117" i="4"/>
  <c r="BY17" i="4"/>
  <c r="CA87" i="4"/>
  <c r="CA89" i="4" s="1"/>
  <c r="BX7" i="4" s="1"/>
  <c r="BX25" i="4" s="1"/>
  <c r="CB86" i="4"/>
  <c r="CC124" i="4"/>
  <c r="BX4" i="4"/>
  <c r="CB69" i="4"/>
  <c r="CC68" i="4"/>
  <c r="CB81" i="4"/>
  <c r="CC80" i="4"/>
  <c r="CH74" i="4"/>
  <c r="CG75" i="4"/>
  <c r="CG77" i="4" s="1"/>
  <c r="CD5" i="4" s="1"/>
  <c r="CF112" i="3"/>
  <c r="CF114" i="3" s="1"/>
  <c r="CC15" i="3" s="1"/>
  <c r="CG111" i="3"/>
  <c r="CE118" i="3"/>
  <c r="CE120" i="3" s="1"/>
  <c r="CB16" i="3" s="1"/>
  <c r="CF117" i="3"/>
  <c r="CA17" i="3"/>
  <c r="CD122" i="3"/>
  <c r="CF99" i="3"/>
  <c r="CE100" i="3"/>
  <c r="CE102" i="3" s="1"/>
  <c r="CB13" i="3" s="1"/>
  <c r="CA23" i="3"/>
  <c r="CF105" i="3"/>
  <c r="CE106" i="3"/>
  <c r="CE108" i="3" s="1"/>
  <c r="CB14" i="3" s="1"/>
  <c r="CB124" i="3"/>
  <c r="CC124" i="3" s="1"/>
  <c r="CD124" i="3" s="1"/>
  <c r="BW7" i="3"/>
  <c r="BZ91" i="3"/>
  <c r="BZ93" i="3" s="1"/>
  <c r="CB87" i="3"/>
  <c r="CC86" i="3"/>
  <c r="CC80" i="3"/>
  <c r="CB81" i="3"/>
  <c r="CB83" i="3" s="1"/>
  <c r="BY6" i="3" s="1"/>
  <c r="BY24" i="3" s="1"/>
  <c r="CA83" i="3"/>
  <c r="D81" i="3"/>
  <c r="BT26" i="3"/>
  <c r="CA71" i="3"/>
  <c r="CC68" i="3"/>
  <c r="CB69" i="3"/>
  <c r="CB71" i="3" s="1"/>
  <c r="CF74" i="3"/>
  <c r="CE75" i="3"/>
  <c r="CE77" i="3" s="1"/>
  <c r="CB5" i="3" s="1"/>
  <c r="CB23" i="3" s="1"/>
  <c r="BU26" i="2"/>
  <c r="BU23" i="2"/>
  <c r="BU17" i="3"/>
  <c r="BU26" i="3" s="1"/>
  <c r="BV24" i="3"/>
  <c r="BV5" i="2"/>
  <c r="B5" i="2" s="1"/>
  <c r="BW14" i="2"/>
  <c r="BW23" i="2" s="1"/>
  <c r="BW8" i="2"/>
  <c r="CB89" i="5" l="1"/>
  <c r="D87" i="5"/>
  <c r="CC87" i="5"/>
  <c r="CC89" i="5" s="1"/>
  <c r="BZ7" i="5" s="1"/>
  <c r="CD86" i="5"/>
  <c r="CD87" i="5" s="1"/>
  <c r="CD89" i="5" s="1"/>
  <c r="CA7" i="5" s="1"/>
  <c r="BZ4" i="5"/>
  <c r="BZ8" i="5" s="1"/>
  <c r="CC91" i="5"/>
  <c r="CA4" i="5"/>
  <c r="CD91" i="5"/>
  <c r="B6" i="5"/>
  <c r="B15" i="5"/>
  <c r="BZ93" i="5"/>
  <c r="CA93" i="5" s="1"/>
  <c r="CB87" i="4"/>
  <c r="CC86" i="4"/>
  <c r="CF118" i="4"/>
  <c r="CF120" i="4" s="1"/>
  <c r="CC16" i="4" s="1"/>
  <c r="CG117" i="4"/>
  <c r="CI74" i="4"/>
  <c r="CH75" i="4"/>
  <c r="CH77" i="4" s="1"/>
  <c r="CE5" i="4" s="1"/>
  <c r="CG112" i="4"/>
  <c r="CG114" i="4" s="1"/>
  <c r="CD15" i="4" s="1"/>
  <c r="CH111" i="4"/>
  <c r="CD80" i="4"/>
  <c r="CC81" i="4"/>
  <c r="CC83" i="4" s="1"/>
  <c r="BZ6" i="4" s="1"/>
  <c r="BZ24" i="4" s="1"/>
  <c r="CE122" i="4"/>
  <c r="CB13" i="4"/>
  <c r="CB17" i="4" s="1"/>
  <c r="CB83" i="4"/>
  <c r="D81" i="4"/>
  <c r="CF100" i="4"/>
  <c r="CF102" i="4" s="1"/>
  <c r="CG99" i="4"/>
  <c r="CD68" i="4"/>
  <c r="CC69" i="4"/>
  <c r="CC71" i="4" s="1"/>
  <c r="CB71" i="4"/>
  <c r="D69" i="4"/>
  <c r="CA91" i="4"/>
  <c r="CA93" i="4" s="1"/>
  <c r="CF106" i="4"/>
  <c r="CF108" i="4" s="1"/>
  <c r="CC14" i="4" s="1"/>
  <c r="CC23" i="4" s="1"/>
  <c r="CG105" i="4"/>
  <c r="BX22" i="4"/>
  <c r="BX8" i="4"/>
  <c r="BX26" i="4" s="1"/>
  <c r="CD124" i="4"/>
  <c r="CE124" i="4" s="1"/>
  <c r="CF118" i="3"/>
  <c r="CF120" i="3" s="1"/>
  <c r="CC16" i="3" s="1"/>
  <c r="CG117" i="3"/>
  <c r="CG112" i="3"/>
  <c r="CG114" i="3" s="1"/>
  <c r="CD15" i="3" s="1"/>
  <c r="CH111" i="3"/>
  <c r="CF106" i="3"/>
  <c r="CF108" i="3" s="1"/>
  <c r="CC14" i="3" s="1"/>
  <c r="CG105" i="3"/>
  <c r="CB17" i="3"/>
  <c r="CE122" i="3"/>
  <c r="CE124" i="3" s="1"/>
  <c r="CF100" i="3"/>
  <c r="CF102" i="3" s="1"/>
  <c r="CC13" i="3" s="1"/>
  <c r="CG99" i="3"/>
  <c r="BX6" i="3"/>
  <c r="D83" i="3"/>
  <c r="CC81" i="3"/>
  <c r="CC83" i="3" s="1"/>
  <c r="BZ6" i="3" s="1"/>
  <c r="BZ24" i="3" s="1"/>
  <c r="CD80" i="3"/>
  <c r="BX25" i="3"/>
  <c r="CD86" i="3"/>
  <c r="CC87" i="3"/>
  <c r="CC89" i="3" s="1"/>
  <c r="BZ7" i="3" s="1"/>
  <c r="BZ25" i="3" s="1"/>
  <c r="CB89" i="3"/>
  <c r="D87" i="3"/>
  <c r="BW17" i="3"/>
  <c r="BW8" i="3"/>
  <c r="BW26" i="3" s="1"/>
  <c r="CG74" i="3"/>
  <c r="CF75" i="3"/>
  <c r="CF77" i="3" s="1"/>
  <c r="CC5" i="3" s="1"/>
  <c r="BY4" i="3"/>
  <c r="CD68" i="3"/>
  <c r="CC69" i="3"/>
  <c r="CC71" i="3" s="1"/>
  <c r="D69" i="3"/>
  <c r="CA91" i="3"/>
  <c r="BX4" i="3"/>
  <c r="D71" i="3"/>
  <c r="BV17" i="3"/>
  <c r="BW17" i="2"/>
  <c r="BX32" i="2" s="1"/>
  <c r="BV14" i="2"/>
  <c r="BV17" i="2" s="1"/>
  <c r="BW32" i="2" s="1"/>
  <c r="BW34" i="2" s="1"/>
  <c r="BX34" i="2" s="1"/>
  <c r="BV8" i="2"/>
  <c r="BV23" i="2" l="1"/>
  <c r="B23" i="2" s="1"/>
  <c r="B4" i="5"/>
  <c r="CA8" i="5"/>
  <c r="CA16" i="5"/>
  <c r="B16" i="5" s="1"/>
  <c r="BY7" i="5"/>
  <c r="BY8" i="5" s="1"/>
  <c r="CB91" i="5"/>
  <c r="D91" i="5" s="1"/>
  <c r="D89" i="5"/>
  <c r="BW17" i="5"/>
  <c r="B17" i="5" s="1"/>
  <c r="BW25" i="5"/>
  <c r="B25" i="5" s="1"/>
  <c r="CF122" i="4"/>
  <c r="CF124" i="4" s="1"/>
  <c r="CC13" i="4"/>
  <c r="CC17" i="4" s="1"/>
  <c r="BY6" i="4"/>
  <c r="BY24" i="4" s="1"/>
  <c r="D83" i="4"/>
  <c r="CE80" i="4"/>
  <c r="CD81" i="4"/>
  <c r="CD83" i="4" s="1"/>
  <c r="CA6" i="4" s="1"/>
  <c r="CA24" i="4" s="1"/>
  <c r="CH112" i="4"/>
  <c r="CH114" i="4" s="1"/>
  <c r="CE15" i="4" s="1"/>
  <c r="CI111" i="4"/>
  <c r="CG106" i="4"/>
  <c r="CG108" i="4" s="1"/>
  <c r="CD14" i="4" s="1"/>
  <c r="CD23" i="4" s="1"/>
  <c r="CH105" i="4"/>
  <c r="CJ74" i="4"/>
  <c r="CI75" i="4"/>
  <c r="CI77" i="4" s="1"/>
  <c r="CF5" i="4" s="1"/>
  <c r="BY4" i="4"/>
  <c r="D71" i="4"/>
  <c r="CG118" i="4"/>
  <c r="CG120" i="4" s="1"/>
  <c r="CD16" i="4" s="1"/>
  <c r="CH117" i="4"/>
  <c r="BZ4" i="4"/>
  <c r="CE68" i="4"/>
  <c r="CD69" i="4"/>
  <c r="CD71" i="4" s="1"/>
  <c r="CD86" i="4"/>
  <c r="CC87" i="4"/>
  <c r="CC89" i="4" s="1"/>
  <c r="BZ7" i="4" s="1"/>
  <c r="BZ25" i="4" s="1"/>
  <c r="CG100" i="4"/>
  <c r="CG102" i="4" s="1"/>
  <c r="CH99" i="4"/>
  <c r="CB89" i="4"/>
  <c r="CB91" i="4" s="1"/>
  <c r="CB93" i="4" s="1"/>
  <c r="D87" i="4"/>
  <c r="CH112" i="3"/>
  <c r="CH114" i="3" s="1"/>
  <c r="CE15" i="3" s="1"/>
  <c r="CI111" i="3"/>
  <c r="CG118" i="3"/>
  <c r="CG120" i="3" s="1"/>
  <c r="CD16" i="3" s="1"/>
  <c r="CH117" i="3"/>
  <c r="CC23" i="3"/>
  <c r="CH99" i="3"/>
  <c r="CG100" i="3"/>
  <c r="CG102" i="3" s="1"/>
  <c r="CD13" i="3" s="1"/>
  <c r="CC17" i="3"/>
  <c r="CF122" i="3"/>
  <c r="CF124" i="3" s="1"/>
  <c r="CH105" i="3"/>
  <c r="CG106" i="3"/>
  <c r="CG108" i="3" s="1"/>
  <c r="CD14" i="3" s="1"/>
  <c r="BW25" i="3"/>
  <c r="BY7" i="3"/>
  <c r="BY25" i="3" s="1"/>
  <c r="D89" i="3"/>
  <c r="BV26" i="3"/>
  <c r="CE86" i="3"/>
  <c r="CD87" i="3"/>
  <c r="CD89" i="3" s="1"/>
  <c r="CA7" i="3" s="1"/>
  <c r="CA25" i="3" s="1"/>
  <c r="CE80" i="3"/>
  <c r="CD81" i="3"/>
  <c r="CD83" i="3" s="1"/>
  <c r="CA6" i="3" s="1"/>
  <c r="CA24" i="3" s="1"/>
  <c r="CB91" i="3"/>
  <c r="BX22" i="3"/>
  <c r="BX8" i="3"/>
  <c r="CA93" i="3"/>
  <c r="CC91" i="3"/>
  <c r="BZ4" i="3"/>
  <c r="CE68" i="3"/>
  <c r="CD69" i="3"/>
  <c r="CD71" i="3" s="1"/>
  <c r="BY22" i="3"/>
  <c r="BY8" i="3"/>
  <c r="BY26" i="3" s="1"/>
  <c r="CH74" i="3"/>
  <c r="CG75" i="3"/>
  <c r="CG77" i="3" s="1"/>
  <c r="CD5" i="3" s="1"/>
  <c r="BV26" i="2"/>
  <c r="B14" i="2"/>
  <c r="B17" i="2"/>
  <c r="B8" i="2"/>
  <c r="BW26" i="2"/>
  <c r="B7" i="5" l="1"/>
  <c r="B8" i="5"/>
  <c r="CB93" i="5"/>
  <c r="CC93" i="5" s="1"/>
  <c r="CD93" i="5" s="1"/>
  <c r="BW26" i="5"/>
  <c r="B26" i="5" s="1"/>
  <c r="CK74" i="4"/>
  <c r="CJ75" i="4"/>
  <c r="CJ77" i="4" s="1"/>
  <c r="CG5" i="4" s="1"/>
  <c r="BY7" i="4"/>
  <c r="BY25" i="4" s="1"/>
  <c r="D89" i="4"/>
  <c r="CH100" i="4"/>
  <c r="CH102" i="4" s="1"/>
  <c r="CI99" i="4"/>
  <c r="CG122" i="4"/>
  <c r="CD13" i="4"/>
  <c r="CD17" i="4" s="1"/>
  <c r="CH106" i="4"/>
  <c r="CH108" i="4" s="1"/>
  <c r="CE14" i="4" s="1"/>
  <c r="CE23" i="4" s="1"/>
  <c r="CI105" i="4"/>
  <c r="CE86" i="4"/>
  <c r="CD87" i="4"/>
  <c r="CD89" i="4" s="1"/>
  <c r="CA7" i="4" s="1"/>
  <c r="CA25" i="4" s="1"/>
  <c r="CJ111" i="4"/>
  <c r="CI112" i="4"/>
  <c r="CI114" i="4" s="1"/>
  <c r="CF15" i="4" s="1"/>
  <c r="CA4" i="4"/>
  <c r="CE69" i="4"/>
  <c r="CE71" i="4" s="1"/>
  <c r="CF68" i="4"/>
  <c r="BZ22" i="4"/>
  <c r="BZ8" i="4"/>
  <c r="BZ26" i="4" s="1"/>
  <c r="CF80" i="4"/>
  <c r="CE81" i="4"/>
  <c r="CE83" i="4" s="1"/>
  <c r="CB6" i="4" s="1"/>
  <c r="CB24" i="4" s="1"/>
  <c r="CC91" i="4"/>
  <c r="CC93" i="4" s="1"/>
  <c r="CG124" i="4"/>
  <c r="CI117" i="4"/>
  <c r="CH118" i="4"/>
  <c r="CH120" i="4" s="1"/>
  <c r="CE16" i="4" s="1"/>
  <c r="BY22" i="4"/>
  <c r="BY8" i="4"/>
  <c r="BY26" i="4" s="1"/>
  <c r="CH118" i="3"/>
  <c r="CH120" i="3" s="1"/>
  <c r="CE16" i="3" s="1"/>
  <c r="CI117" i="3"/>
  <c r="CI112" i="3"/>
  <c r="CI114" i="3" s="1"/>
  <c r="CF15" i="3" s="1"/>
  <c r="CJ111" i="3"/>
  <c r="CI105" i="3"/>
  <c r="CH106" i="3"/>
  <c r="CH108" i="3" s="1"/>
  <c r="CE14" i="3" s="1"/>
  <c r="CG122" i="3"/>
  <c r="CG124" i="3" s="1"/>
  <c r="CD17" i="3"/>
  <c r="CI99" i="3"/>
  <c r="CH100" i="3"/>
  <c r="CH102" i="3" s="1"/>
  <c r="CE13" i="3" s="1"/>
  <c r="BX17" i="3"/>
  <c r="BX26" i="3" s="1"/>
  <c r="BX24" i="3"/>
  <c r="CF80" i="3"/>
  <c r="CE81" i="3"/>
  <c r="CE83" i="3" s="1"/>
  <c r="CB6" i="3" s="1"/>
  <c r="CB24" i="3" s="1"/>
  <c r="CF86" i="3"/>
  <c r="CE87" i="3"/>
  <c r="CE89" i="3" s="1"/>
  <c r="CB7" i="3" s="1"/>
  <c r="CB25" i="3" s="1"/>
  <c r="CB93" i="3"/>
  <c r="CC93" i="3" s="1"/>
  <c r="CD23" i="3"/>
  <c r="CI74" i="3"/>
  <c r="CH75" i="3"/>
  <c r="CH77" i="3" s="1"/>
  <c r="CE5" i="3" s="1"/>
  <c r="CD91" i="3"/>
  <c r="CA4" i="3"/>
  <c r="CF68" i="3"/>
  <c r="CE69" i="3"/>
  <c r="CE71" i="3" s="1"/>
  <c r="BZ22" i="3"/>
  <c r="BZ8" i="3"/>
  <c r="BZ26" i="3" s="1"/>
  <c r="B26" i="2"/>
  <c r="CK111" i="4" l="1"/>
  <c r="CJ112" i="4"/>
  <c r="CJ114" i="4" s="1"/>
  <c r="CG15" i="4" s="1"/>
  <c r="CF86" i="4"/>
  <c r="CE87" i="4"/>
  <c r="CE89" i="4" s="1"/>
  <c r="CB7" i="4" s="1"/>
  <c r="CB25" i="4" s="1"/>
  <c r="CJ105" i="4"/>
  <c r="CI106" i="4"/>
  <c r="CI108" i="4" s="1"/>
  <c r="CF14" i="4" s="1"/>
  <c r="CF23" i="4" s="1"/>
  <c r="CI118" i="4"/>
  <c r="CI120" i="4" s="1"/>
  <c r="CF16" i="4" s="1"/>
  <c r="CJ117" i="4"/>
  <c r="CI100" i="4"/>
  <c r="CI102" i="4" s="1"/>
  <c r="CJ99" i="4"/>
  <c r="CG80" i="4"/>
  <c r="CF81" i="4"/>
  <c r="CF83" i="4" s="1"/>
  <c r="CC6" i="4" s="1"/>
  <c r="CC24" i="4" s="1"/>
  <c r="CH122" i="4"/>
  <c r="CH124" i="4" s="1"/>
  <c r="CE13" i="4"/>
  <c r="CE17" i="4" s="1"/>
  <c r="CG68" i="4"/>
  <c r="CF69" i="4"/>
  <c r="CF71" i="4" s="1"/>
  <c r="CB4" i="4"/>
  <c r="CL74" i="4"/>
  <c r="CK75" i="4"/>
  <c r="CK77" i="4" s="1"/>
  <c r="CH5" i="4" s="1"/>
  <c r="CA22" i="4"/>
  <c r="CA8" i="4"/>
  <c r="CA26" i="4" s="1"/>
  <c r="CD91" i="4"/>
  <c r="CD93" i="4" s="1"/>
  <c r="CJ112" i="3"/>
  <c r="CJ114" i="3" s="1"/>
  <c r="CG15" i="3" s="1"/>
  <c r="CK111" i="3"/>
  <c r="CI118" i="3"/>
  <c r="CI120" i="3" s="1"/>
  <c r="CF16" i="3" s="1"/>
  <c r="CJ117" i="3"/>
  <c r="CH122" i="3"/>
  <c r="CH124" i="3" s="1"/>
  <c r="CE17" i="3"/>
  <c r="CJ99" i="3"/>
  <c r="CI100" i="3"/>
  <c r="CI102" i="3" s="1"/>
  <c r="CF13" i="3" s="1"/>
  <c r="CJ105" i="3"/>
  <c r="CI106" i="3"/>
  <c r="CI108" i="3" s="1"/>
  <c r="CF14" i="3" s="1"/>
  <c r="CD93" i="3"/>
  <c r="CF87" i="3"/>
  <c r="CF89" i="3" s="1"/>
  <c r="CC7" i="3" s="1"/>
  <c r="CC25" i="3" s="1"/>
  <c r="CG86" i="3"/>
  <c r="CF81" i="3"/>
  <c r="CF83" i="3" s="1"/>
  <c r="CC6" i="3" s="1"/>
  <c r="CC24" i="3" s="1"/>
  <c r="CG80" i="3"/>
  <c r="CE91" i="3"/>
  <c r="CB4" i="3"/>
  <c r="CG68" i="3"/>
  <c r="CF69" i="3"/>
  <c r="CF71" i="3" s="1"/>
  <c r="CA22" i="3"/>
  <c r="CA8" i="3"/>
  <c r="CA26" i="3" s="1"/>
  <c r="CE23" i="3"/>
  <c r="CI75" i="3"/>
  <c r="CI77" i="3" s="1"/>
  <c r="CF5" i="3" s="1"/>
  <c r="CJ74" i="3"/>
  <c r="CL75" i="4" l="1"/>
  <c r="CL77" i="4" s="1"/>
  <c r="CI5" i="4" s="1"/>
  <c r="CM74" i="4"/>
  <c r="CG81" i="4"/>
  <c r="CG83" i="4" s="1"/>
  <c r="CD6" i="4" s="1"/>
  <c r="CD24" i="4" s="1"/>
  <c r="CH80" i="4"/>
  <c r="CJ100" i="4"/>
  <c r="CJ102" i="4" s="1"/>
  <c r="CK99" i="4"/>
  <c r="CI122" i="4"/>
  <c r="CI124" i="4" s="1"/>
  <c r="CF13" i="4"/>
  <c r="CF17" i="4" s="1"/>
  <c r="CJ118" i="4"/>
  <c r="CJ120" i="4" s="1"/>
  <c r="CG16" i="4" s="1"/>
  <c r="CK117" i="4"/>
  <c r="CK105" i="4"/>
  <c r="CJ106" i="4"/>
  <c r="CJ108" i="4" s="1"/>
  <c r="CG14" i="4" s="1"/>
  <c r="CG23" i="4" s="1"/>
  <c r="CB8" i="4"/>
  <c r="CB26" i="4" s="1"/>
  <c r="CB22" i="4"/>
  <c r="CE91" i="4"/>
  <c r="CE93" i="4" s="1"/>
  <c r="CG86" i="4"/>
  <c r="CF87" i="4"/>
  <c r="CF89" i="4" s="1"/>
  <c r="CC7" i="4" s="1"/>
  <c r="CC25" i="4" s="1"/>
  <c r="CC4" i="4"/>
  <c r="CK112" i="4"/>
  <c r="CK114" i="4" s="1"/>
  <c r="CH15" i="4" s="1"/>
  <c r="CL111" i="4"/>
  <c r="CG69" i="4"/>
  <c r="CG71" i="4" s="1"/>
  <c r="CH68" i="4"/>
  <c r="CE93" i="3"/>
  <c r="CJ118" i="3"/>
  <c r="CJ120" i="3" s="1"/>
  <c r="CG16" i="3" s="1"/>
  <c r="CK117" i="3"/>
  <c r="CK112" i="3"/>
  <c r="CK114" i="3" s="1"/>
  <c r="CH15" i="3" s="1"/>
  <c r="CL111" i="3"/>
  <c r="CL112" i="3" s="1"/>
  <c r="CL114" i="3" s="1"/>
  <c r="CI15" i="3" s="1"/>
  <c r="CF23" i="3"/>
  <c r="CK105" i="3"/>
  <c r="CJ106" i="3"/>
  <c r="CJ108" i="3" s="1"/>
  <c r="CG14" i="3" s="1"/>
  <c r="CI122" i="3"/>
  <c r="CI124" i="3" s="1"/>
  <c r="CF17" i="3"/>
  <c r="CK99" i="3"/>
  <c r="CJ100" i="3"/>
  <c r="CJ102" i="3" s="1"/>
  <c r="CG13" i="3" s="1"/>
  <c r="CH80" i="3"/>
  <c r="CG81" i="3"/>
  <c r="CG83" i="3" s="1"/>
  <c r="CD6" i="3" s="1"/>
  <c r="CD24" i="3" s="1"/>
  <c r="CH86" i="3"/>
  <c r="CG87" i="3"/>
  <c r="CG89" i="3" s="1"/>
  <c r="CD7" i="3" s="1"/>
  <c r="CD25" i="3" s="1"/>
  <c r="CJ75" i="3"/>
  <c r="CJ77" i="3" s="1"/>
  <c r="CG5" i="3" s="1"/>
  <c r="CK74" i="3"/>
  <c r="CF91" i="3"/>
  <c r="CF93" i="3" s="1"/>
  <c r="CC4" i="3"/>
  <c r="CH68" i="3"/>
  <c r="CG69" i="3"/>
  <c r="CG71" i="3" s="1"/>
  <c r="CB8" i="3"/>
  <c r="CB26" i="3" s="1"/>
  <c r="CB22" i="3"/>
  <c r="CL112" i="4" l="1"/>
  <c r="CL114" i="4" s="1"/>
  <c r="CI15" i="4" s="1"/>
  <c r="CM111" i="4"/>
  <c r="CF91" i="4"/>
  <c r="CF93" i="4"/>
  <c r="CN74" i="4"/>
  <c r="CM75" i="4"/>
  <c r="CM77" i="4" s="1"/>
  <c r="CJ5" i="4" s="1"/>
  <c r="CK106" i="4"/>
  <c r="CK108" i="4" s="1"/>
  <c r="CH14" i="4" s="1"/>
  <c r="CH23" i="4" s="1"/>
  <c r="CL105" i="4"/>
  <c r="CI68" i="4"/>
  <c r="CH69" i="4"/>
  <c r="CH71" i="4" s="1"/>
  <c r="CL117" i="4"/>
  <c r="CK118" i="4"/>
  <c r="CK120" i="4" s="1"/>
  <c r="CH16" i="4" s="1"/>
  <c r="CD4" i="4"/>
  <c r="CC8" i="4"/>
  <c r="CC26" i="4" s="1"/>
  <c r="CC22" i="4"/>
  <c r="CL99" i="4"/>
  <c r="CK100" i="4"/>
  <c r="CK102" i="4" s="1"/>
  <c r="CJ122" i="4"/>
  <c r="CJ124" i="4" s="1"/>
  <c r="CG13" i="4"/>
  <c r="CG17" i="4" s="1"/>
  <c r="CI80" i="4"/>
  <c r="CH81" i="4"/>
  <c r="CH83" i="4" s="1"/>
  <c r="CE6" i="4" s="1"/>
  <c r="CE24" i="4" s="1"/>
  <c r="CH86" i="4"/>
  <c r="CG87" i="4"/>
  <c r="CG89" i="4" s="1"/>
  <c r="CD7" i="4" s="1"/>
  <c r="CD25" i="4" s="1"/>
  <c r="B15" i="3"/>
  <c r="CK118" i="3"/>
  <c r="CK120" i="3" s="1"/>
  <c r="CH16" i="3" s="1"/>
  <c r="CL117" i="3"/>
  <c r="CL118" i="3" s="1"/>
  <c r="CL120" i="3" s="1"/>
  <c r="CI16" i="3" s="1"/>
  <c r="CJ122" i="3"/>
  <c r="CJ124" i="3" s="1"/>
  <c r="CG17" i="3"/>
  <c r="CL99" i="3"/>
  <c r="CL100" i="3" s="1"/>
  <c r="CL102" i="3" s="1"/>
  <c r="CI13" i="3" s="1"/>
  <c r="CK100" i="3"/>
  <c r="CK102" i="3" s="1"/>
  <c r="CH13" i="3" s="1"/>
  <c r="CL105" i="3"/>
  <c r="CL106" i="3" s="1"/>
  <c r="CL108" i="3" s="1"/>
  <c r="CK106" i="3"/>
  <c r="CK108" i="3" s="1"/>
  <c r="CH14" i="3" s="1"/>
  <c r="CI86" i="3"/>
  <c r="CH87" i="3"/>
  <c r="CH89" i="3" s="1"/>
  <c r="CE7" i="3" s="1"/>
  <c r="CE25" i="3" s="1"/>
  <c r="CH81" i="3"/>
  <c r="CH83" i="3" s="1"/>
  <c r="CE6" i="3" s="1"/>
  <c r="CE24" i="3" s="1"/>
  <c r="CI80" i="3"/>
  <c r="CD4" i="3"/>
  <c r="CG91" i="3"/>
  <c r="CG93" i="3" s="1"/>
  <c r="CI68" i="3"/>
  <c r="CH69" i="3"/>
  <c r="CH71" i="3" s="1"/>
  <c r="CC8" i="3"/>
  <c r="CC26" i="3" s="1"/>
  <c r="CC22" i="3"/>
  <c r="CL74" i="3"/>
  <c r="CL75" i="3" s="1"/>
  <c r="CL77" i="3" s="1"/>
  <c r="CI5" i="3" s="1"/>
  <c r="CK75" i="3"/>
  <c r="CK77" i="3" s="1"/>
  <c r="CH5" i="3" s="1"/>
  <c r="CG23" i="3"/>
  <c r="CI14" i="3" l="1"/>
  <c r="B14" i="3" s="1"/>
  <c r="CL106" i="4"/>
  <c r="CL108" i="4" s="1"/>
  <c r="CI14" i="4" s="1"/>
  <c r="CM105" i="4"/>
  <c r="CL100" i="4"/>
  <c r="CL102" i="4" s="1"/>
  <c r="CM99" i="4"/>
  <c r="CG91" i="4"/>
  <c r="CG93" i="4" s="1"/>
  <c r="CO74" i="4"/>
  <c r="CN75" i="4"/>
  <c r="CN77" i="4" s="1"/>
  <c r="CK5" i="4" s="1"/>
  <c r="CL118" i="4"/>
  <c r="CL120" i="4" s="1"/>
  <c r="CI16" i="4" s="1"/>
  <c r="CM117" i="4"/>
  <c r="CN111" i="4"/>
  <c r="CM112" i="4"/>
  <c r="CM114" i="4" s="1"/>
  <c r="CJ15" i="4" s="1"/>
  <c r="CK122" i="4"/>
  <c r="CK124" i="4" s="1"/>
  <c r="CH13" i="4"/>
  <c r="CH17" i="4" s="1"/>
  <c r="CL122" i="4"/>
  <c r="D122" i="4" s="1"/>
  <c r="CI13" i="4"/>
  <c r="CD22" i="4"/>
  <c r="CD8" i="4"/>
  <c r="CD26" i="4" s="1"/>
  <c r="CE4" i="4"/>
  <c r="CJ68" i="4"/>
  <c r="CI69" i="4"/>
  <c r="CI71" i="4" s="1"/>
  <c r="CI23" i="4"/>
  <c r="CI86" i="4"/>
  <c r="CH87" i="4"/>
  <c r="CH89" i="4" s="1"/>
  <c r="CE7" i="4" s="1"/>
  <c r="CE25" i="4" s="1"/>
  <c r="CJ80" i="4"/>
  <c r="CI81" i="4"/>
  <c r="CI83" i="4" s="1"/>
  <c r="CF6" i="4" s="1"/>
  <c r="CF24" i="4" s="1"/>
  <c r="B16" i="3"/>
  <c r="CK122" i="3"/>
  <c r="CK124" i="3" s="1"/>
  <c r="CH17" i="3"/>
  <c r="CL122" i="3"/>
  <c r="D122" i="3" s="1"/>
  <c r="CJ80" i="3"/>
  <c r="CI81" i="3"/>
  <c r="CI83" i="3" s="1"/>
  <c r="CF6" i="3" s="1"/>
  <c r="CF24" i="3" s="1"/>
  <c r="CJ86" i="3"/>
  <c r="CI87" i="3"/>
  <c r="CI89" i="3" s="1"/>
  <c r="CF7" i="3" s="1"/>
  <c r="CF25" i="3" s="1"/>
  <c r="CH23" i="3"/>
  <c r="CI23" i="3"/>
  <c r="B23" i="3" s="1"/>
  <c r="B5" i="3"/>
  <c r="CH91" i="3"/>
  <c r="CH93" i="3" s="1"/>
  <c r="CE4" i="3"/>
  <c r="CJ68" i="3"/>
  <c r="CI69" i="3"/>
  <c r="CI71" i="3" s="1"/>
  <c r="CD22" i="3"/>
  <c r="CD8" i="3"/>
  <c r="CD26" i="3" s="1"/>
  <c r="CN112" i="4" l="1"/>
  <c r="CN114" i="4" s="1"/>
  <c r="CK15" i="4" s="1"/>
  <c r="CO111" i="4"/>
  <c r="CN117" i="4"/>
  <c r="CM118" i="4"/>
  <c r="CM120" i="4" s="1"/>
  <c r="CJ16" i="4" s="1"/>
  <c r="CP74" i="4"/>
  <c r="CO75" i="4"/>
  <c r="CO77" i="4" s="1"/>
  <c r="CL5" i="4" s="1"/>
  <c r="CN99" i="4"/>
  <c r="CM100" i="4"/>
  <c r="CM102" i="4" s="1"/>
  <c r="CM106" i="4"/>
  <c r="CM108" i="4" s="1"/>
  <c r="CJ14" i="4" s="1"/>
  <c r="CJ23" i="4" s="1"/>
  <c r="CN105" i="4"/>
  <c r="CL124" i="4"/>
  <c r="CJ86" i="4"/>
  <c r="CI87" i="4"/>
  <c r="CI89" i="4" s="1"/>
  <c r="CF7" i="4" s="1"/>
  <c r="CF25" i="4" s="1"/>
  <c r="CF4" i="4"/>
  <c r="CK68" i="4"/>
  <c r="CJ69" i="4"/>
  <c r="CJ71" i="4" s="1"/>
  <c r="CE8" i="4"/>
  <c r="CE26" i="4" s="1"/>
  <c r="CE22" i="4"/>
  <c r="CH91" i="4"/>
  <c r="CH93" i="4" s="1"/>
  <c r="CI17" i="4"/>
  <c r="CK80" i="4"/>
  <c r="CJ81" i="4"/>
  <c r="CJ83" i="4" s="1"/>
  <c r="CG6" i="4" s="1"/>
  <c r="CG24" i="4" s="1"/>
  <c r="CL124" i="3"/>
  <c r="CI17" i="3"/>
  <c r="B17" i="3" s="1"/>
  <c r="B13" i="3"/>
  <c r="CK86" i="3"/>
  <c r="CJ87" i="3"/>
  <c r="CJ89" i="3" s="1"/>
  <c r="CG7" i="3" s="1"/>
  <c r="CG25" i="3" s="1"/>
  <c r="CK80" i="3"/>
  <c r="CJ81" i="3"/>
  <c r="CJ83" i="3" s="1"/>
  <c r="CG6" i="3" s="1"/>
  <c r="CG24" i="3" s="1"/>
  <c r="CF4" i="3"/>
  <c r="CI91" i="3"/>
  <c r="CI93" i="3" s="1"/>
  <c r="CK68" i="3"/>
  <c r="CJ69" i="3"/>
  <c r="CJ71" i="3" s="1"/>
  <c r="CE22" i="3"/>
  <c r="CE8" i="3"/>
  <c r="CE26" i="3" s="1"/>
  <c r="CN106" i="4" l="1"/>
  <c r="CN108" i="4" s="1"/>
  <c r="CO105" i="4"/>
  <c r="CM122" i="4"/>
  <c r="CJ13" i="4"/>
  <c r="CJ17" i="4" s="1"/>
  <c r="CO99" i="4"/>
  <c r="CN100" i="4"/>
  <c r="CN102" i="4" s="1"/>
  <c r="CK13" i="4" s="1"/>
  <c r="CI91" i="4"/>
  <c r="CI93" i="4" s="1"/>
  <c r="CQ74" i="4"/>
  <c r="CP75" i="4"/>
  <c r="CP77" i="4" s="1"/>
  <c r="CM5" i="4" s="1"/>
  <c r="CM124" i="4"/>
  <c r="CN118" i="4"/>
  <c r="CN120" i="4" s="1"/>
  <c r="CK16" i="4" s="1"/>
  <c r="CO117" i="4"/>
  <c r="CP111" i="4"/>
  <c r="CO112" i="4"/>
  <c r="CO114" i="4" s="1"/>
  <c r="CL15" i="4" s="1"/>
  <c r="CL80" i="4"/>
  <c r="CK81" i="4"/>
  <c r="CK83" i="4" s="1"/>
  <c r="CH6" i="4" s="1"/>
  <c r="CH24" i="4" s="1"/>
  <c r="CG4" i="4"/>
  <c r="CL68" i="4"/>
  <c r="CK69" i="4"/>
  <c r="CK71" i="4" s="1"/>
  <c r="CF8" i="4"/>
  <c r="CF26" i="4" s="1"/>
  <c r="CF22" i="4"/>
  <c r="CK86" i="4"/>
  <c r="CJ87" i="4"/>
  <c r="CJ89" i="4" s="1"/>
  <c r="CG7" i="4" s="1"/>
  <c r="CG25" i="4" s="1"/>
  <c r="CL80" i="3"/>
  <c r="CL81" i="3" s="1"/>
  <c r="CL83" i="3" s="1"/>
  <c r="CI6" i="3" s="1"/>
  <c r="CK81" i="3"/>
  <c r="CK83" i="3" s="1"/>
  <c r="CH6" i="3" s="1"/>
  <c r="CH24" i="3" s="1"/>
  <c r="CL86" i="3"/>
  <c r="CL87" i="3" s="1"/>
  <c r="CL89" i="3" s="1"/>
  <c r="CI7" i="3" s="1"/>
  <c r="CK87" i="3"/>
  <c r="CK89" i="3" s="1"/>
  <c r="CH7" i="3" s="1"/>
  <c r="CH25" i="3" s="1"/>
  <c r="CG4" i="3"/>
  <c r="CJ91" i="3"/>
  <c r="CJ93" i="3" s="1"/>
  <c r="CL68" i="3"/>
  <c r="CL69" i="3" s="1"/>
  <c r="CL71" i="3" s="1"/>
  <c r="CK69" i="3"/>
  <c r="CK71" i="3" s="1"/>
  <c r="CF22" i="3"/>
  <c r="CF8" i="3"/>
  <c r="CF26" i="3" s="1"/>
  <c r="CP112" i="4" l="1"/>
  <c r="CP114" i="4" s="1"/>
  <c r="CM15" i="4" s="1"/>
  <c r="CQ111" i="4"/>
  <c r="CL81" i="4"/>
  <c r="CL83" i="4" s="1"/>
  <c r="CI6" i="4" s="1"/>
  <c r="CM80" i="4"/>
  <c r="CP117" i="4"/>
  <c r="CO118" i="4"/>
  <c r="CO120" i="4" s="1"/>
  <c r="CL16" i="4" s="1"/>
  <c r="CR74" i="4"/>
  <c r="CQ75" i="4"/>
  <c r="CQ77" i="4" s="1"/>
  <c r="CN5" i="4" s="1"/>
  <c r="CP99" i="4"/>
  <c r="CO100" i="4"/>
  <c r="CO102" i="4" s="1"/>
  <c r="CL13" i="4" s="1"/>
  <c r="CO106" i="4"/>
  <c r="CO108" i="4" s="1"/>
  <c r="CP105" i="4"/>
  <c r="CN122" i="4"/>
  <c r="CN124" i="4" s="1"/>
  <c r="CK14" i="4"/>
  <c r="CK23" i="4" s="1"/>
  <c r="CL69" i="4"/>
  <c r="CL71" i="4" s="1"/>
  <c r="CM68" i="4"/>
  <c r="CK87" i="4"/>
  <c r="CK89" i="4" s="1"/>
  <c r="CH7" i="4" s="1"/>
  <c r="CH25" i="4" s="1"/>
  <c r="CL86" i="4"/>
  <c r="CH4" i="4"/>
  <c r="CI4" i="4"/>
  <c r="CG22" i="4"/>
  <c r="CG8" i="4"/>
  <c r="CG26" i="4" s="1"/>
  <c r="CJ91" i="4"/>
  <c r="CJ93" i="4" s="1"/>
  <c r="CI24" i="4"/>
  <c r="CI25" i="3"/>
  <c r="B25" i="3" s="1"/>
  <c r="B7" i="3"/>
  <c r="CI24" i="3"/>
  <c r="B24" i="3" s="1"/>
  <c r="B6" i="3"/>
  <c r="CH4" i="3"/>
  <c r="CK91" i="3"/>
  <c r="CK93" i="3" s="1"/>
  <c r="CL91" i="3"/>
  <c r="D91" i="3" s="1"/>
  <c r="CI4" i="3"/>
  <c r="CG22" i="3"/>
  <c r="CG8" i="3"/>
  <c r="CG26" i="3" s="1"/>
  <c r="CK91" i="4" l="1"/>
  <c r="CK17" i="4"/>
  <c r="CL87" i="4"/>
  <c r="CL89" i="4" s="1"/>
  <c r="CM86" i="4"/>
  <c r="CO122" i="4"/>
  <c r="CL14" i="4"/>
  <c r="CL23" i="4" s="1"/>
  <c r="CQ99" i="4"/>
  <c r="CP100" i="4"/>
  <c r="CP102" i="4" s="1"/>
  <c r="CM13" i="4" s="1"/>
  <c r="CQ105" i="4"/>
  <c r="CP106" i="4"/>
  <c r="CP108" i="4" s="1"/>
  <c r="CS74" i="4"/>
  <c r="CR75" i="4"/>
  <c r="CR77" i="4" s="1"/>
  <c r="CO5" i="4" s="1"/>
  <c r="CO124" i="4"/>
  <c r="CK93" i="4"/>
  <c r="CP118" i="4"/>
  <c r="CP120" i="4" s="1"/>
  <c r="CM16" i="4" s="1"/>
  <c r="CQ117" i="4"/>
  <c r="CN68" i="4"/>
  <c r="CM69" i="4"/>
  <c r="CM71" i="4" s="1"/>
  <c r="CM81" i="4"/>
  <c r="CM83" i="4" s="1"/>
  <c r="CJ6" i="4" s="1"/>
  <c r="CJ24" i="4" s="1"/>
  <c r="CN80" i="4"/>
  <c r="CQ112" i="4"/>
  <c r="CQ114" i="4" s="1"/>
  <c r="CN15" i="4" s="1"/>
  <c r="CR111" i="4"/>
  <c r="CI22" i="4"/>
  <c r="CH22" i="4"/>
  <c r="CH8" i="4"/>
  <c r="CH26" i="4" s="1"/>
  <c r="CL93" i="3"/>
  <c r="CI8" i="3"/>
  <c r="CI22" i="3"/>
  <c r="B4" i="3"/>
  <c r="CH22" i="3"/>
  <c r="CH8" i="3"/>
  <c r="CH26" i="3" s="1"/>
  <c r="CT74" i="4" l="1"/>
  <c r="CS75" i="4"/>
  <c r="CS77" i="4" s="1"/>
  <c r="CP5" i="4" s="1"/>
  <c r="CP122" i="4"/>
  <c r="CP124" i="4" s="1"/>
  <c r="CM14" i="4"/>
  <c r="CM23" i="4" s="1"/>
  <c r="CR105" i="4"/>
  <c r="CQ106" i="4"/>
  <c r="CQ108" i="4" s="1"/>
  <c r="CS111" i="4"/>
  <c r="CR112" i="4"/>
  <c r="CR114" i="4" s="1"/>
  <c r="CO15" i="4" s="1"/>
  <c r="CM17" i="4"/>
  <c r="CR99" i="4"/>
  <c r="CQ100" i="4"/>
  <c r="CQ102" i="4" s="1"/>
  <c r="CN13" i="4" s="1"/>
  <c r="CO80" i="4"/>
  <c r="CN81" i="4"/>
  <c r="CN83" i="4" s="1"/>
  <c r="CK6" i="4" s="1"/>
  <c r="CK24" i="4" s="1"/>
  <c r="CJ4" i="4"/>
  <c r="CN86" i="4"/>
  <c r="CM87" i="4"/>
  <c r="CM89" i="4" s="1"/>
  <c r="CJ7" i="4" s="1"/>
  <c r="CJ25" i="4" s="1"/>
  <c r="CO68" i="4"/>
  <c r="CN69" i="4"/>
  <c r="CN71" i="4" s="1"/>
  <c r="CK4" i="4" s="1"/>
  <c r="CI7" i="4"/>
  <c r="CL91" i="4"/>
  <c r="D91" i="4" s="1"/>
  <c r="CR117" i="4"/>
  <c r="CQ118" i="4"/>
  <c r="CQ120" i="4" s="1"/>
  <c r="CN16" i="4" s="1"/>
  <c r="CL17" i="4"/>
  <c r="B22" i="3"/>
  <c r="CI26" i="3"/>
  <c r="B26" i="3" s="1"/>
  <c r="B8" i="3"/>
  <c r="CP80" i="4" l="1"/>
  <c r="CO81" i="4"/>
  <c r="CO83" i="4" s="1"/>
  <c r="CL6" i="4" s="1"/>
  <c r="CL24" i="4" s="1"/>
  <c r="CR100" i="4"/>
  <c r="CR102" i="4" s="1"/>
  <c r="CO13" i="4" s="1"/>
  <c r="CS99" i="4"/>
  <c r="CT111" i="4"/>
  <c r="CS112" i="4"/>
  <c r="CS114" i="4" s="1"/>
  <c r="CP15" i="4" s="1"/>
  <c r="CS117" i="4"/>
  <c r="CR118" i="4"/>
  <c r="CR120" i="4" s="1"/>
  <c r="CO16" i="4" s="1"/>
  <c r="CQ122" i="4"/>
  <c r="CQ124" i="4" s="1"/>
  <c r="CN14" i="4"/>
  <c r="CS105" i="4"/>
  <c r="CR106" i="4"/>
  <c r="CR108" i="4" s="1"/>
  <c r="CI8" i="4"/>
  <c r="CI26" i="4" s="1"/>
  <c r="CI25" i="4"/>
  <c r="CK22" i="4"/>
  <c r="CO69" i="4"/>
  <c r="CO71" i="4" s="1"/>
  <c r="CP68" i="4"/>
  <c r="CU74" i="4"/>
  <c r="CT75" i="4"/>
  <c r="CT77" i="4" s="1"/>
  <c r="CQ5" i="4" s="1"/>
  <c r="CN87" i="4"/>
  <c r="CN89" i="4" s="1"/>
  <c r="CO86" i="4"/>
  <c r="CM91" i="4"/>
  <c r="CJ8" i="4"/>
  <c r="CJ26" i="4" s="1"/>
  <c r="CJ22" i="4"/>
  <c r="CL93" i="4"/>
  <c r="CR122" i="4" l="1"/>
  <c r="CR124" i="4" s="1"/>
  <c r="CO14" i="4"/>
  <c r="CO23" i="4" s="1"/>
  <c r="CT105" i="4"/>
  <c r="CS106" i="4"/>
  <c r="CS108" i="4" s="1"/>
  <c r="CN17" i="4"/>
  <c r="CN23" i="4"/>
  <c r="CM93" i="4"/>
  <c r="CP86" i="4"/>
  <c r="CO87" i="4"/>
  <c r="CO89" i="4" s="1"/>
  <c r="CL7" i="4" s="1"/>
  <c r="CL25" i="4" s="1"/>
  <c r="CS118" i="4"/>
  <c r="CS120" i="4" s="1"/>
  <c r="CP16" i="4" s="1"/>
  <c r="CT117" i="4"/>
  <c r="CN91" i="4"/>
  <c r="CK7" i="4"/>
  <c r="CU111" i="4"/>
  <c r="CT112" i="4"/>
  <c r="CT114" i="4" s="1"/>
  <c r="CQ15" i="4" s="1"/>
  <c r="CU75" i="4"/>
  <c r="CU77" i="4" s="1"/>
  <c r="CR5" i="4" s="1"/>
  <c r="CV74" i="4"/>
  <c r="CT99" i="4"/>
  <c r="CS100" i="4"/>
  <c r="CS102" i="4" s="1"/>
  <c r="CP13" i="4" s="1"/>
  <c r="CO17" i="4"/>
  <c r="CQ68" i="4"/>
  <c r="CP69" i="4"/>
  <c r="CP71" i="4" s="1"/>
  <c r="CM4" i="4" s="1"/>
  <c r="CL4" i="4"/>
  <c r="CQ80" i="4"/>
  <c r="CP81" i="4"/>
  <c r="CP83" i="4" s="1"/>
  <c r="CM6" i="4" s="1"/>
  <c r="CM24" i="4" s="1"/>
  <c r="CO91" i="4" l="1"/>
  <c r="CU112" i="4"/>
  <c r="CU114" i="4" s="1"/>
  <c r="CR15" i="4" s="1"/>
  <c r="CV111" i="4"/>
  <c r="CK25" i="4"/>
  <c r="CK8" i="4"/>
  <c r="CK26" i="4" s="1"/>
  <c r="CT118" i="4"/>
  <c r="CT120" i="4" s="1"/>
  <c r="CQ16" i="4" s="1"/>
  <c r="CU117" i="4"/>
  <c r="CQ81" i="4"/>
  <c r="CQ83" i="4" s="1"/>
  <c r="CN6" i="4" s="1"/>
  <c r="CN24" i="4" s="1"/>
  <c r="CR80" i="4"/>
  <c r="CL22" i="4"/>
  <c r="CL8" i="4"/>
  <c r="CL26" i="4" s="1"/>
  <c r="CQ86" i="4"/>
  <c r="CP87" i="4"/>
  <c r="CP89" i="4" s="1"/>
  <c r="CM22" i="4"/>
  <c r="CN93" i="4"/>
  <c r="CO93" i="4" s="1"/>
  <c r="CR68" i="4"/>
  <c r="CQ69" i="4"/>
  <c r="CQ71" i="4" s="1"/>
  <c r="CS122" i="4"/>
  <c r="CS124" i="4" s="1"/>
  <c r="CP14" i="4"/>
  <c r="CP23" i="4" s="1"/>
  <c r="CT100" i="4"/>
  <c r="CT102" i="4" s="1"/>
  <c r="CQ13" i="4" s="1"/>
  <c r="CU99" i="4"/>
  <c r="CT106" i="4"/>
  <c r="CT108" i="4" s="1"/>
  <c r="CU105" i="4"/>
  <c r="CW74" i="4"/>
  <c r="CW75" i="4" s="1"/>
  <c r="CW77" i="4" s="1"/>
  <c r="CT5" i="4" s="1"/>
  <c r="CV75" i="4"/>
  <c r="CV77" i="4" s="1"/>
  <c r="CS5" i="4" s="1"/>
  <c r="CP91" i="4" l="1"/>
  <c r="CP93" i="4" s="1"/>
  <c r="CM7" i="4"/>
  <c r="CR86" i="4"/>
  <c r="CQ87" i="4"/>
  <c r="CQ89" i="4" s="1"/>
  <c r="CN7" i="4" s="1"/>
  <c r="CN25" i="4" s="1"/>
  <c r="B5" i="4"/>
  <c r="CU106" i="4"/>
  <c r="CU108" i="4" s="1"/>
  <c r="CV105" i="4"/>
  <c r="CS80" i="4"/>
  <c r="CR81" i="4"/>
  <c r="CR83" i="4" s="1"/>
  <c r="CO6" i="4" s="1"/>
  <c r="CO24" i="4" s="1"/>
  <c r="CT122" i="4"/>
  <c r="CT124" i="4" s="1"/>
  <c r="CQ14" i="4"/>
  <c r="CQ23" i="4" s="1"/>
  <c r="CU100" i="4"/>
  <c r="CU102" i="4" s="1"/>
  <c r="CR13" i="4" s="1"/>
  <c r="CV99" i="4"/>
  <c r="CV117" i="4"/>
  <c r="CU118" i="4"/>
  <c r="CU120" i="4" s="1"/>
  <c r="CR16" i="4" s="1"/>
  <c r="CP17" i="4"/>
  <c r="CW111" i="4"/>
  <c r="CW112" i="4" s="1"/>
  <c r="CW114" i="4" s="1"/>
  <c r="CT15" i="4" s="1"/>
  <c r="B15" i="4" s="1"/>
  <c r="CV112" i="4"/>
  <c r="CV114" i="4" s="1"/>
  <c r="CS15" i="4" s="1"/>
  <c r="CN4" i="4"/>
  <c r="CQ91" i="4"/>
  <c r="CS68" i="4"/>
  <c r="CR69" i="4"/>
  <c r="CR71" i="4" s="1"/>
  <c r="CO4" i="4" s="1"/>
  <c r="CQ93" i="4" l="1"/>
  <c r="CT80" i="4"/>
  <c r="CS81" i="4"/>
  <c r="CS83" i="4" s="1"/>
  <c r="CP6" i="4" s="1"/>
  <c r="CP24" i="4" s="1"/>
  <c r="CO22" i="4"/>
  <c r="CV106" i="4"/>
  <c r="CV108" i="4" s="1"/>
  <c r="CS14" i="4" s="1"/>
  <c r="CS23" i="4" s="1"/>
  <c r="CW105" i="4"/>
  <c r="CW106" i="4" s="1"/>
  <c r="CW108" i="4" s="1"/>
  <c r="CT68" i="4"/>
  <c r="CS69" i="4"/>
  <c r="CS71" i="4" s="1"/>
  <c r="CU122" i="4"/>
  <c r="CU124" i="4" s="1"/>
  <c r="CR14" i="4"/>
  <c r="CR23" i="4" s="1"/>
  <c r="CN22" i="4"/>
  <c r="CN8" i="4"/>
  <c r="CN26" i="4" s="1"/>
  <c r="CS86" i="4"/>
  <c r="CR87" i="4"/>
  <c r="CR89" i="4" s="1"/>
  <c r="CQ17" i="4"/>
  <c r="CM25" i="4"/>
  <c r="CM8" i="4"/>
  <c r="CM26" i="4" s="1"/>
  <c r="CV118" i="4"/>
  <c r="CV120" i="4" s="1"/>
  <c r="CS16" i="4" s="1"/>
  <c r="CW117" i="4"/>
  <c r="CW118" i="4" s="1"/>
  <c r="CW120" i="4" s="1"/>
  <c r="CT16" i="4" s="1"/>
  <c r="B16" i="4" s="1"/>
  <c r="CV100" i="4"/>
  <c r="CV102" i="4" s="1"/>
  <c r="CW99" i="4"/>
  <c r="CW100" i="4" s="1"/>
  <c r="CW102" i="4" s="1"/>
  <c r="CT13" i="4" s="1"/>
  <c r="CP4" i="4" l="1"/>
  <c r="CU68" i="4"/>
  <c r="CT69" i="4"/>
  <c r="CT71" i="4" s="1"/>
  <c r="CW122" i="4"/>
  <c r="CT14" i="4"/>
  <c r="CS13" i="4"/>
  <c r="CS17" i="4" s="1"/>
  <c r="CV122" i="4"/>
  <c r="CV124" i="4" s="1"/>
  <c r="CW124" i="4" s="1"/>
  <c r="CU80" i="4"/>
  <c r="CT81" i="4"/>
  <c r="CT83" i="4" s="1"/>
  <c r="CQ6" i="4" s="1"/>
  <c r="CR17" i="4"/>
  <c r="CR91" i="4"/>
  <c r="CR93" i="4" s="1"/>
  <c r="CO7" i="4"/>
  <c r="CT86" i="4"/>
  <c r="CS87" i="4"/>
  <c r="CS89" i="4" s="1"/>
  <c r="CP7" i="4" s="1"/>
  <c r="CP25" i="4" s="1"/>
  <c r="CS91" i="4" l="1"/>
  <c r="CS93" i="4" s="1"/>
  <c r="CU86" i="4"/>
  <c r="CT87" i="4"/>
  <c r="CT89" i="4" s="1"/>
  <c r="CQ7" i="4" s="1"/>
  <c r="CQ25" i="4" s="1"/>
  <c r="CO25" i="4"/>
  <c r="CO8" i="4"/>
  <c r="CO26" i="4" s="1"/>
  <c r="CQ24" i="4"/>
  <c r="CU81" i="4"/>
  <c r="CU83" i="4" s="1"/>
  <c r="CV80" i="4"/>
  <c r="CT17" i="4"/>
  <c r="B17" i="4" s="1"/>
  <c r="B14" i="4"/>
  <c r="CT23" i="4"/>
  <c r="B23" i="4" s="1"/>
  <c r="B13" i="4"/>
  <c r="CQ4" i="4"/>
  <c r="CQ22" i="4" s="1"/>
  <c r="CT91" i="4"/>
  <c r="CV68" i="4"/>
  <c r="CU69" i="4"/>
  <c r="CU71" i="4" s="1"/>
  <c r="CR4" i="4" s="1"/>
  <c r="CR22" i="4" s="1"/>
  <c r="CP8" i="4"/>
  <c r="CP26" i="4" s="1"/>
  <c r="CP22" i="4"/>
  <c r="CT93" i="4" l="1"/>
  <c r="CW68" i="4"/>
  <c r="CW69" i="4" s="1"/>
  <c r="CW71" i="4" s="1"/>
  <c r="CT4" i="4" s="1"/>
  <c r="CV69" i="4"/>
  <c r="CV71" i="4" s="1"/>
  <c r="CW80" i="4"/>
  <c r="CW81" i="4" s="1"/>
  <c r="CW83" i="4" s="1"/>
  <c r="CV81" i="4"/>
  <c r="CV83" i="4" s="1"/>
  <c r="CS6" i="4" s="1"/>
  <c r="CS24" i="4" s="1"/>
  <c r="CR6" i="4"/>
  <c r="CQ8" i="4"/>
  <c r="CQ26" i="4" s="1"/>
  <c r="CV86" i="4"/>
  <c r="CU87" i="4"/>
  <c r="CU89" i="4" s="1"/>
  <c r="CR7" i="4" s="1"/>
  <c r="CR25" i="4" s="1"/>
  <c r="CW86" i="4" l="1"/>
  <c r="CW87" i="4" s="1"/>
  <c r="CW89" i="4" s="1"/>
  <c r="CT7" i="4" s="1"/>
  <c r="CV87" i="4"/>
  <c r="CV89" i="4" s="1"/>
  <c r="CS7" i="4" s="1"/>
  <c r="CS25" i="4" s="1"/>
  <c r="CR8" i="4"/>
  <c r="CR26" i="4" s="1"/>
  <c r="CR24" i="4"/>
  <c r="CU91" i="4"/>
  <c r="CU93" i="4" s="1"/>
  <c r="CW91" i="4"/>
  <c r="CT6" i="4"/>
  <c r="CS4" i="4"/>
  <c r="CV91" i="4"/>
  <c r="CT22" i="4"/>
  <c r="CT8" i="4"/>
  <c r="B4" i="4"/>
  <c r="CT26" i="4" l="1"/>
  <c r="CS8" i="4"/>
  <c r="CS26" i="4" s="1"/>
  <c r="CS22" i="4"/>
  <c r="B22" i="4"/>
  <c r="CT24" i="4"/>
  <c r="B24" i="4" s="1"/>
  <c r="B6" i="4"/>
  <c r="CV93" i="4"/>
  <c r="CW93" i="4" s="1"/>
  <c r="CT25" i="4"/>
  <c r="B25" i="4" s="1"/>
  <c r="B7" i="4"/>
  <c r="B8" i="4" l="1"/>
  <c r="B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A275FDC3-D31A-43D7-8829-12C95725806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AEC8801E-2B29-4114-B2C3-6173BF63105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400553DF-0127-412D-B9F7-B834FD28A4F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F0AA828B-E07D-4360-9EEF-6D721AE539B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F405624A-6399-4200-9808-023648E614F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676B34B7-27CF-49F0-9363-338443C71AF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86D29607-D575-47AA-BA4F-C5ED7B4C30C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F323B3C8-A697-4345-BACC-CE0B02DE0AB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739B069A-19E5-4B89-ADF8-23E34FBCC73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BA30B87A-C268-4D2F-969D-C5D50BDC9DE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37CBA284-02E3-44D4-8C53-48AE353FC89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4AE45D9D-0CFB-4382-90B3-3737982ECF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B63D795B-7E09-481D-81B9-F60CBCF9A10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37" authorId="0" shapeId="0" xr:uid="{46CFEFDA-9663-4334-BA95-3371C5B1BA7C}">
      <text>
        <r>
          <rPr>
            <b/>
            <sz val="9"/>
            <color indexed="81"/>
            <rFont val="Tahoma"/>
            <charset val="1"/>
          </rPr>
          <t>Awawda, Mahdi (SI EP FIN P PE):</t>
        </r>
        <r>
          <rPr>
            <sz val="9"/>
            <color indexed="81"/>
            <rFont val="Tahoma"/>
            <charset val="1"/>
          </rPr>
          <t xml:space="preserve">
PDF page 114/140</t>
        </r>
      </text>
    </comment>
    <comment ref="A64" authorId="0" shapeId="0" xr:uid="{7C4FFC78-4ED9-40CB-A0DF-9508CFA67170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6" authorId="0" shapeId="0" xr:uid="{FCA6B32F-9CF8-491A-97F8-08B7A59B5038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3" authorId="0" shapeId="0" xr:uid="{D6A466AB-11F8-4DD1-AE0C-338DA87ED89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3" authorId="0" shapeId="0" xr:uid="{348287E1-EE46-4AE8-88C4-1126A68A46F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3" authorId="0" shapeId="0" xr:uid="{2270FF7E-AF73-47E1-932F-5F37E35E466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3" authorId="0" shapeId="0" xr:uid="{16BE06F5-464D-45EB-8FC7-F77E90A35D0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5" authorId="0" shapeId="0" xr:uid="{D0CC39F8-A089-479D-8E19-ED71268B330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5" authorId="0" shapeId="0" xr:uid="{B14CDF3E-733B-410A-8B2C-1B5ACCAC621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5" authorId="0" shapeId="0" xr:uid="{C1108281-F828-4A3E-9EF4-E73666934C7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5" authorId="0" shapeId="0" xr:uid="{92659B11-4564-4405-A9F2-A2BD054BA0C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5" authorId="0" shapeId="0" xr:uid="{8C13B768-0851-4CCA-B427-427C39F716E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1" authorId="0" shapeId="0" xr:uid="{158EAB95-E682-4280-98E1-A71682751F5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1" authorId="0" shapeId="0" xr:uid="{8D44951D-BBC0-488F-BF81-5366DED6C1A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1" authorId="0" shapeId="0" xr:uid="{1E423BE1-E667-4E48-AFAB-1C0D3B8990D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1" authorId="0" shapeId="0" xr:uid="{C9EE6EBB-6CC2-45AE-AAD2-B7EDE232825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AEDDF01B-B98B-4C4B-854B-A2DF3868A71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336CBCA8-C22E-4936-8BF3-9C0B0E40722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539D2FFE-06BC-4FDB-8E57-59DD9B5FC7E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A1325D2B-E29C-4C28-9ABD-DDDB44DC1D8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D29B41B7-842E-440C-B38A-6DC59F380A2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B2FA1E1C-06F0-4E39-B96F-FD62C08A80F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3FE010D1-72FA-433C-A12D-A05E87C12F8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E2A65464-895D-41F8-9A96-ACEB60921B6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D388CFC8-7B70-473D-B872-C4D59BEFC1F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44362710-987D-4000-9853-F7D28300E64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C7DD6152-ED24-48B8-9B9A-516CB6278FA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BBCA4AEA-A0C1-4D43-8B17-4843D302574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324169DF-7FE8-4BF9-8A6E-C5745E8714F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37" authorId="0" shapeId="0" xr:uid="{D3AFC79F-C73D-4ACD-AFCB-5C9C166D6C8D}">
      <text>
        <r>
          <rPr>
            <b/>
            <sz val="9"/>
            <color indexed="81"/>
            <rFont val="Tahoma"/>
            <charset val="1"/>
          </rPr>
          <t>Awawda, Mahdi (SI EP FIN P PE):</t>
        </r>
        <r>
          <rPr>
            <sz val="9"/>
            <color indexed="81"/>
            <rFont val="Tahoma"/>
            <charset val="1"/>
          </rPr>
          <t xml:space="preserve">
PDF page 114/140</t>
        </r>
      </text>
    </comment>
    <comment ref="A63" authorId="0" shapeId="0" xr:uid="{BBA5D91B-F297-4C0C-B715-9E0B5E4CE4DA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4" authorId="0" shapeId="0" xr:uid="{A55A66DC-CB1A-4B67-9A00-884B917009A3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1" authorId="0" shapeId="0" xr:uid="{F59E1844-6A17-48D9-AB24-252A071F9FD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1" authorId="0" shapeId="0" xr:uid="{3F4BC325-9A63-4A61-85B9-207543FB352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1" authorId="0" shapeId="0" xr:uid="{85DE0C25-ECC2-455A-8A32-FC2A3100065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1" authorId="0" shapeId="0" xr:uid="{AD0465F0-7433-476C-BADE-84EFA4F6625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3" authorId="0" shapeId="0" xr:uid="{81A51E22-6247-45CF-A062-A8B9834DFDA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3" authorId="0" shapeId="0" xr:uid="{5ADD52AF-DF09-452E-8C77-C4B3C6C91CB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3" authorId="0" shapeId="0" xr:uid="{06BD677F-8C5A-448F-9EED-D086D3E2400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3" authorId="0" shapeId="0" xr:uid="{89CD42DB-1228-462F-BF14-B426DE1503A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3" authorId="0" shapeId="0" xr:uid="{56B0C02A-B454-4642-B4DB-DD8A2D43306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19" authorId="0" shapeId="0" xr:uid="{C0A37242-537A-40CF-9166-30A9EDC84C6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9" authorId="0" shapeId="0" xr:uid="{1D283B36-81ED-4AD4-825F-9026FA410A9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9" authorId="0" shapeId="0" xr:uid="{A463B56E-AB72-45FA-B435-D919615B222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9" authorId="0" shapeId="0" xr:uid="{D36139DC-BA32-4571-9BBF-D2DF326352C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9DA96E86-083B-46B5-987A-D89423AF7ED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4FC3701C-68D4-4B89-922E-F76F321B42A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3D5392C6-68F1-41B1-8E10-EDF6F8637B1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8307BCA7-DDF0-47F4-912A-187001FB315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488462BC-6A1A-4005-8A62-D9A59376EC3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1B4CDBF6-A152-48C4-A21B-80FF940FAFC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8372D1E2-86AC-4A90-B024-7D30D081376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B41BC9BB-A094-4D3C-9EF5-3A703BE5A25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BDE17766-CE8E-4D76-B071-B649476C471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E0A29BD1-1462-475E-81C7-46A50AB1C35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472BF87B-DCBB-4B53-B5A7-5A1E5E47719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7AD9AD81-3A9D-479B-BA61-AF1C9438FFD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D81BC4E7-4B50-4708-9914-86FE66635B3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4" authorId="0" shapeId="0" xr:uid="{0047BF0A-6DE0-4CB9-A93F-A729E33D9B49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5" authorId="0" shapeId="0" xr:uid="{6288DDED-FDE2-4298-8748-88C30F92CEDD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2" authorId="0" shapeId="0" xr:uid="{F9F05A3F-7FE7-49A0-B98F-EF8B65111F6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2" authorId="0" shapeId="0" xr:uid="{D4DDB200-6012-49F1-BE1C-4A0663638F7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2" authorId="0" shapeId="0" xr:uid="{72592677-0775-45FD-A7F1-E2C12A7B262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2" authorId="0" shapeId="0" xr:uid="{1242FD9F-B8A1-4F47-AC07-71064475E3B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4" authorId="0" shapeId="0" xr:uid="{5A4AA42C-26FA-461F-85CD-F07225316FE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4" authorId="0" shapeId="0" xr:uid="{393A28B9-A3D6-4D44-869A-DE68A5E3404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4" authorId="0" shapeId="0" xr:uid="{79DB0468-2EF8-498A-90D9-43ED131E690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4" authorId="0" shapeId="0" xr:uid="{D0357709-1A58-4FA9-8D73-5D77E392AC1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4" authorId="0" shapeId="0" xr:uid="{DAE653FE-C761-425B-AF0C-18053EC552A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0" authorId="0" shapeId="0" xr:uid="{C30DF15D-24F8-4606-9147-6AE4DBBB00A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0" authorId="0" shapeId="0" xr:uid="{33EBD37E-D9DE-4D9B-B835-051C61472D6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0" authorId="0" shapeId="0" xr:uid="{59CD2C4D-F583-4B6F-81B3-E21B7F86658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0" authorId="0" shapeId="0" xr:uid="{3D4076F1-1246-4F84-B8E1-BC2870E3F18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C13" authorId="0" shapeId="0" xr:uid="{EAA9DE56-E234-4680-8A0F-99E576FEED4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3" authorId="0" shapeId="0" xr:uid="{6AEB5C91-013F-4C18-BECD-C14B88C4F38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3" authorId="0" shapeId="0" xr:uid="{8CEBFAB1-2B94-48AD-A668-FB6B70353F9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3" authorId="0" shapeId="0" xr:uid="{6BF80FD4-FE82-4A2F-A99E-2CA8617DE68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5" authorId="0" shapeId="0" xr:uid="{1B93D7D4-4E03-4C81-81ED-6CADD4784FE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5" authorId="0" shapeId="0" xr:uid="{C4F7D779-7DC8-4AC8-B24B-D4ADB662C23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5" authorId="0" shapeId="0" xr:uid="{E6831491-EAC2-46CD-A626-2DE251540AA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5" authorId="0" shapeId="0" xr:uid="{0706B661-AF1C-4DFB-BC83-F6C17676C62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5" authorId="0" shapeId="0" xr:uid="{34631550-D795-49D5-B0B9-2A5EBDA3F7E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C16" authorId="0" shapeId="0" xr:uid="{41787A44-5F3D-424E-A153-091A10EC00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D16" authorId="0" shapeId="0" xr:uid="{A82D3D33-3150-48E3-8C20-F118555E9A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E16" authorId="0" shapeId="0" xr:uid="{425D4FDC-25BE-4451-A69E-9F20376A344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6" authorId="0" shapeId="0" xr:uid="{435EFF05-64CB-4F0A-ACFC-FAB04056A0B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A64" authorId="0" shapeId="0" xr:uid="{5D53CACB-CB03-4BEE-9B15-8BF25D384140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A95" authorId="0" shapeId="0" xr:uid="{C2EF3128-2931-47D0-965F-677C4EB20D92}">
      <text>
        <r>
          <rPr>
            <b/>
            <sz val="9"/>
            <color indexed="81"/>
            <rFont val="Tahoma"/>
            <charset val="1"/>
          </rPr>
          <t xml:space="preserve">Awawda, Mahdi (SI EP FIN P PE):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2"/>
            <color indexed="81"/>
            <rFont val="Tahoma"/>
            <family val="2"/>
          </rPr>
          <t>Note that the calculations have been redone, so that the exact values are considered!!! In Anlage 1, one can find the rounded values in million euros</t>
        </r>
      </text>
    </comment>
    <comment ref="F102" authorId="0" shapeId="0" xr:uid="{4FD382BD-F775-4A4D-891F-F042ABA0CA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02" authorId="0" shapeId="0" xr:uid="{1721CF1A-90DA-4C8F-A84D-D93BC44C253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02" authorId="0" shapeId="0" xr:uid="{167ECF83-149D-44F9-8C85-4EDD1F0B495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02" authorId="0" shapeId="0" xr:uid="{7219D378-982C-4744-8385-A124A72C039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114" authorId="0" shapeId="0" xr:uid="{361484B8-42BE-4526-8ADD-F37D71DFEAC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14" authorId="0" shapeId="0" xr:uid="{2ACBC2A3-DFDC-4D8C-BC79-FFE33F5C8ED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14" authorId="0" shapeId="0" xr:uid="{C4464DB6-FB1F-4411-85E9-478DE4907F7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14" authorId="0" shapeId="0" xr:uid="{E160A946-8C6F-489F-879E-03A1E1B7040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14" authorId="0" shapeId="0" xr:uid="{F5A00836-062E-4D1D-8CDF-48BCF98526F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151</t>
        </r>
      </text>
    </comment>
    <comment ref="F120" authorId="0" shapeId="0" xr:uid="{A7C8EA15-E6DF-4B36-BB3A-8184B9101E1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G120" authorId="0" shapeId="0" xr:uid="{6AAF439E-D94A-4959-A80B-3448CA81319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20" authorId="0" shapeId="0" xr:uid="{49FEF656-452F-4D10-8D8F-2B4C7688759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I120" authorId="0" shapeId="0" xr:uid="{D2799ED8-B972-4765-BF6D-A8220A632EF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sharedStrings.xml><?xml version="1.0" encoding="utf-8"?>
<sst xmlns="http://schemas.openxmlformats.org/spreadsheetml/2006/main" count="2505" uniqueCount="184">
  <si>
    <t xml:space="preserve">
Best Case Scenario 
(BGE, BASE &amp; ESK 2023)
</t>
  </si>
  <si>
    <t>in T€</t>
  </si>
  <si>
    <t>Σ 2023-2096</t>
  </si>
  <si>
    <t>Diffirenz</t>
  </si>
  <si>
    <t>ROI of KENFO
(to cover costs)</t>
  </si>
  <si>
    <t>in €</t>
  </si>
  <si>
    <t>Total</t>
  </si>
  <si>
    <t>(1) Grant Thornton 2015 - Anlage 1</t>
  </si>
  <si>
    <t>Σ 2023-2099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</si>
  <si>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</si>
  <si>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</si>
  <si>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</si>
  <si>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</si>
  <si>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</si>
  <si>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</si>
  <si>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</si>
  <si>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</si>
  <si>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</si>
  <si>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</si>
  <si>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</si>
  <si>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</si>
  <si>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</si>
  <si>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</si>
  <si>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</si>
  <si>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</si>
  <si>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</si>
  <si>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</si>
  <si>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</si>
  <si>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</si>
  <si>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</si>
  <si>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</si>
  <si>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</si>
  <si>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</si>
  <si>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</si>
  <si>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</si>
  <si>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</si>
  <si>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</si>
  <si>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</si>
  <si>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</si>
  <si>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</si>
  <si>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</si>
  <si>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</si>
  <si>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</si>
  <si>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</si>
  <si>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</si>
  <si>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</si>
  <si>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</si>
  <si>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</si>
  <si>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</si>
  <si>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</si>
  <si>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</si>
  <si>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</si>
  <si>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</si>
  <si>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</si>
  <si>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</si>
  <si>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</si>
  <si>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</si>
  <si>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</si>
  <si>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</si>
  <si>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</si>
  <si>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</si>
  <si>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</si>
  <si>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</si>
  <si>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</si>
  <si>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</si>
  <si>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</si>
  <si>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</si>
  <si>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</si>
  <si>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</si>
  <si>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</si>
  <si>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</si>
  <si>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</si>
  <si>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</si>
  <si>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</si>
  <si>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</si>
  <si>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</si>
  <si>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</si>
  <si>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</si>
  <si>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</si>
  <si>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</si>
  <si>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</si>
  <si>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</si>
  <si>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</si>
  <si>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</si>
  <si>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</si>
  <si>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</si>
  <si>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</si>
  <si>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</si>
  <si>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</si>
  <si>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</si>
  <si>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</si>
  <si>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</si>
  <si>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</si>
  <si>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</si>
  <si>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 xml:space="preserve">Mio. EUR        </t>
  </si>
  <si>
    <t>P2014</t>
  </si>
  <si>
    <t>Inflation</t>
  </si>
  <si>
    <t>%</t>
  </si>
  <si>
    <t/>
  </si>
  <si>
    <t>=</t>
  </si>
  <si>
    <t xml:space="preserve">Mio. EUR    </t>
  </si>
  <si>
    <t>inflationiert</t>
  </si>
  <si>
    <t>Nuklearspezif. Kostensteigerung</t>
  </si>
  <si>
    <t xml:space="preserve">Mio. EUR      </t>
  </si>
  <si>
    <t>eskaliert</t>
  </si>
  <si>
    <t>Σ 2015-2099</t>
  </si>
  <si>
    <t>b) Behälter, Transporte, Betriebsabfälle</t>
  </si>
  <si>
    <t>Σ 2022-2099</t>
  </si>
  <si>
    <t>Fund</t>
  </si>
  <si>
    <t>Cost Projections</t>
  </si>
  <si>
    <t>Fund Balance</t>
  </si>
  <si>
    <t>Min Required ROI</t>
  </si>
  <si>
    <t>Fund Graph</t>
  </si>
  <si>
    <r>
      <rPr>
        <sz val="11"/>
        <color rgb="FF000000"/>
        <rFont val="Times New Roman"/>
        <family val="1"/>
      </rPr>
      <t xml:space="preserve">t = </t>
    </r>
    <r>
      <rPr>
        <sz val="8"/>
        <color rgb="FF000000"/>
        <rFont val="Times New Roman"/>
        <family val="1"/>
      </rPr>
      <t>1</t>
    </r>
  </si>
  <si>
    <t>t = T</t>
  </si>
  <si>
    <t>t=0</t>
  </si>
  <si>
    <t>t=T</t>
  </si>
  <si>
    <t>Peak!</t>
  </si>
  <si>
    <t>Least possible required ROI</t>
  </si>
  <si>
    <t>Current ROI of Fund</t>
  </si>
  <si>
    <t>Σ 2023-2095</t>
  </si>
  <si>
    <t>Initial Fund Balance 
2022</t>
  </si>
  <si>
    <t>Year Nr.</t>
  </si>
  <si>
    <t>Interim Storage</t>
  </si>
  <si>
    <t>T €</t>
  </si>
  <si>
    <t>Price value 2015</t>
  </si>
  <si>
    <t>Inflation rate</t>
  </si>
  <si>
    <t>inflated</t>
  </si>
  <si>
    <t>Nuclear-specific cost increase</t>
  </si>
  <si>
    <t>escalated</t>
  </si>
  <si>
    <t>Containers, transports, Operational Wastes</t>
  </si>
  <si>
    <t>Konrad Mine Repository</t>
  </si>
  <si>
    <t>HAW final disposal*</t>
  </si>
  <si>
    <t>Total Costs</t>
  </si>
  <si>
    <t>Discount rate</t>
  </si>
  <si>
    <t>Simulation</t>
  </si>
  <si>
    <t>Exact Prices According to Grant Thornton 2015</t>
  </si>
  <si>
    <t>Exact Prices According to Grant Thornton 2015 + Adaptation of governmental reports!</t>
  </si>
  <si>
    <t>(2)</t>
  </si>
  <si>
    <t>(3)</t>
  </si>
  <si>
    <t>Grant Thornton 2015 - Anlage 1</t>
  </si>
  <si>
    <t>(1)</t>
  </si>
  <si>
    <t>Cost Projections Grant Thornton, Bundeshaushalt, BGE, BMU &amp; BMUV</t>
  </si>
  <si>
    <t>Cost Projections Grant Thornton</t>
  </si>
  <si>
    <t>The HAW final disposal site costs are equivalent to costs of the federal budget with articles:
-	Gorleben project, chapter 1603, title 891 01, decree no. 5.
-	The site selection procedure, chapter 1603 title 891 01 decree no. 4.
-	Product control measures, Chapter 1603 Title 891 01 decree no.6.
-	BASE administrative expenditure, chapter 1615.</t>
  </si>
  <si>
    <t>c) Interim Storage</t>
  </si>
  <si>
    <t>Containers, Transports &amp; Operational waste</t>
  </si>
  <si>
    <t>The HAW final disposal site costs are equivalent to costs of the federal budget with articles:
-	Gorleben project, chapter 1603, title 891 01, decree no. 5.
-	The site selection procedure, chapter 1603 title 891 01 decree no. 4.
-	Product control measures, Chapter 1603 Title 891 01 decree no.6.
-	BASE administrative expenditure, chapter 1615.
-Containers, Transports &amp; Operational waste after BGE are parts of site selection procedures &amp; product control measures.</t>
  </si>
  <si>
    <t>d) Konrad Mine Repository</t>
  </si>
  <si>
    <t>HAW Final Disposal Site*</t>
  </si>
  <si>
    <t>*HAW Final Disposal Site*</t>
  </si>
  <si>
    <t>e) HAW Final Disposal Site*</t>
  </si>
  <si>
    <t>**HAW Final Disposal Site*</t>
  </si>
  <si>
    <t>Sources:</t>
  </si>
  <si>
    <t>Disposal costs unified &amp; escalated</t>
  </si>
  <si>
    <t>Planned Scenario to be finished in 2080</t>
  </si>
  <si>
    <t>Best Case Scenario to be finished in 2095</t>
  </si>
  <si>
    <t>Medium Case Scenario to be finished in 2106</t>
  </si>
  <si>
    <t>Worst Case Scenario to be finished in 2118</t>
  </si>
  <si>
    <t>Planned</t>
  </si>
  <si>
    <t>Best-Case</t>
  </si>
  <si>
    <t>Medium-Case</t>
  </si>
  <si>
    <t>Worst-Case</t>
  </si>
  <si>
    <t xml:space="preserve">Scenarios Comparison </t>
  </si>
  <si>
    <t>in M€</t>
  </si>
  <si>
    <t>Cost Projection Planned Scenario</t>
  </si>
  <si>
    <t>Discount Rate Planned Scenario</t>
  </si>
  <si>
    <t>Fund Balance Planned Scenario</t>
  </si>
  <si>
    <t>Cost Projection Best-Case Scenario</t>
  </si>
  <si>
    <t>Discount Rate Best-Case Scenario</t>
  </si>
  <si>
    <t>Fund Balance Best-Case Scenario</t>
  </si>
  <si>
    <t>Cost Projection Medium-Case Scenario</t>
  </si>
  <si>
    <t>Discount Rate Medium-Case Scenario</t>
  </si>
  <si>
    <t>Fund Balance Medium-Case Scenario</t>
  </si>
  <si>
    <t>Cost Projection Worst-Case Scenario</t>
  </si>
  <si>
    <t>Discount Rate Worst-Case Scenario</t>
  </si>
  <si>
    <t>Fund Balance Worst-Case Scenario</t>
  </si>
  <si>
    <t>in Million €</t>
  </si>
  <si>
    <t xml:space="preserve">Total Costs </t>
  </si>
  <si>
    <t>Best-Case 
________________
Planned</t>
  </si>
  <si>
    <t xml:space="preserve">Medium-Case 
________________
Best-Case </t>
  </si>
  <si>
    <t>Worst-Case 
________________
Medium-Case</t>
  </si>
  <si>
    <t>Average ROI</t>
  </si>
  <si>
    <t>Best-Case - 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</si>
</sst>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"/>
    <numFmt numFmtId="165" formatCode="_-* #,##0_-;\-* #,##0_-;_-* &quot;-&quot;??_-;_-@_-"/>
    <numFmt numFmtId="166" formatCode="_-* #,##0.00\ _X_D_R_-;\-* #,##0.00\ _X_D_R_-;_-* &quot;-&quot;??\ _X_D_R_-;_-@_-"/>
    <numFmt numFmtId="167" formatCode="_-* #,##0.000\ _X_D_R_-;\-* #,##0.000\ _X_D_R_-;_-* &quot;-&quot;??\ _X_D_R_-;_-@_-"/>
    <numFmt numFmtId="168" formatCode="_-* #,##0\ _X_D_R_-;\-* #,##0\ _X_D_R_-;_-* &quot;-&quot;??\ _X_D_R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 tint="-0.34998626667073579"/>
      <name val="Times New Roman"/>
      <family val="1"/>
    </font>
    <font>
      <b/>
      <sz val="10"/>
      <color theme="0" tint="-0.34998626667073579"/>
      <name val="Times New Roman"/>
      <family val="1"/>
    </font>
    <font>
      <b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indexed="81"/>
      <name val="Tahoma"/>
      <family val="2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2" fillId="6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65" fontId="15" fillId="6" borderId="1" xfId="1" applyNumberFormat="1" applyFont="1" applyFill="1" applyBorder="1" applyAlignment="1">
      <alignment horizontal="center" vertical="center" wrapText="1"/>
    </xf>
    <xf numFmtId="165" fontId="16" fillId="6" borderId="1" xfId="1" applyNumberFormat="1" applyFont="1" applyFill="1" applyBorder="1" applyAlignment="1">
      <alignment horizontal="center" vertical="center" wrapText="1"/>
    </xf>
    <xf numFmtId="165" fontId="14" fillId="6" borderId="1" xfId="1" applyNumberFormat="1" applyFont="1" applyFill="1" applyBorder="1" applyAlignment="1">
      <alignment horizontal="center" vertical="center" wrapText="1"/>
    </xf>
    <xf numFmtId="165" fontId="14" fillId="6" borderId="3" xfId="1" applyNumberFormat="1" applyFont="1" applyFill="1" applyBorder="1" applyAlignment="1">
      <alignment horizontal="center" vertical="center" wrapText="1"/>
    </xf>
    <xf numFmtId="165" fontId="14" fillId="0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165" fontId="12" fillId="0" borderId="1" xfId="1" applyNumberFormat="1" applyFont="1" applyFill="1" applyBorder="1" applyAlignment="1">
      <alignment horizontal="center" vertical="center" wrapText="1"/>
    </xf>
    <xf numFmtId="165" fontId="12" fillId="0" borderId="3" xfId="1" applyNumberFormat="1" applyFont="1" applyFill="1" applyBorder="1" applyAlignment="1">
      <alignment horizontal="center" vertical="center" wrapText="1"/>
    </xf>
    <xf numFmtId="165" fontId="12" fillId="0" borderId="0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2-43B0-95C0-E4830CDE239A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2-43B0-95C0-E4830CDE239A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2-43B0-95C0-E4830CDE239A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2-43B0-95C0-E4830CDE239A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82-43B0-95C0-E4830CDE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D-4D40-9DEF-3D64DAD9E98C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D-4D40-9DEF-3D64DAD9E98C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D-4D40-9DEF-3D64DAD9E98C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D-4D40-9DEF-3D64DAD9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4A79-AB69-A4C6B9505320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4A79-AB69-A4C6B9505320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D-4A79-AB69-A4C6B9505320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D-4A79-AB69-A4C6B9505320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D-4A79-AB69-A4C6B950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5-43EB-A244-36A6FCEA44C7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5-43EB-A244-36A6FCEA44C7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5-43EB-A244-36A6FCEA44C7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5-43EB-A244-36A6FCEA44C7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5-43EB-A244-36A6FCEA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DFE-9F9D-677E549A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772-B5B3-6EFEE9BE56B2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772-B5B3-6EFEE9BE56B2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5-4772-B5B3-6EFEE9BE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9-4A93-999C-A6EBF1154352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9-4A93-999C-A6EBF1154352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9-4A93-999C-A6EBF1154352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9-4A93-999C-A6EBF115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4D3-9BCA-37D005DE20BD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4D3-9BCA-37D005DE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C-478E-89CE-6AE45F0A7E31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C-478E-89CE-6AE45F0A7E31}"/>
            </c:ext>
          </c:extLst>
        </c:ser>
        <c:ser>
          <c:idx val="2"/>
          <c:order val="2"/>
          <c:tx>
            <c:strRef>
              <c:f>'[1]Ex-Ante Analysis - Best Case'!$B$184</c:f>
              <c:strCache>
                <c:ptCount val="1"/>
                <c:pt idx="0">
                  <c:v>Least possible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Case'!$C$184:$BW$184</c:f>
              <c:numCache>
                <c:formatCode>General</c:formatCode>
                <c:ptCount val="73"/>
                <c:pt idx="0">
                  <c:v>26800000000</c:v>
                </c:pt>
                <c:pt idx="1">
                  <c:v>26800000000</c:v>
                </c:pt>
                <c:pt idx="2">
                  <c:v>26800000000</c:v>
                </c:pt>
                <c:pt idx="3">
                  <c:v>26800000000</c:v>
                </c:pt>
                <c:pt idx="4">
                  <c:v>26800000000</c:v>
                </c:pt>
                <c:pt idx="5">
                  <c:v>26800000000</c:v>
                </c:pt>
                <c:pt idx="6">
                  <c:v>26800000000</c:v>
                </c:pt>
                <c:pt idx="7">
                  <c:v>26800000000</c:v>
                </c:pt>
                <c:pt idx="8">
                  <c:v>26800000000</c:v>
                </c:pt>
                <c:pt idx="9">
                  <c:v>26800000000</c:v>
                </c:pt>
                <c:pt idx="10">
                  <c:v>26800000000</c:v>
                </c:pt>
                <c:pt idx="11">
                  <c:v>26800000000</c:v>
                </c:pt>
                <c:pt idx="12">
                  <c:v>26800000000</c:v>
                </c:pt>
                <c:pt idx="13">
                  <c:v>26800000000</c:v>
                </c:pt>
                <c:pt idx="14">
                  <c:v>26800000000</c:v>
                </c:pt>
                <c:pt idx="15">
                  <c:v>26800000000</c:v>
                </c:pt>
                <c:pt idx="16">
                  <c:v>26800000000</c:v>
                </c:pt>
                <c:pt idx="17">
                  <c:v>26800000000</c:v>
                </c:pt>
                <c:pt idx="18">
                  <c:v>26800000000</c:v>
                </c:pt>
                <c:pt idx="19">
                  <c:v>26800000000</c:v>
                </c:pt>
                <c:pt idx="20">
                  <c:v>26800000000</c:v>
                </c:pt>
                <c:pt idx="21">
                  <c:v>26800000000</c:v>
                </c:pt>
                <c:pt idx="22">
                  <c:v>26800000000</c:v>
                </c:pt>
                <c:pt idx="23">
                  <c:v>26800000000</c:v>
                </c:pt>
                <c:pt idx="24">
                  <c:v>26800000000</c:v>
                </c:pt>
                <c:pt idx="25">
                  <c:v>26800000000</c:v>
                </c:pt>
                <c:pt idx="26">
                  <c:v>26800000000</c:v>
                </c:pt>
                <c:pt idx="27">
                  <c:v>26800000000</c:v>
                </c:pt>
                <c:pt idx="28">
                  <c:v>26800000000</c:v>
                </c:pt>
                <c:pt idx="29">
                  <c:v>26800000000</c:v>
                </c:pt>
                <c:pt idx="30">
                  <c:v>26800000000</c:v>
                </c:pt>
                <c:pt idx="31">
                  <c:v>26800000000</c:v>
                </c:pt>
                <c:pt idx="32">
                  <c:v>26800000000</c:v>
                </c:pt>
                <c:pt idx="33">
                  <c:v>26800000000</c:v>
                </c:pt>
                <c:pt idx="34">
                  <c:v>26800000000</c:v>
                </c:pt>
                <c:pt idx="35">
                  <c:v>26800000000</c:v>
                </c:pt>
                <c:pt idx="36">
                  <c:v>26800000000</c:v>
                </c:pt>
                <c:pt idx="37">
                  <c:v>26800000000</c:v>
                </c:pt>
                <c:pt idx="38">
                  <c:v>26800000000</c:v>
                </c:pt>
                <c:pt idx="39">
                  <c:v>26800000000</c:v>
                </c:pt>
                <c:pt idx="40">
                  <c:v>26800000000</c:v>
                </c:pt>
                <c:pt idx="41">
                  <c:v>26800000000</c:v>
                </c:pt>
                <c:pt idx="42">
                  <c:v>26800000000</c:v>
                </c:pt>
                <c:pt idx="43">
                  <c:v>26800000000</c:v>
                </c:pt>
                <c:pt idx="44">
                  <c:v>26800000000</c:v>
                </c:pt>
                <c:pt idx="45">
                  <c:v>26800000000</c:v>
                </c:pt>
                <c:pt idx="46">
                  <c:v>26800000000</c:v>
                </c:pt>
                <c:pt idx="47">
                  <c:v>26800000000</c:v>
                </c:pt>
                <c:pt idx="48">
                  <c:v>26800000000</c:v>
                </c:pt>
                <c:pt idx="49">
                  <c:v>26800000000</c:v>
                </c:pt>
                <c:pt idx="50">
                  <c:v>26800000000</c:v>
                </c:pt>
                <c:pt idx="51">
                  <c:v>26800000000</c:v>
                </c:pt>
                <c:pt idx="52">
                  <c:v>26800000000</c:v>
                </c:pt>
                <c:pt idx="53">
                  <c:v>26800000000</c:v>
                </c:pt>
                <c:pt idx="54">
                  <c:v>26800000000</c:v>
                </c:pt>
                <c:pt idx="55">
                  <c:v>26800000000</c:v>
                </c:pt>
                <c:pt idx="56">
                  <c:v>26800000000</c:v>
                </c:pt>
                <c:pt idx="57">
                  <c:v>26800000000</c:v>
                </c:pt>
                <c:pt idx="58">
                  <c:v>26800000000</c:v>
                </c:pt>
                <c:pt idx="59">
                  <c:v>26800000000</c:v>
                </c:pt>
                <c:pt idx="60">
                  <c:v>26800000000</c:v>
                </c:pt>
                <c:pt idx="61">
                  <c:v>26800000000</c:v>
                </c:pt>
                <c:pt idx="62">
                  <c:v>26800000000</c:v>
                </c:pt>
                <c:pt idx="63">
                  <c:v>26800000000</c:v>
                </c:pt>
                <c:pt idx="64">
                  <c:v>26800000000</c:v>
                </c:pt>
                <c:pt idx="65">
                  <c:v>26800000000</c:v>
                </c:pt>
                <c:pt idx="66">
                  <c:v>26800000000</c:v>
                </c:pt>
                <c:pt idx="67">
                  <c:v>26800000000</c:v>
                </c:pt>
                <c:pt idx="68">
                  <c:v>26800000000</c:v>
                </c:pt>
                <c:pt idx="69">
                  <c:v>26800000000</c:v>
                </c:pt>
                <c:pt idx="70">
                  <c:v>26800000000</c:v>
                </c:pt>
                <c:pt idx="71">
                  <c:v>26800000000</c:v>
                </c:pt>
                <c:pt idx="72">
                  <c:v>26800000000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C-478E-89CE-6AE45F0A7E31}"/>
            </c:ext>
          </c:extLst>
        </c:ser>
        <c:ser>
          <c:idx val="3"/>
          <c:order val="3"/>
          <c:tx>
            <c:strRef>
              <c:f>'[1]Ex-Ante Analysis - Best Case'!$B$185</c:f>
              <c:strCache>
                <c:ptCount val="1"/>
                <c:pt idx="0">
                  <c:v>Current ROI of Fund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Case'!$C$185:$BW$185</c:f>
              <c:numCache>
                <c:formatCode>General</c:formatCode>
                <c:ptCount val="73"/>
                <c:pt idx="0">
                  <c:v>29170978700.401745</c:v>
                </c:pt>
                <c:pt idx="1">
                  <c:v>29170978700.401745</c:v>
                </c:pt>
                <c:pt idx="2">
                  <c:v>29170978700.401745</c:v>
                </c:pt>
                <c:pt idx="3">
                  <c:v>29170978700.401745</c:v>
                </c:pt>
                <c:pt idx="4">
                  <c:v>29170978700.401745</c:v>
                </c:pt>
                <c:pt idx="5">
                  <c:v>29170978700.401745</c:v>
                </c:pt>
                <c:pt idx="6">
                  <c:v>29170978700.401745</c:v>
                </c:pt>
                <c:pt idx="7">
                  <c:v>29170978700.401745</c:v>
                </c:pt>
                <c:pt idx="8">
                  <c:v>29170978700.401745</c:v>
                </c:pt>
                <c:pt idx="9">
                  <c:v>29170978700.401745</c:v>
                </c:pt>
                <c:pt idx="10">
                  <c:v>29170978700.401745</c:v>
                </c:pt>
                <c:pt idx="11">
                  <c:v>29170978700.401745</c:v>
                </c:pt>
                <c:pt idx="12">
                  <c:v>29170978700.401745</c:v>
                </c:pt>
                <c:pt idx="13">
                  <c:v>29170978700.401745</c:v>
                </c:pt>
                <c:pt idx="14">
                  <c:v>29170978700.401745</c:v>
                </c:pt>
                <c:pt idx="15">
                  <c:v>29170978700.401745</c:v>
                </c:pt>
                <c:pt idx="16">
                  <c:v>29170978700.401745</c:v>
                </c:pt>
                <c:pt idx="17">
                  <c:v>29170978700.401745</c:v>
                </c:pt>
                <c:pt idx="18">
                  <c:v>29170978700.401745</c:v>
                </c:pt>
                <c:pt idx="19">
                  <c:v>29170978700.401745</c:v>
                </c:pt>
                <c:pt idx="20">
                  <c:v>29170978700.401745</c:v>
                </c:pt>
                <c:pt idx="21">
                  <c:v>29170978700.401745</c:v>
                </c:pt>
                <c:pt idx="22">
                  <c:v>29170978700.401745</c:v>
                </c:pt>
                <c:pt idx="23">
                  <c:v>29170978700.401745</c:v>
                </c:pt>
                <c:pt idx="24">
                  <c:v>29170978700.401745</c:v>
                </c:pt>
                <c:pt idx="25">
                  <c:v>29170978700.401745</c:v>
                </c:pt>
                <c:pt idx="26">
                  <c:v>29170978700.401745</c:v>
                </c:pt>
                <c:pt idx="27">
                  <c:v>29170978700.401745</c:v>
                </c:pt>
                <c:pt idx="28">
                  <c:v>29170978700.401745</c:v>
                </c:pt>
                <c:pt idx="29">
                  <c:v>29170978700.401745</c:v>
                </c:pt>
                <c:pt idx="30">
                  <c:v>29170978700.401745</c:v>
                </c:pt>
                <c:pt idx="31">
                  <c:v>29170978700.401745</c:v>
                </c:pt>
                <c:pt idx="32">
                  <c:v>29170978700.401745</c:v>
                </c:pt>
                <c:pt idx="33">
                  <c:v>29170978700.401745</c:v>
                </c:pt>
                <c:pt idx="34">
                  <c:v>29170978700.401745</c:v>
                </c:pt>
                <c:pt idx="35">
                  <c:v>29170978700.401745</c:v>
                </c:pt>
                <c:pt idx="36">
                  <c:v>29170978700.401745</c:v>
                </c:pt>
                <c:pt idx="37">
                  <c:v>29170978700.401745</c:v>
                </c:pt>
                <c:pt idx="38">
                  <c:v>29170978700.401745</c:v>
                </c:pt>
                <c:pt idx="39">
                  <c:v>29170978700.401745</c:v>
                </c:pt>
                <c:pt idx="40">
                  <c:v>29170978700.401745</c:v>
                </c:pt>
                <c:pt idx="41">
                  <c:v>29170978700.401745</c:v>
                </c:pt>
                <c:pt idx="42">
                  <c:v>29170978700.401745</c:v>
                </c:pt>
                <c:pt idx="43">
                  <c:v>29170978700.401745</c:v>
                </c:pt>
                <c:pt idx="44">
                  <c:v>29170978700.401745</c:v>
                </c:pt>
                <c:pt idx="45">
                  <c:v>29170978700.401745</c:v>
                </c:pt>
                <c:pt idx="46">
                  <c:v>29170978700.401745</c:v>
                </c:pt>
                <c:pt idx="47">
                  <c:v>29170978700.401745</c:v>
                </c:pt>
                <c:pt idx="48">
                  <c:v>29170978700.401745</c:v>
                </c:pt>
                <c:pt idx="49">
                  <c:v>29170978700.401745</c:v>
                </c:pt>
                <c:pt idx="50">
                  <c:v>29170978700.401745</c:v>
                </c:pt>
                <c:pt idx="51">
                  <c:v>29170978700.401745</c:v>
                </c:pt>
                <c:pt idx="52">
                  <c:v>29170978700.401745</c:v>
                </c:pt>
                <c:pt idx="53">
                  <c:v>29170978700.401745</c:v>
                </c:pt>
                <c:pt idx="54">
                  <c:v>29170978700.401745</c:v>
                </c:pt>
                <c:pt idx="55">
                  <c:v>29170978700.401745</c:v>
                </c:pt>
                <c:pt idx="56">
                  <c:v>29170978700.401745</c:v>
                </c:pt>
                <c:pt idx="57">
                  <c:v>29170978700.401745</c:v>
                </c:pt>
                <c:pt idx="58">
                  <c:v>29170978700.401745</c:v>
                </c:pt>
                <c:pt idx="59">
                  <c:v>29170978700.401745</c:v>
                </c:pt>
                <c:pt idx="60">
                  <c:v>29170978700.401745</c:v>
                </c:pt>
                <c:pt idx="61">
                  <c:v>29170978700.401745</c:v>
                </c:pt>
                <c:pt idx="62">
                  <c:v>29170978700.401745</c:v>
                </c:pt>
                <c:pt idx="63">
                  <c:v>29170978700.401745</c:v>
                </c:pt>
                <c:pt idx="64">
                  <c:v>29170978700.401745</c:v>
                </c:pt>
                <c:pt idx="65">
                  <c:v>29170978700.401745</c:v>
                </c:pt>
                <c:pt idx="66">
                  <c:v>29170978700.401745</c:v>
                </c:pt>
                <c:pt idx="67">
                  <c:v>29170978700.401745</c:v>
                </c:pt>
                <c:pt idx="68">
                  <c:v>29170978700.401745</c:v>
                </c:pt>
                <c:pt idx="69">
                  <c:v>29170978700.401745</c:v>
                </c:pt>
                <c:pt idx="70">
                  <c:v>29170978700.401745</c:v>
                </c:pt>
                <c:pt idx="71">
                  <c:v>29170978700.401745</c:v>
                </c:pt>
                <c:pt idx="72">
                  <c:v>29170978700.401745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C-478E-89CE-6AE45F0A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13264"/>
        <c:axId val="1276115064"/>
      </c:lineChart>
      <c:catAx>
        <c:axId val="12761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76115064"/>
        <c:crosses val="autoZero"/>
        <c:auto val="1"/>
        <c:lblAlgn val="ctr"/>
        <c:lblOffset val="100"/>
        <c:noMultiLvlLbl val="0"/>
      </c:catAx>
      <c:valAx>
        <c:axId val="1276115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1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B-47B4-BB5F-E30DBB56444D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B-47B4-BB5F-E30DBB56444D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B-47B4-BB5F-E30DBB56444D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B-47B4-BB5F-E30DBB56444D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B-47B4-BB5F-E30DBB56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E-4673-B7F8-4D26D445D278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E-4673-B7F8-4D26D445D278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E-4673-B7F8-4D26D445D278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E-4673-B7F8-4D26D445D278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E-4673-B7F8-4D26D445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B-4A02-810C-C88FB9334F8B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B-4A02-810C-C88FB9334F8B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B-4A02-810C-C88FB9334F8B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B-4A02-810C-C88FB9334F8B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B-4A02-810C-C88FB933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82B-915E-B7AB155C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Results!$A$5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Results!$B$4:$CR$4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Results!$B$5:$CR$5</c:f>
              <c:numCache>
                <c:formatCode>_-* #,##0_-;\-* #,##0_-;_-* "-"??_-;_-@_-</c:formatCode>
                <c:ptCount val="95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878138.96009951783</c:v>
                </c:pt>
                <c:pt idx="5">
                  <c:v>689247.2974520314</c:v>
                </c:pt>
                <c:pt idx="6">
                  <c:v>690268.32082858495</c:v>
                </c:pt>
                <c:pt idx="7">
                  <c:v>701037.27102916862</c:v>
                </c:pt>
                <c:pt idx="8">
                  <c:v>726285.26855273847</c:v>
                </c:pt>
                <c:pt idx="9">
                  <c:v>805378.23649337259</c:v>
                </c:pt>
                <c:pt idx="10">
                  <c:v>521000.39719526621</c:v>
                </c:pt>
                <c:pt idx="11">
                  <c:v>513384.87092926446</c:v>
                </c:pt>
                <c:pt idx="12">
                  <c:v>531874.52973275608</c:v>
                </c:pt>
                <c:pt idx="13">
                  <c:v>694777.07919928816</c:v>
                </c:pt>
                <c:pt idx="14">
                  <c:v>482874.9766071543</c:v>
                </c:pt>
                <c:pt idx="15">
                  <c:v>500265.81546465639</c:v>
                </c:pt>
                <c:pt idx="16">
                  <c:v>467423.44322581019</c:v>
                </c:pt>
                <c:pt idx="17">
                  <c:v>484257.79201827629</c:v>
                </c:pt>
                <c:pt idx="18">
                  <c:v>449708.95830125129</c:v>
                </c:pt>
                <c:pt idx="19">
                  <c:v>465905.31637626275</c:v>
                </c:pt>
                <c:pt idx="20">
                  <c:v>482684.98952661711</c:v>
                </c:pt>
                <c:pt idx="21">
                  <c:v>500068.98596141615</c:v>
                </c:pt>
                <c:pt idx="22">
                  <c:v>518079.07050461369</c:v>
                </c:pt>
                <c:pt idx="23">
                  <c:v>663941.54598124512</c:v>
                </c:pt>
                <c:pt idx="24">
                  <c:v>1009280.4183836151</c:v>
                </c:pt>
                <c:pt idx="25">
                  <c:v>1215461.4550807052</c:v>
                </c:pt>
                <c:pt idx="26">
                  <c:v>1438634.6252416782</c:v>
                </c:pt>
                <c:pt idx="27">
                  <c:v>2187419.1162253469</c:v>
                </c:pt>
                <c:pt idx="28">
                  <c:v>2077349.4987483574</c:v>
                </c:pt>
                <c:pt idx="29">
                  <c:v>1956514.2331051626</c:v>
                </c:pt>
                <c:pt idx="30">
                  <c:v>1609659.3847605553</c:v>
                </c:pt>
                <c:pt idx="31">
                  <c:v>1198224.1790752194</c:v>
                </c:pt>
                <c:pt idx="32">
                  <c:v>1305367.0430722046</c:v>
                </c:pt>
                <c:pt idx="33">
                  <c:v>1356799.6410064399</c:v>
                </c:pt>
                <c:pt idx="34">
                  <c:v>1401086.337914618</c:v>
                </c:pt>
                <c:pt idx="35">
                  <c:v>1641291.4148261137</c:v>
                </c:pt>
                <c:pt idx="36">
                  <c:v>1700402.8533893593</c:v>
                </c:pt>
                <c:pt idx="37">
                  <c:v>1761643.2022347476</c:v>
                </c:pt>
                <c:pt idx="38">
                  <c:v>1825089.1344918723</c:v>
                </c:pt>
                <c:pt idx="39">
                  <c:v>1890820.0846884246</c:v>
                </c:pt>
                <c:pt idx="40">
                  <c:v>1421065.0445052781</c:v>
                </c:pt>
                <c:pt idx="41">
                  <c:v>1466379.4684224548</c:v>
                </c:pt>
                <c:pt idx="42">
                  <c:v>1470577.2928694685</c:v>
                </c:pt>
                <c:pt idx="43">
                  <c:v>1517244.80658354</c:v>
                </c:pt>
                <c:pt idx="44">
                  <c:v>1571888.6817416078</c:v>
                </c:pt>
                <c:pt idx="45">
                  <c:v>1614986.0394653613</c:v>
                </c:pt>
                <c:pt idx="46">
                  <c:v>1673150.0846739144</c:v>
                </c:pt>
                <c:pt idx="47">
                  <c:v>1733408.9196034623</c:v>
                </c:pt>
                <c:pt idx="48">
                  <c:v>1795837.9885247652</c:v>
                </c:pt>
                <c:pt idx="49">
                  <c:v>1860515.4528490822</c:v>
                </c:pt>
                <c:pt idx="50">
                  <c:v>1927522.2889865325</c:v>
                </c:pt>
                <c:pt idx="51">
                  <c:v>1996942.3897288409</c:v>
                </c:pt>
                <c:pt idx="52">
                  <c:v>2068862.6692834031</c:v>
                </c:pt>
                <c:pt idx="53">
                  <c:v>1605287.8569210963</c:v>
                </c:pt>
                <c:pt idx="54">
                  <c:v>1663102.6201456806</c:v>
                </c:pt>
                <c:pt idx="55">
                  <c:v>1722999.5936307514</c:v>
                </c:pt>
                <c:pt idx="56">
                  <c:v>1785053.7685952815</c:v>
                </c:pt>
                <c:pt idx="57">
                  <c:v>1715033.0220983862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4-4D53-98B0-0DD638F8AA34}"/>
            </c:ext>
          </c:extLst>
        </c:ser>
        <c:ser>
          <c:idx val="1"/>
          <c:order val="1"/>
          <c:tx>
            <c:strRef>
              <c:f>Results!$A$6</c:f>
              <c:strCache>
                <c:ptCount val="1"/>
                <c:pt idx="0">
                  <c:v>Best-Case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Results!$B$4:$CR$4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Results!$B$6:$CR$6</c:f>
              <c:numCache>
                <c:formatCode>_-* #,##0_-;\-* #,##0_-;_-* "-"??_-;_-@_-</c:formatCode>
                <c:ptCount val="95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878138.96009951783</c:v>
                </c:pt>
                <c:pt idx="5">
                  <c:v>689247.2974520314</c:v>
                </c:pt>
                <c:pt idx="6">
                  <c:v>690268.32082858495</c:v>
                </c:pt>
                <c:pt idx="7">
                  <c:v>701037.27102916862</c:v>
                </c:pt>
                <c:pt idx="8">
                  <c:v>726285.26855273847</c:v>
                </c:pt>
                <c:pt idx="9">
                  <c:v>805378.23649337259</c:v>
                </c:pt>
                <c:pt idx="10">
                  <c:v>521000.39719526621</c:v>
                </c:pt>
                <c:pt idx="11">
                  <c:v>513384.87092926446</c:v>
                </c:pt>
                <c:pt idx="12">
                  <c:v>531874.52973275608</c:v>
                </c:pt>
                <c:pt idx="13">
                  <c:v>694777.07919928816</c:v>
                </c:pt>
                <c:pt idx="14">
                  <c:v>482874.9766071543</c:v>
                </c:pt>
                <c:pt idx="15">
                  <c:v>500265.81546465639</c:v>
                </c:pt>
                <c:pt idx="16">
                  <c:v>467423.44322581019</c:v>
                </c:pt>
                <c:pt idx="17">
                  <c:v>484257.79201827629</c:v>
                </c:pt>
                <c:pt idx="18">
                  <c:v>449708.95830125129</c:v>
                </c:pt>
                <c:pt idx="19">
                  <c:v>465905.31637626275</c:v>
                </c:pt>
                <c:pt idx="20">
                  <c:v>482684.98952661711</c:v>
                </c:pt>
                <c:pt idx="21">
                  <c:v>500068.98596141615</c:v>
                </c:pt>
                <c:pt idx="22">
                  <c:v>518079.07050461369</c:v>
                </c:pt>
                <c:pt idx="23">
                  <c:v>663941.54598124512</c:v>
                </c:pt>
                <c:pt idx="24">
                  <c:v>1009280.4183836151</c:v>
                </c:pt>
                <c:pt idx="25">
                  <c:v>1215461.4550807052</c:v>
                </c:pt>
                <c:pt idx="26">
                  <c:v>1438634.6252416782</c:v>
                </c:pt>
                <c:pt idx="27">
                  <c:v>2187419.1162253469</c:v>
                </c:pt>
                <c:pt idx="28">
                  <c:v>2077349.4987483574</c:v>
                </c:pt>
                <c:pt idx="29">
                  <c:v>1956514.2331051626</c:v>
                </c:pt>
                <c:pt idx="30">
                  <c:v>1609659.3847605553</c:v>
                </c:pt>
                <c:pt idx="31">
                  <c:v>1198224.1790752194</c:v>
                </c:pt>
                <c:pt idx="32">
                  <c:v>1305367.0430722046</c:v>
                </c:pt>
                <c:pt idx="33">
                  <c:v>1356799.6410064399</c:v>
                </c:pt>
                <c:pt idx="34">
                  <c:v>1401086.337914618</c:v>
                </c:pt>
                <c:pt idx="35">
                  <c:v>1641291.4148261137</c:v>
                </c:pt>
                <c:pt idx="36">
                  <c:v>1700402.8533893593</c:v>
                </c:pt>
                <c:pt idx="37">
                  <c:v>1761643.2022347476</c:v>
                </c:pt>
                <c:pt idx="38">
                  <c:v>1825089.1344918723</c:v>
                </c:pt>
                <c:pt idx="39">
                  <c:v>1890820.0846884246</c:v>
                </c:pt>
                <c:pt idx="40">
                  <c:v>1421065.0445052781</c:v>
                </c:pt>
                <c:pt idx="41">
                  <c:v>1466379.4684224548</c:v>
                </c:pt>
                <c:pt idx="42">
                  <c:v>1470577.2928694685</c:v>
                </c:pt>
                <c:pt idx="43">
                  <c:v>1517244.80658354</c:v>
                </c:pt>
                <c:pt idx="44">
                  <c:v>1571888.6817416078</c:v>
                </c:pt>
                <c:pt idx="45">
                  <c:v>1614986.0394653613</c:v>
                </c:pt>
                <c:pt idx="46">
                  <c:v>1673150.0846739144</c:v>
                </c:pt>
                <c:pt idx="47">
                  <c:v>1733408.9196034623</c:v>
                </c:pt>
                <c:pt idx="48">
                  <c:v>1795837.9885247652</c:v>
                </c:pt>
                <c:pt idx="49">
                  <c:v>1860515.4528490822</c:v>
                </c:pt>
                <c:pt idx="50">
                  <c:v>1927522.2889865325</c:v>
                </c:pt>
                <c:pt idx="51">
                  <c:v>1996942.3897288409</c:v>
                </c:pt>
                <c:pt idx="52">
                  <c:v>2068862.6692834031</c:v>
                </c:pt>
                <c:pt idx="53">
                  <c:v>2143373.1720901788</c:v>
                </c:pt>
                <c:pt idx="54">
                  <c:v>2220567.1855576406</c:v>
                </c:pt>
                <c:pt idx="55">
                  <c:v>2300541.3568589361</c:v>
                </c:pt>
                <c:pt idx="56">
                  <c:v>2383395.8139344822</c:v>
                </c:pt>
                <c:pt idx="57">
                  <c:v>2334924.4758688873</c:v>
                </c:pt>
                <c:pt idx="58">
                  <c:v>2579571.4899662836</c:v>
                </c:pt>
                <c:pt idx="59">
                  <c:v>2661386.1640747404</c:v>
                </c:pt>
                <c:pt idx="60">
                  <c:v>2826167.4320274033</c:v>
                </c:pt>
                <c:pt idx="61">
                  <c:v>2868441.1893309383</c:v>
                </c:pt>
                <c:pt idx="62">
                  <c:v>2996410.4871620834</c:v>
                </c:pt>
                <c:pt idx="63">
                  <c:v>3078776.7952410569</c:v>
                </c:pt>
                <c:pt idx="64">
                  <c:v>3123484.0477899476</c:v>
                </c:pt>
                <c:pt idx="65">
                  <c:v>3290824.017424996</c:v>
                </c:pt>
                <c:pt idx="66">
                  <c:v>2713269.3633011496</c:v>
                </c:pt>
                <c:pt idx="67">
                  <c:v>2884574.3832804477</c:v>
                </c:pt>
                <c:pt idx="68">
                  <c:v>2683517.7120572133</c:v>
                </c:pt>
                <c:pt idx="69">
                  <c:v>2780165.1391604962</c:v>
                </c:pt>
                <c:pt idx="70">
                  <c:v>2880293.3426803891</c:v>
                </c:pt>
                <c:pt idx="71">
                  <c:v>3713079.9015975939</c:v>
                </c:pt>
                <c:pt idx="72">
                  <c:v>3846807.2168696122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4-4D53-98B0-0DD638F8AA34}"/>
            </c:ext>
          </c:extLst>
        </c:ser>
        <c:ser>
          <c:idx val="2"/>
          <c:order val="2"/>
          <c:tx>
            <c:strRef>
              <c:f>Results!$A$7</c:f>
              <c:strCache>
                <c:ptCount val="1"/>
                <c:pt idx="0">
                  <c:v>Medium-Case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Results!$B$4:$CR$4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Results!$B$7:$CR$7</c:f>
              <c:numCache>
                <c:formatCode>_-* #,##0_-;\-* #,##0_-;_-* "-"??_-;_-@_-</c:formatCode>
                <c:ptCount val="95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887113.26094064454</c:v>
                </c:pt>
                <c:pt idx="5">
                  <c:v>700775.61230066465</c:v>
                </c:pt>
                <c:pt idx="6">
                  <c:v>702645.73552314308</c:v>
                </c:pt>
                <c:pt idx="7">
                  <c:v>714453.79160701938</c:v>
                </c:pt>
                <c:pt idx="8">
                  <c:v>741062.50041845744</c:v>
                </c:pt>
                <c:pt idx="9">
                  <c:v>822738.94708397146</c:v>
                </c:pt>
                <c:pt idx="10">
                  <c:v>532862.04378176935</c:v>
                </c:pt>
                <c:pt idx="11">
                  <c:v>525695.62512135785</c:v>
                </c:pt>
                <c:pt idx="12">
                  <c:v>545274.33262718248</c:v>
                </c:pt>
                <c:pt idx="13">
                  <c:v>713125.40571924858</c:v>
                </c:pt>
                <c:pt idx="14">
                  <c:v>496214.77476341807</c:v>
                </c:pt>
                <c:pt idx="15">
                  <c:v>514695.51432239538</c:v>
                </c:pt>
                <c:pt idx="16">
                  <c:v>481475.96363271755</c:v>
                </c:pt>
                <c:pt idx="17">
                  <c:v>499407.7793309628</c:v>
                </c:pt>
                <c:pt idx="18">
                  <c:v>464327.91014350974</c:v>
                </c:pt>
                <c:pt idx="19">
                  <c:v>481621.07353514328</c:v>
                </c:pt>
                <c:pt idx="20">
                  <c:v>499558.29362368572</c:v>
                </c:pt>
                <c:pt idx="21">
                  <c:v>518163.55728877557</c:v>
                </c:pt>
                <c:pt idx="22">
                  <c:v>537461.74476369016</c:v>
                </c:pt>
                <c:pt idx="23">
                  <c:v>689597.88359582017</c:v>
                </c:pt>
                <c:pt idx="24">
                  <c:v>1049524.271848615</c:v>
                </c:pt>
                <c:pt idx="25">
                  <c:v>1265424.9562962838</c:v>
                </c:pt>
                <c:pt idx="26">
                  <c:v>1499547.675050603</c:v>
                </c:pt>
                <c:pt idx="27">
                  <c:v>2282739.4119877648</c:v>
                </c:pt>
                <c:pt idx="28">
                  <c:v>2170443.4165376183</c:v>
                </c:pt>
                <c:pt idx="29">
                  <c:v>2046616.5191457267</c:v>
                </c:pt>
                <c:pt idx="30">
                  <c:v>1685784.336975351</c:v>
                </c:pt>
                <c:pt idx="31">
                  <c:v>1256379.0102809756</c:v>
                </c:pt>
                <c:pt idx="32">
                  <c:v>1370344.6286122552</c:v>
                </c:pt>
                <c:pt idx="33">
                  <c:v>1426025.9968341934</c:v>
                </c:pt>
                <c:pt idx="34">
                  <c:v>1474318.0614198758</c:v>
                </c:pt>
                <c:pt idx="35">
                  <c:v>1729125.6387187247</c:v>
                </c:pt>
                <c:pt idx="36">
                  <c:v>1793524.2060712313</c:v>
                </c:pt>
                <c:pt idx="37">
                  <c:v>1860321.1968720932</c:v>
                </c:pt>
                <c:pt idx="38">
                  <c:v>1929605.9366338819</c:v>
                </c:pt>
                <c:pt idx="39">
                  <c:v>2001471.0776575231</c:v>
                </c:pt>
                <c:pt idx="40">
                  <c:v>1506009.2296423649</c:v>
                </c:pt>
                <c:pt idx="41">
                  <c:v>1555874.6782199123</c:v>
                </c:pt>
                <c:pt idx="42">
                  <c:v>1562178.5206413681</c:v>
                </c:pt>
                <c:pt idx="43">
                  <c:v>1613663.7048931343</c:v>
                </c:pt>
                <c:pt idx="44">
                  <c:v>1673762.0739514166</c:v>
                </c:pt>
                <c:pt idx="45">
                  <c:v>1721691.2541360948</c:v>
                </c:pt>
                <c:pt idx="46">
                  <c:v>1785812.9395168419</c:v>
                </c:pt>
                <c:pt idx="47">
                  <c:v>1852322.7363119849</c:v>
                </c:pt>
                <c:pt idx="48">
                  <c:v>1921309.5859785927</c:v>
                </c:pt>
                <c:pt idx="49">
                  <c:v>1992865.7424585479</c:v>
                </c:pt>
                <c:pt idx="50">
                  <c:v>2067086.8955468331</c:v>
                </c:pt>
                <c:pt idx="51">
                  <c:v>2144072.2988544819</c:v>
                </c:pt>
                <c:pt idx="52">
                  <c:v>2223924.9025373096</c:v>
                </c:pt>
                <c:pt idx="53">
                  <c:v>2306751.4909679173</c:v>
                </c:pt>
                <c:pt idx="54">
                  <c:v>2392662.8255350622</c:v>
                </c:pt>
                <c:pt idx="55">
                  <c:v>2481773.7927613854</c:v>
                </c:pt>
                <c:pt idx="56">
                  <c:v>2574203.5579375341</c:v>
                </c:pt>
                <c:pt idx="57">
                  <c:v>2524841.4800504753</c:v>
                </c:pt>
                <c:pt idx="58">
                  <c:v>2792694.3862355584</c:v>
                </c:pt>
                <c:pt idx="59">
                  <c:v>2884684.3820918631</c:v>
                </c:pt>
                <c:pt idx="60">
                  <c:v>3066922.917030422</c:v>
                </c:pt>
                <c:pt idx="61">
                  <c:v>3116488.2101206537</c:v>
                </c:pt>
                <c:pt idx="62">
                  <c:v>3259383.1148893032</c:v>
                </c:pt>
                <c:pt idx="63">
                  <c:v>3352948.4192863349</c:v>
                </c:pt>
                <c:pt idx="64">
                  <c:v>3405669.6955339783</c:v>
                </c:pt>
                <c:pt idx="65">
                  <c:v>3592381.5374695593</c:v>
                </c:pt>
                <c:pt idx="66">
                  <c:v>2965413.5887595075</c:v>
                </c:pt>
                <c:pt idx="67">
                  <c:v>3156375.5424155076</c:v>
                </c:pt>
                <c:pt idx="68">
                  <c:v>3190411.1726373183</c:v>
                </c:pt>
                <c:pt idx="69">
                  <c:v>3274581.3688131645</c:v>
                </c:pt>
                <c:pt idx="70">
                  <c:v>3396538.0063811764</c:v>
                </c:pt>
                <c:pt idx="71">
                  <c:v>4231372.153927505</c:v>
                </c:pt>
                <c:pt idx="72">
                  <c:v>4388962.9608339025</c:v>
                </c:pt>
                <c:pt idx="73">
                  <c:v>4552422.9897132125</c:v>
                </c:pt>
                <c:pt idx="74">
                  <c:v>4721970.830515217</c:v>
                </c:pt>
                <c:pt idx="75">
                  <c:v>4897833.2142288936</c:v>
                </c:pt>
                <c:pt idx="76">
                  <c:v>5080245.3160826275</c:v>
                </c:pt>
                <c:pt idx="77">
                  <c:v>5269451.0700366478</c:v>
                </c:pt>
                <c:pt idx="78">
                  <c:v>5465703.4949882235</c:v>
                </c:pt>
                <c:pt idx="79">
                  <c:v>3746210.3743122527</c:v>
                </c:pt>
                <c:pt idx="80">
                  <c:v>3885732.0930958414</c:v>
                </c:pt>
                <c:pt idx="81">
                  <c:v>4030450.0790580716</c:v>
                </c:pt>
                <c:pt idx="82">
                  <c:v>4180557.8590048579</c:v>
                </c:pt>
                <c:pt idx="83">
                  <c:v>4336256.1673438996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4-4D53-98B0-0DD638F8AA34}"/>
            </c:ext>
          </c:extLst>
        </c:ser>
        <c:ser>
          <c:idx val="3"/>
          <c:order val="3"/>
          <c:tx>
            <c:strRef>
              <c:f>Results!$A$8</c:f>
              <c:strCache>
                <c:ptCount val="1"/>
                <c:pt idx="0">
                  <c:v>Worst-Case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Results!$B$4:$CR$4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Results!$B$8:$CR$8</c:f>
              <c:numCache>
                <c:formatCode>_-* #,##0_-;\-* #,##0_-;_-* "-"??_-;_-@_-</c:formatCode>
                <c:ptCount val="95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887113.26094064454</c:v>
                </c:pt>
                <c:pt idx="5">
                  <c:v>700775.61230066465</c:v>
                </c:pt>
                <c:pt idx="6">
                  <c:v>702645.73552314308</c:v>
                </c:pt>
                <c:pt idx="7">
                  <c:v>714453.79160701938</c:v>
                </c:pt>
                <c:pt idx="8">
                  <c:v>741062.50041845744</c:v>
                </c:pt>
                <c:pt idx="9">
                  <c:v>822738.94708397146</c:v>
                </c:pt>
                <c:pt idx="10">
                  <c:v>532862.04378176935</c:v>
                </c:pt>
                <c:pt idx="11">
                  <c:v>525695.62512135785</c:v>
                </c:pt>
                <c:pt idx="12">
                  <c:v>545274.33262718248</c:v>
                </c:pt>
                <c:pt idx="13">
                  <c:v>713125.40571924858</c:v>
                </c:pt>
                <c:pt idx="14">
                  <c:v>496214.77476341807</c:v>
                </c:pt>
                <c:pt idx="15">
                  <c:v>514695.51432239538</c:v>
                </c:pt>
                <c:pt idx="16">
                  <c:v>481475.96363271755</c:v>
                </c:pt>
                <c:pt idx="17">
                  <c:v>499407.7793309628</c:v>
                </c:pt>
                <c:pt idx="18">
                  <c:v>464327.91014350974</c:v>
                </c:pt>
                <c:pt idx="19">
                  <c:v>481621.07353514328</c:v>
                </c:pt>
                <c:pt idx="20">
                  <c:v>499558.29362368572</c:v>
                </c:pt>
                <c:pt idx="21">
                  <c:v>518163.55728877557</c:v>
                </c:pt>
                <c:pt idx="22">
                  <c:v>537461.74476369016</c:v>
                </c:pt>
                <c:pt idx="23">
                  <c:v>689597.88359582017</c:v>
                </c:pt>
                <c:pt idx="24">
                  <c:v>1049524.271848615</c:v>
                </c:pt>
                <c:pt idx="25">
                  <c:v>1265424.9562962838</c:v>
                </c:pt>
                <c:pt idx="26">
                  <c:v>1499547.675050603</c:v>
                </c:pt>
                <c:pt idx="27">
                  <c:v>2282739.4119877648</c:v>
                </c:pt>
                <c:pt idx="28">
                  <c:v>2170443.4165376183</c:v>
                </c:pt>
                <c:pt idx="29">
                  <c:v>2046616.5191457267</c:v>
                </c:pt>
                <c:pt idx="30">
                  <c:v>1685784.336975351</c:v>
                </c:pt>
                <c:pt idx="31">
                  <c:v>1256379.0102809756</c:v>
                </c:pt>
                <c:pt idx="32">
                  <c:v>1370344.6286122552</c:v>
                </c:pt>
                <c:pt idx="33">
                  <c:v>1426025.9968341934</c:v>
                </c:pt>
                <c:pt idx="34">
                  <c:v>1474318.0614198758</c:v>
                </c:pt>
                <c:pt idx="35">
                  <c:v>1729125.6387187247</c:v>
                </c:pt>
                <c:pt idx="36">
                  <c:v>1793524.2060712313</c:v>
                </c:pt>
                <c:pt idx="37">
                  <c:v>1860321.1968720932</c:v>
                </c:pt>
                <c:pt idx="38">
                  <c:v>1929605.9366338819</c:v>
                </c:pt>
                <c:pt idx="39">
                  <c:v>2001471.0776575231</c:v>
                </c:pt>
                <c:pt idx="40">
                  <c:v>1506009.2296423649</c:v>
                </c:pt>
                <c:pt idx="41">
                  <c:v>1555874.6782199123</c:v>
                </c:pt>
                <c:pt idx="42">
                  <c:v>1562178.5206413681</c:v>
                </c:pt>
                <c:pt idx="43">
                  <c:v>1613663.7048931343</c:v>
                </c:pt>
                <c:pt idx="44">
                  <c:v>1673762.0739514166</c:v>
                </c:pt>
                <c:pt idx="45">
                  <c:v>1721691.2541360948</c:v>
                </c:pt>
                <c:pt idx="46">
                  <c:v>1785812.9395168419</c:v>
                </c:pt>
                <c:pt idx="47">
                  <c:v>1852322.7363119849</c:v>
                </c:pt>
                <c:pt idx="48">
                  <c:v>1921309.5859785927</c:v>
                </c:pt>
                <c:pt idx="49">
                  <c:v>1992865.7424585479</c:v>
                </c:pt>
                <c:pt idx="50">
                  <c:v>2067086.8955468331</c:v>
                </c:pt>
                <c:pt idx="51">
                  <c:v>2144072.2988544819</c:v>
                </c:pt>
                <c:pt idx="52">
                  <c:v>2223924.9025373096</c:v>
                </c:pt>
                <c:pt idx="53">
                  <c:v>2306751.4909679173</c:v>
                </c:pt>
                <c:pt idx="54">
                  <c:v>2392662.8255350622</c:v>
                </c:pt>
                <c:pt idx="55">
                  <c:v>2481773.7927613854</c:v>
                </c:pt>
                <c:pt idx="56">
                  <c:v>2574203.5579375341</c:v>
                </c:pt>
                <c:pt idx="57">
                  <c:v>2524841.4800504753</c:v>
                </c:pt>
                <c:pt idx="58">
                  <c:v>2792694.3862355584</c:v>
                </c:pt>
                <c:pt idx="59">
                  <c:v>2884684.3820918631</c:v>
                </c:pt>
                <c:pt idx="60">
                  <c:v>3066922.917030422</c:v>
                </c:pt>
                <c:pt idx="61">
                  <c:v>3116488.2101206537</c:v>
                </c:pt>
                <c:pt idx="62">
                  <c:v>3259383.1148893032</c:v>
                </c:pt>
                <c:pt idx="63">
                  <c:v>3352948.4192863349</c:v>
                </c:pt>
                <c:pt idx="64">
                  <c:v>3405669.6955339783</c:v>
                </c:pt>
                <c:pt idx="65">
                  <c:v>3592381.5374695593</c:v>
                </c:pt>
                <c:pt idx="66">
                  <c:v>2965413.5887595075</c:v>
                </c:pt>
                <c:pt idx="67">
                  <c:v>3156375.5424155076</c:v>
                </c:pt>
                <c:pt idx="68">
                  <c:v>3190411.1726373183</c:v>
                </c:pt>
                <c:pt idx="69">
                  <c:v>3274581.3688131645</c:v>
                </c:pt>
                <c:pt idx="70">
                  <c:v>3396538.0063811764</c:v>
                </c:pt>
                <c:pt idx="71">
                  <c:v>4231372.153927505</c:v>
                </c:pt>
                <c:pt idx="72">
                  <c:v>4388962.9608339025</c:v>
                </c:pt>
                <c:pt idx="73">
                  <c:v>4552422.9897132125</c:v>
                </c:pt>
                <c:pt idx="74">
                  <c:v>4721970.830515217</c:v>
                </c:pt>
                <c:pt idx="75">
                  <c:v>4897833.2142288936</c:v>
                </c:pt>
                <c:pt idx="76">
                  <c:v>5080245.3160826275</c:v>
                </c:pt>
                <c:pt idx="77">
                  <c:v>5269451.0700366478</c:v>
                </c:pt>
                <c:pt idx="78">
                  <c:v>5465703.4949882235</c:v>
                </c:pt>
                <c:pt idx="79">
                  <c:v>5669265.0331258755</c:v>
                </c:pt>
                <c:pt idx="80">
                  <c:v>5880407.9008850399</c:v>
                </c:pt>
                <c:pt idx="81">
                  <c:v>6099414.4529745486</c:v>
                </c:pt>
                <c:pt idx="82">
                  <c:v>6326577.5599606857</c:v>
                </c:pt>
                <c:pt idx="83">
                  <c:v>6562200.9999137735</c:v>
                </c:pt>
                <c:pt idx="84">
                  <c:v>6806599.8646410219</c:v>
                </c:pt>
                <c:pt idx="85">
                  <c:v>7060100.9810488801</c:v>
                </c:pt>
                <c:pt idx="86">
                  <c:v>7323043.348198371</c:v>
                </c:pt>
                <c:pt idx="87">
                  <c:v>7595778.5906378571</c:v>
                </c:pt>
                <c:pt idx="88">
                  <c:v>7878671.428619476</c:v>
                </c:pt>
                <c:pt idx="89">
                  <c:v>8172100.1658280613</c:v>
                </c:pt>
                <c:pt idx="90">
                  <c:v>5601183.1686837422</c:v>
                </c:pt>
                <c:pt idx="91">
                  <c:v>5809790.4343821984</c:v>
                </c:pt>
                <c:pt idx="92">
                  <c:v>6026166.9498965638</c:v>
                </c:pt>
                <c:pt idx="93">
                  <c:v>6250602.068728026</c:v>
                </c:pt>
                <c:pt idx="94">
                  <c:v>6483395.920894241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4-4D53-98B0-0DD638F8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25280"/>
        <c:axId val="715926360"/>
      </c:lineChart>
      <c:dateAx>
        <c:axId val="7159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15926360"/>
        <c:crosses val="autoZero"/>
        <c:auto val="1"/>
        <c:lblOffset val="100"/>
        <c:baseTimeUnit val="years"/>
      </c:dateAx>
      <c:valAx>
        <c:axId val="7159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Projections in T€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159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Results!$A$33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Results!$B$33:$CR$33</c:f>
              <c:numCache>
                <c:formatCode>_-* #,##0_-;\-* #,##0_-;_-* "-"??_-;_-@_-</c:formatCode>
                <c:ptCount val="95"/>
                <c:pt idx="0">
                  <c:v>896.15700000000004</c:v>
                </c:pt>
                <c:pt idx="1">
                  <c:v>1009.245</c:v>
                </c:pt>
                <c:pt idx="2">
                  <c:v>1007.81</c:v>
                </c:pt>
                <c:pt idx="3">
                  <c:v>999.23</c:v>
                </c:pt>
                <c:pt idx="4">
                  <c:v>878.13896009951782</c:v>
                </c:pt>
                <c:pt idx="5">
                  <c:v>689.24729745203138</c:v>
                </c:pt>
                <c:pt idx="6">
                  <c:v>690.26832082858493</c:v>
                </c:pt>
                <c:pt idx="7">
                  <c:v>701.03727102916866</c:v>
                </c:pt>
                <c:pt idx="8">
                  <c:v>726.28526855273844</c:v>
                </c:pt>
                <c:pt idx="9">
                  <c:v>805.37823649337258</c:v>
                </c:pt>
                <c:pt idx="10">
                  <c:v>521.00039719526626</c:v>
                </c:pt>
                <c:pt idx="11">
                  <c:v>513.38487092926448</c:v>
                </c:pt>
                <c:pt idx="12">
                  <c:v>531.87452973275606</c:v>
                </c:pt>
                <c:pt idx="13">
                  <c:v>694.77707919928821</c:v>
                </c:pt>
                <c:pt idx="14">
                  <c:v>482.87497660715428</c:v>
                </c:pt>
                <c:pt idx="15">
                  <c:v>500.26581546465638</c:v>
                </c:pt>
                <c:pt idx="16">
                  <c:v>467.42344322581016</c:v>
                </c:pt>
                <c:pt idx="17">
                  <c:v>484.25779201827629</c:v>
                </c:pt>
                <c:pt idx="18">
                  <c:v>449.7089583012513</c:v>
                </c:pt>
                <c:pt idx="19">
                  <c:v>465.90531637626276</c:v>
                </c:pt>
                <c:pt idx="20">
                  <c:v>482.68498952661713</c:v>
                </c:pt>
                <c:pt idx="21">
                  <c:v>500.06898596141616</c:v>
                </c:pt>
                <c:pt idx="22">
                  <c:v>518.0790705046137</c:v>
                </c:pt>
                <c:pt idx="23">
                  <c:v>663.9415459812451</c:v>
                </c:pt>
                <c:pt idx="24">
                  <c:v>1009.2804183836151</c:v>
                </c:pt>
                <c:pt idx="25">
                  <c:v>1215.4614550807053</c:v>
                </c:pt>
                <c:pt idx="26">
                  <c:v>1438.6346252416781</c:v>
                </c:pt>
                <c:pt idx="27">
                  <c:v>2187.4191162253469</c:v>
                </c:pt>
                <c:pt idx="28">
                  <c:v>2077.3494987483573</c:v>
                </c:pt>
                <c:pt idx="29">
                  <c:v>1956.5142331051627</c:v>
                </c:pt>
                <c:pt idx="30">
                  <c:v>1609.6593847605554</c:v>
                </c:pt>
                <c:pt idx="31">
                  <c:v>1198.2241790752194</c:v>
                </c:pt>
                <c:pt idx="32">
                  <c:v>1305.3670430722045</c:v>
                </c:pt>
                <c:pt idx="33">
                  <c:v>1356.79964100644</c:v>
                </c:pt>
                <c:pt idx="34">
                  <c:v>1401.0863379146181</c:v>
                </c:pt>
                <c:pt idx="35">
                  <c:v>1641.2914148261136</c:v>
                </c:pt>
                <c:pt idx="36">
                  <c:v>1700.4028533893593</c:v>
                </c:pt>
                <c:pt idx="37">
                  <c:v>1761.6432022347476</c:v>
                </c:pt>
                <c:pt idx="38">
                  <c:v>1825.0891344918723</c:v>
                </c:pt>
                <c:pt idx="39">
                  <c:v>1890.8200846884247</c:v>
                </c:pt>
                <c:pt idx="40">
                  <c:v>1421.0650445052781</c:v>
                </c:pt>
                <c:pt idx="41">
                  <c:v>1466.3794684224547</c:v>
                </c:pt>
                <c:pt idx="42">
                  <c:v>1470.5772928694685</c:v>
                </c:pt>
                <c:pt idx="43">
                  <c:v>1517.2448065835401</c:v>
                </c:pt>
                <c:pt idx="44">
                  <c:v>1571.8886817416078</c:v>
                </c:pt>
                <c:pt idx="45">
                  <c:v>1614.9860394653613</c:v>
                </c:pt>
                <c:pt idx="46">
                  <c:v>1673.1500846739143</c:v>
                </c:pt>
                <c:pt idx="47">
                  <c:v>1733.4089196034624</c:v>
                </c:pt>
                <c:pt idx="48">
                  <c:v>1795.8379885247653</c:v>
                </c:pt>
                <c:pt idx="49">
                  <c:v>1860.5154528490823</c:v>
                </c:pt>
                <c:pt idx="50">
                  <c:v>1927.5222889865324</c:v>
                </c:pt>
                <c:pt idx="51">
                  <c:v>1996.9423897288409</c:v>
                </c:pt>
                <c:pt idx="52">
                  <c:v>2068.8626692834032</c:v>
                </c:pt>
                <c:pt idx="53">
                  <c:v>1605.2878569210964</c:v>
                </c:pt>
                <c:pt idx="54">
                  <c:v>1663.1026201456807</c:v>
                </c:pt>
                <c:pt idx="55">
                  <c:v>1722.9995936307514</c:v>
                </c:pt>
                <c:pt idx="56">
                  <c:v>1785.0537685952816</c:v>
                </c:pt>
                <c:pt idx="57">
                  <c:v>1715.0330220983863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F-4DA1-B5DF-3D67734F0554}"/>
            </c:ext>
          </c:extLst>
        </c:ser>
        <c:ser>
          <c:idx val="1"/>
          <c:order val="1"/>
          <c:tx>
            <c:strRef>
              <c:f>Results!$A$34</c:f>
              <c:strCache>
                <c:ptCount val="1"/>
                <c:pt idx="0">
                  <c:v>Best-Case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Results!$B$34:$CR$34</c:f>
              <c:numCache>
                <c:formatCode>_-* #,##0_-;\-* #,##0_-;_-* "-"??_-;_-@_-</c:formatCode>
                <c:ptCount val="95"/>
                <c:pt idx="0">
                  <c:v>896.15700000000004</c:v>
                </c:pt>
                <c:pt idx="1">
                  <c:v>1009.245</c:v>
                </c:pt>
                <c:pt idx="2">
                  <c:v>1007.81</c:v>
                </c:pt>
                <c:pt idx="3">
                  <c:v>999.23</c:v>
                </c:pt>
                <c:pt idx="4">
                  <c:v>878.13896009951782</c:v>
                </c:pt>
                <c:pt idx="5">
                  <c:v>689.24729745203138</c:v>
                </c:pt>
                <c:pt idx="6">
                  <c:v>690.26832082858493</c:v>
                </c:pt>
                <c:pt idx="7">
                  <c:v>701.03727102916866</c:v>
                </c:pt>
                <c:pt idx="8">
                  <c:v>726.28526855273844</c:v>
                </c:pt>
                <c:pt idx="9">
                  <c:v>805.37823649337258</c:v>
                </c:pt>
                <c:pt idx="10">
                  <c:v>521.00039719526626</c:v>
                </c:pt>
                <c:pt idx="11">
                  <c:v>513.38487092926448</c:v>
                </c:pt>
                <c:pt idx="12">
                  <c:v>531.87452973275606</c:v>
                </c:pt>
                <c:pt idx="13">
                  <c:v>694.77707919928821</c:v>
                </c:pt>
                <c:pt idx="14">
                  <c:v>482.87497660715428</c:v>
                </c:pt>
                <c:pt idx="15">
                  <c:v>500.26581546465638</c:v>
                </c:pt>
                <c:pt idx="16">
                  <c:v>467.42344322581016</c:v>
                </c:pt>
                <c:pt idx="17">
                  <c:v>484.25779201827629</c:v>
                </c:pt>
                <c:pt idx="18">
                  <c:v>449.7089583012513</c:v>
                </c:pt>
                <c:pt idx="19">
                  <c:v>465.90531637626276</c:v>
                </c:pt>
                <c:pt idx="20">
                  <c:v>482.68498952661713</c:v>
                </c:pt>
                <c:pt idx="21">
                  <c:v>500.06898596141616</c:v>
                </c:pt>
                <c:pt idx="22">
                  <c:v>518.0790705046137</c:v>
                </c:pt>
                <c:pt idx="23">
                  <c:v>663.9415459812451</c:v>
                </c:pt>
                <c:pt idx="24">
                  <c:v>1009.2804183836151</c:v>
                </c:pt>
                <c:pt idx="25">
                  <c:v>1215.4614550807053</c:v>
                </c:pt>
                <c:pt idx="26">
                  <c:v>1438.6346252416781</c:v>
                </c:pt>
                <c:pt idx="27">
                  <c:v>2187.4191162253469</c:v>
                </c:pt>
                <c:pt idx="28">
                  <c:v>2077.3494987483573</c:v>
                </c:pt>
                <c:pt idx="29">
                  <c:v>1956.5142331051627</c:v>
                </c:pt>
                <c:pt idx="30">
                  <c:v>1609.6593847605554</c:v>
                </c:pt>
                <c:pt idx="31">
                  <c:v>1198.2241790752194</c:v>
                </c:pt>
                <c:pt idx="32">
                  <c:v>1305.3670430722045</c:v>
                </c:pt>
                <c:pt idx="33">
                  <c:v>1356.79964100644</c:v>
                </c:pt>
                <c:pt idx="34">
                  <c:v>1401.0863379146181</c:v>
                </c:pt>
                <c:pt idx="35">
                  <c:v>1641.2914148261136</c:v>
                </c:pt>
                <c:pt idx="36">
                  <c:v>1700.4028533893593</c:v>
                </c:pt>
                <c:pt idx="37">
                  <c:v>1761.6432022347476</c:v>
                </c:pt>
                <c:pt idx="38">
                  <c:v>1825.0891344918723</c:v>
                </c:pt>
                <c:pt idx="39">
                  <c:v>1890.8200846884247</c:v>
                </c:pt>
                <c:pt idx="40">
                  <c:v>1421.0650445052781</c:v>
                </c:pt>
                <c:pt idx="41">
                  <c:v>1466.3794684224547</c:v>
                </c:pt>
                <c:pt idx="42">
                  <c:v>1470.5772928694685</c:v>
                </c:pt>
                <c:pt idx="43">
                  <c:v>1517.2448065835401</c:v>
                </c:pt>
                <c:pt idx="44">
                  <c:v>1571.8886817416078</c:v>
                </c:pt>
                <c:pt idx="45">
                  <c:v>1614.9860394653613</c:v>
                </c:pt>
                <c:pt idx="46">
                  <c:v>1673.1500846739143</c:v>
                </c:pt>
                <c:pt idx="47">
                  <c:v>1733.4089196034624</c:v>
                </c:pt>
                <c:pt idx="48">
                  <c:v>1795.8379885247653</c:v>
                </c:pt>
                <c:pt idx="49">
                  <c:v>1860.5154528490823</c:v>
                </c:pt>
                <c:pt idx="50">
                  <c:v>1927.5222889865324</c:v>
                </c:pt>
                <c:pt idx="51">
                  <c:v>1996.9423897288409</c:v>
                </c:pt>
                <c:pt idx="52">
                  <c:v>2068.8626692834032</c:v>
                </c:pt>
                <c:pt idx="53">
                  <c:v>2143.3731720901787</c:v>
                </c:pt>
                <c:pt idx="54">
                  <c:v>2220.5671855576406</c:v>
                </c:pt>
                <c:pt idx="55">
                  <c:v>2300.5413568589361</c:v>
                </c:pt>
                <c:pt idx="56">
                  <c:v>2383.3958139344822</c:v>
                </c:pt>
                <c:pt idx="57">
                  <c:v>2334.9244758688874</c:v>
                </c:pt>
                <c:pt idx="58">
                  <c:v>2579.5714899662835</c:v>
                </c:pt>
                <c:pt idx="59">
                  <c:v>2661.3861640747405</c:v>
                </c:pt>
                <c:pt idx="60">
                  <c:v>2826.1674320274033</c:v>
                </c:pt>
                <c:pt idx="61">
                  <c:v>2868.4411893309384</c:v>
                </c:pt>
                <c:pt idx="62">
                  <c:v>2996.4104871620834</c:v>
                </c:pt>
                <c:pt idx="63">
                  <c:v>3078.7767952410568</c:v>
                </c:pt>
                <c:pt idx="64">
                  <c:v>3123.4840477899475</c:v>
                </c:pt>
                <c:pt idx="65">
                  <c:v>3290.8240174249959</c:v>
                </c:pt>
                <c:pt idx="66">
                  <c:v>2713.2693633011495</c:v>
                </c:pt>
                <c:pt idx="67">
                  <c:v>2884.5743832804478</c:v>
                </c:pt>
                <c:pt idx="68">
                  <c:v>2683.5177120572134</c:v>
                </c:pt>
                <c:pt idx="69">
                  <c:v>2780.165139160496</c:v>
                </c:pt>
                <c:pt idx="70">
                  <c:v>2880.2933426803893</c:v>
                </c:pt>
                <c:pt idx="71">
                  <c:v>3713.079901597594</c:v>
                </c:pt>
                <c:pt idx="72">
                  <c:v>3846.8072168696121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F-4DA1-B5DF-3D67734F0554}"/>
            </c:ext>
          </c:extLst>
        </c:ser>
        <c:ser>
          <c:idx val="2"/>
          <c:order val="2"/>
          <c:tx>
            <c:strRef>
              <c:f>Results!$A$35</c:f>
              <c:strCache>
                <c:ptCount val="1"/>
                <c:pt idx="0">
                  <c:v>Medium-Case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Results!$B$35:$CR$35</c:f>
              <c:numCache>
                <c:formatCode>_-* #,##0_-;\-* #,##0_-;_-* "-"??_-;_-@_-</c:formatCode>
                <c:ptCount val="95"/>
                <c:pt idx="0">
                  <c:v>896.15700000000004</c:v>
                </c:pt>
                <c:pt idx="1">
                  <c:v>1009.245</c:v>
                </c:pt>
                <c:pt idx="2">
                  <c:v>1007.81</c:v>
                </c:pt>
                <c:pt idx="3">
                  <c:v>999.23</c:v>
                </c:pt>
                <c:pt idx="4">
                  <c:v>887.11326094064452</c:v>
                </c:pt>
                <c:pt idx="5">
                  <c:v>700.77561230066465</c:v>
                </c:pt>
                <c:pt idx="6">
                  <c:v>702.64573552314312</c:v>
                </c:pt>
                <c:pt idx="7">
                  <c:v>714.45379160701941</c:v>
                </c:pt>
                <c:pt idx="8">
                  <c:v>741.06250041845749</c:v>
                </c:pt>
                <c:pt idx="9">
                  <c:v>822.73894708397142</c:v>
                </c:pt>
                <c:pt idx="10">
                  <c:v>532.86204378176933</c:v>
                </c:pt>
                <c:pt idx="11">
                  <c:v>525.69562512135781</c:v>
                </c:pt>
                <c:pt idx="12">
                  <c:v>545.2743326271825</c:v>
                </c:pt>
                <c:pt idx="13">
                  <c:v>713.12540571924853</c:v>
                </c:pt>
                <c:pt idx="14">
                  <c:v>496.21477476341806</c:v>
                </c:pt>
                <c:pt idx="15">
                  <c:v>514.69551432239541</c:v>
                </c:pt>
                <c:pt idx="16">
                  <c:v>481.47596363271754</c:v>
                </c:pt>
                <c:pt idx="17">
                  <c:v>499.4077793309628</c:v>
                </c:pt>
                <c:pt idx="18">
                  <c:v>464.32791014350971</c:v>
                </c:pt>
                <c:pt idx="19">
                  <c:v>481.6210735351433</c:v>
                </c:pt>
                <c:pt idx="20">
                  <c:v>499.5582936236857</c:v>
                </c:pt>
                <c:pt idx="21">
                  <c:v>518.16355728877556</c:v>
                </c:pt>
                <c:pt idx="22">
                  <c:v>537.46174476369015</c:v>
                </c:pt>
                <c:pt idx="23">
                  <c:v>689.59788359582012</c:v>
                </c:pt>
                <c:pt idx="24">
                  <c:v>1049.5242718486149</c:v>
                </c:pt>
                <c:pt idx="25">
                  <c:v>1265.4249562962837</c:v>
                </c:pt>
                <c:pt idx="26">
                  <c:v>1499.5476750506029</c:v>
                </c:pt>
                <c:pt idx="27">
                  <c:v>2282.7394119877649</c:v>
                </c:pt>
                <c:pt idx="28">
                  <c:v>2170.4434165376183</c:v>
                </c:pt>
                <c:pt idx="29">
                  <c:v>2046.6165191457267</c:v>
                </c:pt>
                <c:pt idx="30">
                  <c:v>1685.7843369753509</c:v>
                </c:pt>
                <c:pt idx="31">
                  <c:v>1256.3790102809755</c:v>
                </c:pt>
                <c:pt idx="32">
                  <c:v>1370.3446286122553</c:v>
                </c:pt>
                <c:pt idx="33">
                  <c:v>1426.0259968341934</c:v>
                </c:pt>
                <c:pt idx="34">
                  <c:v>1474.3180614198759</c:v>
                </c:pt>
                <c:pt idx="35">
                  <c:v>1729.1256387187248</c:v>
                </c:pt>
                <c:pt idx="36">
                  <c:v>1793.5242060712312</c:v>
                </c:pt>
                <c:pt idx="37">
                  <c:v>1860.3211968720932</c:v>
                </c:pt>
                <c:pt idx="38">
                  <c:v>1929.6059366338818</c:v>
                </c:pt>
                <c:pt idx="39">
                  <c:v>2001.4710776575232</c:v>
                </c:pt>
                <c:pt idx="40">
                  <c:v>1506.009229642365</c:v>
                </c:pt>
                <c:pt idx="41">
                  <c:v>1555.8746782199123</c:v>
                </c:pt>
                <c:pt idx="42">
                  <c:v>1562.1785206413681</c:v>
                </c:pt>
                <c:pt idx="43">
                  <c:v>1613.6637048931343</c:v>
                </c:pt>
                <c:pt idx="44">
                  <c:v>1673.7620739514166</c:v>
                </c:pt>
                <c:pt idx="45">
                  <c:v>1721.6912541360948</c:v>
                </c:pt>
                <c:pt idx="46">
                  <c:v>1785.8129395168419</c:v>
                </c:pt>
                <c:pt idx="47">
                  <c:v>1852.322736311985</c:v>
                </c:pt>
                <c:pt idx="48">
                  <c:v>1921.3095859785928</c:v>
                </c:pt>
                <c:pt idx="49">
                  <c:v>1992.8657424585479</c:v>
                </c:pt>
                <c:pt idx="50">
                  <c:v>2067.0868955468331</c:v>
                </c:pt>
                <c:pt idx="51">
                  <c:v>2144.0722988544817</c:v>
                </c:pt>
                <c:pt idx="52">
                  <c:v>2223.9249025373097</c:v>
                </c:pt>
                <c:pt idx="53">
                  <c:v>2306.7514909679171</c:v>
                </c:pt>
                <c:pt idx="54">
                  <c:v>2392.6628255350624</c:v>
                </c:pt>
                <c:pt idx="55">
                  <c:v>2481.7737927613853</c:v>
                </c:pt>
                <c:pt idx="56">
                  <c:v>2574.2035579375342</c:v>
                </c:pt>
                <c:pt idx="57">
                  <c:v>2524.8414800504752</c:v>
                </c:pt>
                <c:pt idx="58">
                  <c:v>2792.6943862355583</c:v>
                </c:pt>
                <c:pt idx="59">
                  <c:v>2884.684382091863</c:v>
                </c:pt>
                <c:pt idx="60">
                  <c:v>3066.922917030422</c:v>
                </c:pt>
                <c:pt idx="61">
                  <c:v>3116.4882101206535</c:v>
                </c:pt>
                <c:pt idx="62">
                  <c:v>3259.3831148893032</c:v>
                </c:pt>
                <c:pt idx="63">
                  <c:v>3352.9484192863347</c:v>
                </c:pt>
                <c:pt idx="64">
                  <c:v>3405.6696955339785</c:v>
                </c:pt>
                <c:pt idx="65">
                  <c:v>3592.3815374695591</c:v>
                </c:pt>
                <c:pt idx="66">
                  <c:v>2965.4135887595075</c:v>
                </c:pt>
                <c:pt idx="67">
                  <c:v>3156.3755424155074</c:v>
                </c:pt>
                <c:pt idx="68">
                  <c:v>3190.4111726373185</c:v>
                </c:pt>
                <c:pt idx="69">
                  <c:v>3274.5813688131643</c:v>
                </c:pt>
                <c:pt idx="70">
                  <c:v>3396.5380063811763</c:v>
                </c:pt>
                <c:pt idx="71">
                  <c:v>4231.3721539275048</c:v>
                </c:pt>
                <c:pt idx="72">
                  <c:v>4388.9629608339028</c:v>
                </c:pt>
                <c:pt idx="73">
                  <c:v>4552.4229897132127</c:v>
                </c:pt>
                <c:pt idx="74">
                  <c:v>4721.9708305152171</c:v>
                </c:pt>
                <c:pt idx="75">
                  <c:v>4897.8332142288937</c:v>
                </c:pt>
                <c:pt idx="76">
                  <c:v>5080.2453160826271</c:v>
                </c:pt>
                <c:pt idx="77">
                  <c:v>5269.4510700366482</c:v>
                </c:pt>
                <c:pt idx="78">
                  <c:v>5465.7034949882236</c:v>
                </c:pt>
                <c:pt idx="79">
                  <c:v>3746.210374312253</c:v>
                </c:pt>
                <c:pt idx="80">
                  <c:v>3885.7320930958413</c:v>
                </c:pt>
                <c:pt idx="81">
                  <c:v>4030.4500790580714</c:v>
                </c:pt>
                <c:pt idx="82">
                  <c:v>4180.5578590048581</c:v>
                </c:pt>
                <c:pt idx="83">
                  <c:v>4336.2561673438995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F-4DA1-B5DF-3D67734F0554}"/>
            </c:ext>
          </c:extLst>
        </c:ser>
        <c:ser>
          <c:idx val="3"/>
          <c:order val="3"/>
          <c:tx>
            <c:strRef>
              <c:f>Results!$A$36</c:f>
              <c:strCache>
                <c:ptCount val="1"/>
                <c:pt idx="0">
                  <c:v>Worst-Case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Results!$B$36:$CR$36</c:f>
              <c:numCache>
                <c:formatCode>_-* #,##0_-;\-* #,##0_-;_-* "-"??_-;_-@_-</c:formatCode>
                <c:ptCount val="95"/>
                <c:pt idx="0">
                  <c:v>896.15700000000004</c:v>
                </c:pt>
                <c:pt idx="1">
                  <c:v>1009.245</c:v>
                </c:pt>
                <c:pt idx="2">
                  <c:v>1007.81</c:v>
                </c:pt>
                <c:pt idx="3">
                  <c:v>999.23</c:v>
                </c:pt>
                <c:pt idx="4">
                  <c:v>887.11326094064452</c:v>
                </c:pt>
                <c:pt idx="5">
                  <c:v>700.77561230066465</c:v>
                </c:pt>
                <c:pt idx="6">
                  <c:v>702.64573552314312</c:v>
                </c:pt>
                <c:pt idx="7">
                  <c:v>714.45379160701941</c:v>
                </c:pt>
                <c:pt idx="8">
                  <c:v>741.06250041845749</c:v>
                </c:pt>
                <c:pt idx="9">
                  <c:v>822.73894708397142</c:v>
                </c:pt>
                <c:pt idx="10">
                  <c:v>532.86204378176933</c:v>
                </c:pt>
                <c:pt idx="11">
                  <c:v>525.69562512135781</c:v>
                </c:pt>
                <c:pt idx="12">
                  <c:v>545.2743326271825</c:v>
                </c:pt>
                <c:pt idx="13">
                  <c:v>713.12540571924853</c:v>
                </c:pt>
                <c:pt idx="14">
                  <c:v>496.21477476341806</c:v>
                </c:pt>
                <c:pt idx="15">
                  <c:v>514.69551432239541</c:v>
                </c:pt>
                <c:pt idx="16">
                  <c:v>481.47596363271754</c:v>
                </c:pt>
                <c:pt idx="17">
                  <c:v>499.4077793309628</c:v>
                </c:pt>
                <c:pt idx="18">
                  <c:v>464.32791014350971</c:v>
                </c:pt>
                <c:pt idx="19">
                  <c:v>481.6210735351433</c:v>
                </c:pt>
                <c:pt idx="20">
                  <c:v>499.5582936236857</c:v>
                </c:pt>
                <c:pt idx="21">
                  <c:v>518.16355728877556</c:v>
                </c:pt>
                <c:pt idx="22">
                  <c:v>537.46174476369015</c:v>
                </c:pt>
                <c:pt idx="23">
                  <c:v>689.59788359582012</c:v>
                </c:pt>
                <c:pt idx="24">
                  <c:v>1049.5242718486149</c:v>
                </c:pt>
                <c:pt idx="25">
                  <c:v>1265.4249562962837</c:v>
                </c:pt>
                <c:pt idx="26">
                  <c:v>1499.5476750506029</c:v>
                </c:pt>
                <c:pt idx="27">
                  <c:v>2282.7394119877649</c:v>
                </c:pt>
                <c:pt idx="28">
                  <c:v>2170.4434165376183</c:v>
                </c:pt>
                <c:pt idx="29">
                  <c:v>2046.6165191457267</c:v>
                </c:pt>
                <c:pt idx="30">
                  <c:v>1685.7843369753509</c:v>
                </c:pt>
                <c:pt idx="31">
                  <c:v>1256.3790102809755</c:v>
                </c:pt>
                <c:pt idx="32">
                  <c:v>1370.3446286122553</c:v>
                </c:pt>
                <c:pt idx="33">
                  <c:v>1426.0259968341934</c:v>
                </c:pt>
                <c:pt idx="34">
                  <c:v>1474.3180614198759</c:v>
                </c:pt>
                <c:pt idx="35">
                  <c:v>1729.1256387187248</c:v>
                </c:pt>
                <c:pt idx="36">
                  <c:v>1793.5242060712312</c:v>
                </c:pt>
                <c:pt idx="37">
                  <c:v>1860.3211968720932</c:v>
                </c:pt>
                <c:pt idx="38">
                  <c:v>1929.6059366338818</c:v>
                </c:pt>
                <c:pt idx="39">
                  <c:v>2001.4710776575232</c:v>
                </c:pt>
                <c:pt idx="40">
                  <c:v>1506.009229642365</c:v>
                </c:pt>
                <c:pt idx="41">
                  <c:v>1555.8746782199123</c:v>
                </c:pt>
                <c:pt idx="42">
                  <c:v>1562.1785206413681</c:v>
                </c:pt>
                <c:pt idx="43">
                  <c:v>1613.6637048931343</c:v>
                </c:pt>
                <c:pt idx="44">
                  <c:v>1673.7620739514166</c:v>
                </c:pt>
                <c:pt idx="45">
                  <c:v>1721.6912541360948</c:v>
                </c:pt>
                <c:pt idx="46">
                  <c:v>1785.8129395168419</c:v>
                </c:pt>
                <c:pt idx="47">
                  <c:v>1852.322736311985</c:v>
                </c:pt>
                <c:pt idx="48">
                  <c:v>1921.3095859785928</c:v>
                </c:pt>
                <c:pt idx="49">
                  <c:v>1992.8657424585479</c:v>
                </c:pt>
                <c:pt idx="50">
                  <c:v>2067.0868955468331</c:v>
                </c:pt>
                <c:pt idx="51">
                  <c:v>2144.0722988544817</c:v>
                </c:pt>
                <c:pt idx="52">
                  <c:v>2223.9249025373097</c:v>
                </c:pt>
                <c:pt idx="53">
                  <c:v>2306.7514909679171</c:v>
                </c:pt>
                <c:pt idx="54">
                  <c:v>2392.6628255350624</c:v>
                </c:pt>
                <c:pt idx="55">
                  <c:v>2481.7737927613853</c:v>
                </c:pt>
                <c:pt idx="56">
                  <c:v>2574.2035579375342</c:v>
                </c:pt>
                <c:pt idx="57">
                  <c:v>2524.8414800504752</c:v>
                </c:pt>
                <c:pt idx="58">
                  <c:v>2792.6943862355583</c:v>
                </c:pt>
                <c:pt idx="59">
                  <c:v>2884.684382091863</c:v>
                </c:pt>
                <c:pt idx="60">
                  <c:v>3066.922917030422</c:v>
                </c:pt>
                <c:pt idx="61">
                  <c:v>3116.4882101206535</c:v>
                </c:pt>
                <c:pt idx="62">
                  <c:v>3259.3831148893032</c:v>
                </c:pt>
                <c:pt idx="63">
                  <c:v>3352.9484192863347</c:v>
                </c:pt>
                <c:pt idx="64">
                  <c:v>3405.6696955339785</c:v>
                </c:pt>
                <c:pt idx="65">
                  <c:v>3592.3815374695591</c:v>
                </c:pt>
                <c:pt idx="66">
                  <c:v>2965.4135887595075</c:v>
                </c:pt>
                <c:pt idx="67">
                  <c:v>3156.3755424155074</c:v>
                </c:pt>
                <c:pt idx="68">
                  <c:v>3190.4111726373185</c:v>
                </c:pt>
                <c:pt idx="69">
                  <c:v>3274.5813688131643</c:v>
                </c:pt>
                <c:pt idx="70">
                  <c:v>3396.5380063811763</c:v>
                </c:pt>
                <c:pt idx="71">
                  <c:v>4231.3721539275048</c:v>
                </c:pt>
                <c:pt idx="72">
                  <c:v>4388.9629608339028</c:v>
                </c:pt>
                <c:pt idx="73">
                  <c:v>4552.4229897132127</c:v>
                </c:pt>
                <c:pt idx="74">
                  <c:v>4721.9708305152171</c:v>
                </c:pt>
                <c:pt idx="75">
                  <c:v>4897.8332142288937</c:v>
                </c:pt>
                <c:pt idx="76">
                  <c:v>5080.2453160826271</c:v>
                </c:pt>
                <c:pt idx="77">
                  <c:v>5269.4510700366482</c:v>
                </c:pt>
                <c:pt idx="78">
                  <c:v>5465.7034949882236</c:v>
                </c:pt>
                <c:pt idx="79">
                  <c:v>5669.2650331258756</c:v>
                </c:pt>
                <c:pt idx="80">
                  <c:v>5880.4079008850404</c:v>
                </c:pt>
                <c:pt idx="81">
                  <c:v>6099.4144529745481</c:v>
                </c:pt>
                <c:pt idx="82">
                  <c:v>6326.5775599606859</c:v>
                </c:pt>
                <c:pt idx="83">
                  <c:v>6562.2009999137736</c:v>
                </c:pt>
                <c:pt idx="84">
                  <c:v>6806.5998646410217</c:v>
                </c:pt>
                <c:pt idx="85">
                  <c:v>7060.1009810488804</c:v>
                </c:pt>
                <c:pt idx="86">
                  <c:v>7323.0433481983709</c:v>
                </c:pt>
                <c:pt idx="87">
                  <c:v>7595.7785906378567</c:v>
                </c:pt>
                <c:pt idx="88">
                  <c:v>7878.6714286194756</c:v>
                </c:pt>
                <c:pt idx="89">
                  <c:v>8172.1001658280611</c:v>
                </c:pt>
                <c:pt idx="90">
                  <c:v>5601.1831686837422</c:v>
                </c:pt>
                <c:pt idx="91">
                  <c:v>5809.7904343821983</c:v>
                </c:pt>
                <c:pt idx="92">
                  <c:v>6026.1669498965639</c:v>
                </c:pt>
                <c:pt idx="93">
                  <c:v>6250.6020687280261</c:v>
                </c:pt>
                <c:pt idx="94">
                  <c:v>6483.3959208942406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F-4DA1-B5DF-3D67734F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6224"/>
        <c:axId val="926552904"/>
      </c:lineChart>
      <c:dateAx>
        <c:axId val="5523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552904"/>
        <c:crosses val="autoZero"/>
        <c:auto val="1"/>
        <c:lblOffset val="100"/>
        <c:baseTimeUnit val="years"/>
      </c:dateAx>
      <c:valAx>
        <c:axId val="9265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Projections in M€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523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Results!$A$61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Results!$B$61:$CR$61</c:f>
              <c:numCache>
                <c:formatCode>_(* #,##0.00_);_(* \(#,##0.00\);_(* "-"??_);_(@_)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0.87813896009951786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0.70103727102916868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0.69477707919928822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0.46742344322581014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0.48268498952661715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2.0773494987483572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1.1982241790752193</c:v>
                </c:pt>
                <c:pt idx="32">
                  <c:v>1.3053670430722044</c:v>
                </c:pt>
                <c:pt idx="33">
                  <c:v>1.35679964100644</c:v>
                </c:pt>
                <c:pt idx="34">
                  <c:v>1.4010863379146181</c:v>
                </c:pt>
                <c:pt idx="35">
                  <c:v>1.6412914148261135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1.5172448065835402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1.6731500846739142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1.8605154528490824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1.6052878569210964</c:v>
                </c:pt>
                <c:pt idx="54">
                  <c:v>1.6631026201456807</c:v>
                </c:pt>
                <c:pt idx="55">
                  <c:v>1.7229995936307514</c:v>
                </c:pt>
                <c:pt idx="56">
                  <c:v>1.7850537685952816</c:v>
                </c:pt>
                <c:pt idx="57">
                  <c:v>1.7150330220983863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3DB-BE08-6E19985443BF}"/>
            </c:ext>
          </c:extLst>
        </c:ser>
        <c:ser>
          <c:idx val="1"/>
          <c:order val="1"/>
          <c:tx>
            <c:strRef>
              <c:f>Results!$A$62</c:f>
              <c:strCache>
                <c:ptCount val="1"/>
                <c:pt idx="0">
                  <c:v>Best-Case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Results!$B$62:$CR$62</c:f>
              <c:numCache>
                <c:formatCode>_(* #,##0.00_);_(* \(#,##0.00\);_(* "-"??_);_(@_)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0.87813896009951786</c:v>
                </c:pt>
                <c:pt idx="5">
                  <c:v>0.68924729745203139</c:v>
                </c:pt>
                <c:pt idx="6">
                  <c:v>0.69026832082858491</c:v>
                </c:pt>
                <c:pt idx="7">
                  <c:v>0.70103727102916868</c:v>
                </c:pt>
                <c:pt idx="8">
                  <c:v>0.72628526855273845</c:v>
                </c:pt>
                <c:pt idx="9">
                  <c:v>0.80537823649337259</c:v>
                </c:pt>
                <c:pt idx="10">
                  <c:v>0.52100039719526625</c:v>
                </c:pt>
                <c:pt idx="11">
                  <c:v>0.51338487092926444</c:v>
                </c:pt>
                <c:pt idx="12">
                  <c:v>0.53187452973275606</c:v>
                </c:pt>
                <c:pt idx="13">
                  <c:v>0.69477707919928822</c:v>
                </c:pt>
                <c:pt idx="14">
                  <c:v>0.48287497660715428</c:v>
                </c:pt>
                <c:pt idx="15">
                  <c:v>0.50026581546465643</c:v>
                </c:pt>
                <c:pt idx="16">
                  <c:v>0.46742344322581014</c:v>
                </c:pt>
                <c:pt idx="17">
                  <c:v>0.48425779201827629</c:v>
                </c:pt>
                <c:pt idx="18">
                  <c:v>0.44970895830125129</c:v>
                </c:pt>
                <c:pt idx="19">
                  <c:v>0.46590531637626276</c:v>
                </c:pt>
                <c:pt idx="20">
                  <c:v>0.48268498952661715</c:v>
                </c:pt>
                <c:pt idx="21">
                  <c:v>0.50006898596141613</c:v>
                </c:pt>
                <c:pt idx="22">
                  <c:v>0.51807907050461366</c:v>
                </c:pt>
                <c:pt idx="23">
                  <c:v>0.66394154598124511</c:v>
                </c:pt>
                <c:pt idx="24">
                  <c:v>1.009280418383615</c:v>
                </c:pt>
                <c:pt idx="25">
                  <c:v>1.2154614550807052</c:v>
                </c:pt>
                <c:pt idx="26">
                  <c:v>1.4386346252416782</c:v>
                </c:pt>
                <c:pt idx="27">
                  <c:v>2.1874191162253469</c:v>
                </c:pt>
                <c:pt idx="28">
                  <c:v>2.0773494987483572</c:v>
                </c:pt>
                <c:pt idx="29">
                  <c:v>1.9565142331051626</c:v>
                </c:pt>
                <c:pt idx="30">
                  <c:v>1.6096593847605554</c:v>
                </c:pt>
                <c:pt idx="31">
                  <c:v>1.1982241790752193</c:v>
                </c:pt>
                <c:pt idx="32">
                  <c:v>1.3053670430722044</c:v>
                </c:pt>
                <c:pt idx="33">
                  <c:v>1.35679964100644</c:v>
                </c:pt>
                <c:pt idx="34">
                  <c:v>1.4010863379146181</c:v>
                </c:pt>
                <c:pt idx="35">
                  <c:v>1.6412914148261135</c:v>
                </c:pt>
                <c:pt idx="36">
                  <c:v>1.7004028533893594</c:v>
                </c:pt>
                <c:pt idx="37">
                  <c:v>1.7616432022347477</c:v>
                </c:pt>
                <c:pt idx="38">
                  <c:v>1.8250891344918723</c:v>
                </c:pt>
                <c:pt idx="39">
                  <c:v>1.8908200846884247</c:v>
                </c:pt>
                <c:pt idx="40">
                  <c:v>1.4210650445052782</c:v>
                </c:pt>
                <c:pt idx="41">
                  <c:v>1.4663794684224547</c:v>
                </c:pt>
                <c:pt idx="42">
                  <c:v>1.4705772928694685</c:v>
                </c:pt>
                <c:pt idx="43">
                  <c:v>1.5172448065835402</c:v>
                </c:pt>
                <c:pt idx="44">
                  <c:v>1.5718886817416078</c:v>
                </c:pt>
                <c:pt idx="45">
                  <c:v>1.6149860394653612</c:v>
                </c:pt>
                <c:pt idx="46">
                  <c:v>1.6731500846739142</c:v>
                </c:pt>
                <c:pt idx="47">
                  <c:v>1.7334089196034623</c:v>
                </c:pt>
                <c:pt idx="48">
                  <c:v>1.7958379885247653</c:v>
                </c:pt>
                <c:pt idx="49">
                  <c:v>1.8605154528490824</c:v>
                </c:pt>
                <c:pt idx="50">
                  <c:v>1.9275222889865324</c:v>
                </c:pt>
                <c:pt idx="51">
                  <c:v>1.996942389728841</c:v>
                </c:pt>
                <c:pt idx="52">
                  <c:v>2.0688626692834031</c:v>
                </c:pt>
                <c:pt idx="53">
                  <c:v>2.1433731720901785</c:v>
                </c:pt>
                <c:pt idx="54">
                  <c:v>2.2205671855576408</c:v>
                </c:pt>
                <c:pt idx="55">
                  <c:v>2.3005413568589361</c:v>
                </c:pt>
                <c:pt idx="56">
                  <c:v>2.3833958139344822</c:v>
                </c:pt>
                <c:pt idx="57">
                  <c:v>2.3349244758688874</c:v>
                </c:pt>
                <c:pt idx="58">
                  <c:v>2.5795714899662836</c:v>
                </c:pt>
                <c:pt idx="59">
                  <c:v>2.6613861640747403</c:v>
                </c:pt>
                <c:pt idx="60">
                  <c:v>2.8261674320274031</c:v>
                </c:pt>
                <c:pt idx="61">
                  <c:v>2.8684411893309383</c:v>
                </c:pt>
                <c:pt idx="62">
                  <c:v>2.9964104871620836</c:v>
                </c:pt>
                <c:pt idx="63">
                  <c:v>3.078776795241057</c:v>
                </c:pt>
                <c:pt idx="64">
                  <c:v>3.1234840477899475</c:v>
                </c:pt>
                <c:pt idx="65">
                  <c:v>3.2908240174249959</c:v>
                </c:pt>
                <c:pt idx="66">
                  <c:v>2.7132693633011495</c:v>
                </c:pt>
                <c:pt idx="67">
                  <c:v>2.884574383280448</c:v>
                </c:pt>
                <c:pt idx="68">
                  <c:v>2.6835177120572133</c:v>
                </c:pt>
                <c:pt idx="69">
                  <c:v>2.7801651391604958</c:v>
                </c:pt>
                <c:pt idx="70">
                  <c:v>2.8802933426803894</c:v>
                </c:pt>
                <c:pt idx="71">
                  <c:v>3.7130799015975939</c:v>
                </c:pt>
                <c:pt idx="72">
                  <c:v>3.8468072168696121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3DB-BE08-6E19985443BF}"/>
            </c:ext>
          </c:extLst>
        </c:ser>
        <c:ser>
          <c:idx val="2"/>
          <c:order val="2"/>
          <c:tx>
            <c:strRef>
              <c:f>Results!$A$63</c:f>
              <c:strCache>
                <c:ptCount val="1"/>
                <c:pt idx="0">
                  <c:v>Medium-Case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Results!$B$63:$CR$63</c:f>
              <c:numCache>
                <c:formatCode>_(* #,##0.00_);_(* \(#,##0.00\);_(* "-"??_);_(@_)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0.88711326094064458</c:v>
                </c:pt>
                <c:pt idx="5">
                  <c:v>0.70077561230066465</c:v>
                </c:pt>
                <c:pt idx="6">
                  <c:v>0.70264573552314313</c:v>
                </c:pt>
                <c:pt idx="7">
                  <c:v>0.71445379160701938</c:v>
                </c:pt>
                <c:pt idx="8">
                  <c:v>0.74106250041845745</c:v>
                </c:pt>
                <c:pt idx="9">
                  <c:v>0.82273894708397144</c:v>
                </c:pt>
                <c:pt idx="10">
                  <c:v>0.53286204378176938</c:v>
                </c:pt>
                <c:pt idx="11">
                  <c:v>0.52569562512135781</c:v>
                </c:pt>
                <c:pt idx="12">
                  <c:v>0.5452743326271825</c:v>
                </c:pt>
                <c:pt idx="13">
                  <c:v>0.71312540571924854</c:v>
                </c:pt>
                <c:pt idx="14">
                  <c:v>0.49621477476341808</c:v>
                </c:pt>
                <c:pt idx="15">
                  <c:v>0.51469551432239546</c:v>
                </c:pt>
                <c:pt idx="16">
                  <c:v>0.48147596363271755</c:v>
                </c:pt>
                <c:pt idx="17">
                  <c:v>0.49940777933096281</c:v>
                </c:pt>
                <c:pt idx="18">
                  <c:v>0.46432791014350971</c:v>
                </c:pt>
                <c:pt idx="19">
                  <c:v>0.48162107353514327</c:v>
                </c:pt>
                <c:pt idx="20">
                  <c:v>0.4995582936236857</c:v>
                </c:pt>
                <c:pt idx="21">
                  <c:v>0.51816355728877561</c:v>
                </c:pt>
                <c:pt idx="22">
                  <c:v>0.53746174476369013</c:v>
                </c:pt>
                <c:pt idx="23">
                  <c:v>0.68959788359582008</c:v>
                </c:pt>
                <c:pt idx="24">
                  <c:v>1.0495242718486149</c:v>
                </c:pt>
                <c:pt idx="25">
                  <c:v>1.2654249562962836</c:v>
                </c:pt>
                <c:pt idx="26">
                  <c:v>1.4995476750506029</c:v>
                </c:pt>
                <c:pt idx="27">
                  <c:v>2.2827394119877651</c:v>
                </c:pt>
                <c:pt idx="28">
                  <c:v>2.1704434165376183</c:v>
                </c:pt>
                <c:pt idx="29">
                  <c:v>2.0466165191457266</c:v>
                </c:pt>
                <c:pt idx="30">
                  <c:v>1.6857843369753509</c:v>
                </c:pt>
                <c:pt idx="31">
                  <c:v>1.2563790102809755</c:v>
                </c:pt>
                <c:pt idx="32">
                  <c:v>1.3703446286122554</c:v>
                </c:pt>
                <c:pt idx="33">
                  <c:v>1.4260259968341933</c:v>
                </c:pt>
                <c:pt idx="34">
                  <c:v>1.4743180614198759</c:v>
                </c:pt>
                <c:pt idx="35">
                  <c:v>1.7291256387187248</c:v>
                </c:pt>
                <c:pt idx="36">
                  <c:v>1.7935242060712313</c:v>
                </c:pt>
                <c:pt idx="37">
                  <c:v>1.8603211968720932</c:v>
                </c:pt>
                <c:pt idx="38">
                  <c:v>1.9296059366338818</c:v>
                </c:pt>
                <c:pt idx="39">
                  <c:v>2.0014710776575231</c:v>
                </c:pt>
                <c:pt idx="40">
                  <c:v>1.5060092296423651</c:v>
                </c:pt>
                <c:pt idx="41">
                  <c:v>1.5558746782199122</c:v>
                </c:pt>
                <c:pt idx="42">
                  <c:v>1.5621785206413681</c:v>
                </c:pt>
                <c:pt idx="43">
                  <c:v>1.6136637048931344</c:v>
                </c:pt>
                <c:pt idx="44">
                  <c:v>1.6737620739514165</c:v>
                </c:pt>
                <c:pt idx="45">
                  <c:v>1.7216912541360949</c:v>
                </c:pt>
                <c:pt idx="46">
                  <c:v>1.7858129395168418</c:v>
                </c:pt>
                <c:pt idx="47">
                  <c:v>1.852322736311985</c:v>
                </c:pt>
                <c:pt idx="48">
                  <c:v>1.9213095859785929</c:v>
                </c:pt>
                <c:pt idx="49">
                  <c:v>1.9928657424585479</c:v>
                </c:pt>
                <c:pt idx="50">
                  <c:v>2.0670868955468333</c:v>
                </c:pt>
                <c:pt idx="51">
                  <c:v>2.1440722988544816</c:v>
                </c:pt>
                <c:pt idx="52">
                  <c:v>2.2239249025373096</c:v>
                </c:pt>
                <c:pt idx="53">
                  <c:v>2.3067514909679172</c:v>
                </c:pt>
                <c:pt idx="54">
                  <c:v>2.3926628255350626</c:v>
                </c:pt>
                <c:pt idx="55">
                  <c:v>2.4817737927613854</c:v>
                </c:pt>
                <c:pt idx="56">
                  <c:v>2.5742035579375342</c:v>
                </c:pt>
                <c:pt idx="57">
                  <c:v>2.5248414800504753</c:v>
                </c:pt>
                <c:pt idx="58">
                  <c:v>2.7926943862355582</c:v>
                </c:pt>
                <c:pt idx="59">
                  <c:v>2.8846843820918631</c:v>
                </c:pt>
                <c:pt idx="60">
                  <c:v>3.0669229170304222</c:v>
                </c:pt>
                <c:pt idx="61">
                  <c:v>3.1164882101206537</c:v>
                </c:pt>
                <c:pt idx="62">
                  <c:v>3.2593831148893031</c:v>
                </c:pt>
                <c:pt idx="63">
                  <c:v>3.3529484192863346</c:v>
                </c:pt>
                <c:pt idx="64">
                  <c:v>3.4056696955339785</c:v>
                </c:pt>
                <c:pt idx="65">
                  <c:v>3.5923815374695591</c:v>
                </c:pt>
                <c:pt idx="66">
                  <c:v>2.9654135887595077</c:v>
                </c:pt>
                <c:pt idx="67">
                  <c:v>3.1563755424155073</c:v>
                </c:pt>
                <c:pt idx="68">
                  <c:v>3.1904111726373183</c:v>
                </c:pt>
                <c:pt idx="69">
                  <c:v>3.2745813688131644</c:v>
                </c:pt>
                <c:pt idx="70">
                  <c:v>3.3965380063811761</c:v>
                </c:pt>
                <c:pt idx="71">
                  <c:v>4.2313721539275049</c:v>
                </c:pt>
                <c:pt idx="72">
                  <c:v>4.3889629608339025</c:v>
                </c:pt>
                <c:pt idx="73">
                  <c:v>4.5524229897132127</c:v>
                </c:pt>
                <c:pt idx="74">
                  <c:v>4.7219708305152173</c:v>
                </c:pt>
                <c:pt idx="75">
                  <c:v>4.8978332142288936</c:v>
                </c:pt>
                <c:pt idx="76">
                  <c:v>5.0802453160826273</c:v>
                </c:pt>
                <c:pt idx="77">
                  <c:v>5.2694510700366486</c:v>
                </c:pt>
                <c:pt idx="78">
                  <c:v>5.4657034949882233</c:v>
                </c:pt>
                <c:pt idx="79">
                  <c:v>3.7462103743122528</c:v>
                </c:pt>
                <c:pt idx="80">
                  <c:v>3.8857320930958412</c:v>
                </c:pt>
                <c:pt idx="81">
                  <c:v>4.0304500790580713</c:v>
                </c:pt>
                <c:pt idx="82">
                  <c:v>4.1805578590048578</c:v>
                </c:pt>
                <c:pt idx="83">
                  <c:v>4.3362561673438993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3DB-BE08-6E19985443BF}"/>
            </c:ext>
          </c:extLst>
        </c:ser>
        <c:ser>
          <c:idx val="3"/>
          <c:order val="3"/>
          <c:tx>
            <c:strRef>
              <c:f>Results!$A$64</c:f>
              <c:strCache>
                <c:ptCount val="1"/>
                <c:pt idx="0">
                  <c:v>Worst-Case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Results!$B$32:$CR$32</c:f>
              <c:numCache>
                <c:formatCode>yyyy</c:formatCode>
                <c:ptCount val="9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71955</c:v>
                </c:pt>
                <c:pt idx="74">
                  <c:v>72320</c:v>
                </c:pt>
                <c:pt idx="75">
                  <c:v>72685</c:v>
                </c:pt>
                <c:pt idx="76">
                  <c:v>73050</c:v>
                </c:pt>
                <c:pt idx="77">
                  <c:v>73415</c:v>
                </c:pt>
                <c:pt idx="78">
                  <c:v>73780</c:v>
                </c:pt>
                <c:pt idx="79">
                  <c:v>74145</c:v>
                </c:pt>
                <c:pt idx="80">
                  <c:v>74510</c:v>
                </c:pt>
                <c:pt idx="81">
                  <c:v>74876</c:v>
                </c:pt>
                <c:pt idx="82">
                  <c:v>75241</c:v>
                </c:pt>
                <c:pt idx="83">
                  <c:v>75606</c:v>
                </c:pt>
                <c:pt idx="84">
                  <c:v>75971</c:v>
                </c:pt>
                <c:pt idx="85">
                  <c:v>76337</c:v>
                </c:pt>
                <c:pt idx="86">
                  <c:v>76702</c:v>
                </c:pt>
                <c:pt idx="87">
                  <c:v>77067</c:v>
                </c:pt>
                <c:pt idx="88">
                  <c:v>77432</c:v>
                </c:pt>
                <c:pt idx="89">
                  <c:v>77798</c:v>
                </c:pt>
                <c:pt idx="90">
                  <c:v>78163</c:v>
                </c:pt>
                <c:pt idx="91">
                  <c:v>78528</c:v>
                </c:pt>
                <c:pt idx="92">
                  <c:v>78893</c:v>
                </c:pt>
                <c:pt idx="93">
                  <c:v>79259</c:v>
                </c:pt>
                <c:pt idx="94">
                  <c:v>79624</c:v>
                </c:pt>
              </c:numCache>
            </c:numRef>
          </c:cat>
          <c:val>
            <c:numRef>
              <c:f>Results!$B$64:$CR$64</c:f>
              <c:numCache>
                <c:formatCode>_(* #,##0.00_);_(* \(#,##0.00\);_(* "-"??_);_(@_)</c:formatCode>
                <c:ptCount val="95"/>
                <c:pt idx="0">
                  <c:v>0.89615700000000009</c:v>
                </c:pt>
                <c:pt idx="1">
                  <c:v>1.0092449999999999</c:v>
                </c:pt>
                <c:pt idx="2">
                  <c:v>1.0078099999999999</c:v>
                </c:pt>
                <c:pt idx="3">
                  <c:v>0.99923000000000006</c:v>
                </c:pt>
                <c:pt idx="4">
                  <c:v>0.88711326094064458</c:v>
                </c:pt>
                <c:pt idx="5">
                  <c:v>0.70077561230066465</c:v>
                </c:pt>
                <c:pt idx="6">
                  <c:v>0.70264573552314313</c:v>
                </c:pt>
                <c:pt idx="7">
                  <c:v>0.71445379160701938</c:v>
                </c:pt>
                <c:pt idx="8">
                  <c:v>0.74106250041845745</c:v>
                </c:pt>
                <c:pt idx="9">
                  <c:v>0.82273894708397144</c:v>
                </c:pt>
                <c:pt idx="10">
                  <c:v>0.53286204378176938</c:v>
                </c:pt>
                <c:pt idx="11">
                  <c:v>0.52569562512135781</c:v>
                </c:pt>
                <c:pt idx="12">
                  <c:v>0.5452743326271825</c:v>
                </c:pt>
                <c:pt idx="13">
                  <c:v>0.71312540571924854</c:v>
                </c:pt>
                <c:pt idx="14">
                  <c:v>0.49621477476341808</c:v>
                </c:pt>
                <c:pt idx="15">
                  <c:v>0.51469551432239546</c:v>
                </c:pt>
                <c:pt idx="16">
                  <c:v>0.48147596363271755</c:v>
                </c:pt>
                <c:pt idx="17">
                  <c:v>0.49940777933096281</c:v>
                </c:pt>
                <c:pt idx="18">
                  <c:v>0.46432791014350971</c:v>
                </c:pt>
                <c:pt idx="19">
                  <c:v>0.48162107353514327</c:v>
                </c:pt>
                <c:pt idx="20">
                  <c:v>0.4995582936236857</c:v>
                </c:pt>
                <c:pt idx="21">
                  <c:v>0.51816355728877561</c:v>
                </c:pt>
                <c:pt idx="22">
                  <c:v>0.53746174476369013</c:v>
                </c:pt>
                <c:pt idx="23">
                  <c:v>0.68959788359582008</c:v>
                </c:pt>
                <c:pt idx="24">
                  <c:v>1.0495242718486149</c:v>
                </c:pt>
                <c:pt idx="25">
                  <c:v>1.2654249562962836</c:v>
                </c:pt>
                <c:pt idx="26">
                  <c:v>1.4995476750506029</c:v>
                </c:pt>
                <c:pt idx="27">
                  <c:v>2.2827394119877651</c:v>
                </c:pt>
                <c:pt idx="28">
                  <c:v>2.1704434165376183</c:v>
                </c:pt>
                <c:pt idx="29">
                  <c:v>2.0466165191457266</c:v>
                </c:pt>
                <c:pt idx="30">
                  <c:v>1.6857843369753509</c:v>
                </c:pt>
                <c:pt idx="31">
                  <c:v>1.2563790102809755</c:v>
                </c:pt>
                <c:pt idx="32">
                  <c:v>1.3703446286122554</c:v>
                </c:pt>
                <c:pt idx="33">
                  <c:v>1.4260259968341933</c:v>
                </c:pt>
                <c:pt idx="34">
                  <c:v>1.4743180614198759</c:v>
                </c:pt>
                <c:pt idx="35">
                  <c:v>1.7291256387187248</c:v>
                </c:pt>
                <c:pt idx="36">
                  <c:v>1.7935242060712313</c:v>
                </c:pt>
                <c:pt idx="37">
                  <c:v>1.8603211968720932</c:v>
                </c:pt>
                <c:pt idx="38">
                  <c:v>1.9296059366338818</c:v>
                </c:pt>
                <c:pt idx="39">
                  <c:v>2.0014710776575231</c:v>
                </c:pt>
                <c:pt idx="40">
                  <c:v>1.5060092296423651</c:v>
                </c:pt>
                <c:pt idx="41">
                  <c:v>1.5558746782199122</c:v>
                </c:pt>
                <c:pt idx="42">
                  <c:v>1.5621785206413681</c:v>
                </c:pt>
                <c:pt idx="43">
                  <c:v>1.6136637048931344</c:v>
                </c:pt>
                <c:pt idx="44">
                  <c:v>1.6737620739514165</c:v>
                </c:pt>
                <c:pt idx="45">
                  <c:v>1.7216912541360949</c:v>
                </c:pt>
                <c:pt idx="46">
                  <c:v>1.7858129395168418</c:v>
                </c:pt>
                <c:pt idx="47">
                  <c:v>1.852322736311985</c:v>
                </c:pt>
                <c:pt idx="48">
                  <c:v>1.9213095859785929</c:v>
                </c:pt>
                <c:pt idx="49">
                  <c:v>1.9928657424585479</c:v>
                </c:pt>
                <c:pt idx="50">
                  <c:v>2.0670868955468333</c:v>
                </c:pt>
                <c:pt idx="51">
                  <c:v>2.1440722988544816</c:v>
                </c:pt>
                <c:pt idx="52">
                  <c:v>2.2239249025373096</c:v>
                </c:pt>
                <c:pt idx="53">
                  <c:v>2.3067514909679172</c:v>
                </c:pt>
                <c:pt idx="54">
                  <c:v>2.3926628255350626</c:v>
                </c:pt>
                <c:pt idx="55">
                  <c:v>2.4817737927613854</c:v>
                </c:pt>
                <c:pt idx="56">
                  <c:v>2.5742035579375342</c:v>
                </c:pt>
                <c:pt idx="57">
                  <c:v>2.5248414800504753</c:v>
                </c:pt>
                <c:pt idx="58">
                  <c:v>2.7926943862355582</c:v>
                </c:pt>
                <c:pt idx="59">
                  <c:v>2.8846843820918631</c:v>
                </c:pt>
                <c:pt idx="60">
                  <c:v>3.0669229170304222</c:v>
                </c:pt>
                <c:pt idx="61">
                  <c:v>3.1164882101206537</c:v>
                </c:pt>
                <c:pt idx="62">
                  <c:v>3.2593831148893031</c:v>
                </c:pt>
                <c:pt idx="63">
                  <c:v>3.3529484192863346</c:v>
                </c:pt>
                <c:pt idx="64">
                  <c:v>3.4056696955339785</c:v>
                </c:pt>
                <c:pt idx="65">
                  <c:v>3.5923815374695591</c:v>
                </c:pt>
                <c:pt idx="66">
                  <c:v>2.9654135887595077</c:v>
                </c:pt>
                <c:pt idx="67">
                  <c:v>3.1563755424155073</c:v>
                </c:pt>
                <c:pt idx="68">
                  <c:v>3.1904111726373183</c:v>
                </c:pt>
                <c:pt idx="69">
                  <c:v>3.2745813688131644</c:v>
                </c:pt>
                <c:pt idx="70">
                  <c:v>3.3965380063811761</c:v>
                </c:pt>
                <c:pt idx="71">
                  <c:v>4.2313721539275049</c:v>
                </c:pt>
                <c:pt idx="72">
                  <c:v>4.3889629608339025</c:v>
                </c:pt>
                <c:pt idx="73">
                  <c:v>4.5524229897132127</c:v>
                </c:pt>
                <c:pt idx="74">
                  <c:v>4.7219708305152173</c:v>
                </c:pt>
                <c:pt idx="75">
                  <c:v>4.8978332142288936</c:v>
                </c:pt>
                <c:pt idx="76">
                  <c:v>5.0802453160826273</c:v>
                </c:pt>
                <c:pt idx="77">
                  <c:v>5.2694510700366486</c:v>
                </c:pt>
                <c:pt idx="78">
                  <c:v>5.4657034949882233</c:v>
                </c:pt>
                <c:pt idx="79">
                  <c:v>5.6692650331258756</c:v>
                </c:pt>
                <c:pt idx="80">
                  <c:v>5.8804079008850403</c:v>
                </c:pt>
                <c:pt idx="81">
                  <c:v>6.099414452974548</c:v>
                </c:pt>
                <c:pt idx="82">
                  <c:v>6.3265775599606862</c:v>
                </c:pt>
                <c:pt idx="83">
                  <c:v>6.5622009999137738</c:v>
                </c:pt>
                <c:pt idx="84">
                  <c:v>6.8065998646410213</c:v>
                </c:pt>
                <c:pt idx="85">
                  <c:v>7.0601009810488806</c:v>
                </c:pt>
                <c:pt idx="86">
                  <c:v>7.3230433481983708</c:v>
                </c:pt>
                <c:pt idx="87">
                  <c:v>7.595778590637857</c:v>
                </c:pt>
                <c:pt idx="88">
                  <c:v>7.8786714286194757</c:v>
                </c:pt>
                <c:pt idx="89">
                  <c:v>8.172100165828061</c:v>
                </c:pt>
                <c:pt idx="90">
                  <c:v>5.6011831686837423</c:v>
                </c:pt>
                <c:pt idx="91">
                  <c:v>5.8097904343821982</c:v>
                </c:pt>
                <c:pt idx="92">
                  <c:v>6.026166949896564</c:v>
                </c:pt>
                <c:pt idx="93">
                  <c:v>6.2506020687280257</c:v>
                </c:pt>
                <c:pt idx="94">
                  <c:v>6.4833959208942407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C-43DB-BE08-6E199854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6224"/>
        <c:axId val="926552904"/>
      </c:lineChart>
      <c:dateAx>
        <c:axId val="5523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552904"/>
        <c:crosses val="autoZero"/>
        <c:auto val="1"/>
        <c:lblOffset val="100"/>
        <c:baseTimeUnit val="years"/>
      </c:dateAx>
      <c:valAx>
        <c:axId val="9265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Projections in B€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523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Results!$A$106</c:f>
              <c:strCache>
                <c:ptCount val="1"/>
                <c:pt idx="0">
                  <c:v>Cost Projection Worst-Case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Results!$B$105:$CU$105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Results!$B$106:$CU$106</c:f>
              <c:numCache>
                <c:formatCode>General</c:formatCode>
                <c:ptCount val="98"/>
                <c:pt idx="2" formatCode="_-* #,##0_-;\-* #,##0_-;_-* &quot;-&quot;??_-;_-@_-">
                  <c:v>896157</c:v>
                </c:pt>
                <c:pt idx="3" formatCode="_-* #,##0_-;\-* #,##0_-;_-* &quot;-&quot;??_-;_-@_-">
                  <c:v>1009245</c:v>
                </c:pt>
                <c:pt idx="4" formatCode="_-* #,##0_-;\-* #,##0_-;_-* &quot;-&quot;??_-;_-@_-">
                  <c:v>1007810</c:v>
                </c:pt>
                <c:pt idx="5" formatCode="_-* #,##0_-;\-* #,##0_-;_-* &quot;-&quot;??_-;_-@_-">
                  <c:v>999230</c:v>
                </c:pt>
                <c:pt idx="6" formatCode="_-* #,##0_-;\-* #,##0_-;_-* &quot;-&quot;??_-;_-@_-">
                  <c:v>887113.26094064454</c:v>
                </c:pt>
                <c:pt idx="7" formatCode="_-* #,##0_-;\-* #,##0_-;_-* &quot;-&quot;??_-;_-@_-">
                  <c:v>700775.61230066465</c:v>
                </c:pt>
                <c:pt idx="8" formatCode="_-* #,##0_-;\-* #,##0_-;_-* &quot;-&quot;??_-;_-@_-">
                  <c:v>702645.73552314308</c:v>
                </c:pt>
                <c:pt idx="9" formatCode="_-* #,##0_-;\-* #,##0_-;_-* &quot;-&quot;??_-;_-@_-">
                  <c:v>714453.79160701938</c:v>
                </c:pt>
                <c:pt idx="10" formatCode="_-* #,##0_-;\-* #,##0_-;_-* &quot;-&quot;??_-;_-@_-">
                  <c:v>741062.50041845744</c:v>
                </c:pt>
                <c:pt idx="11" formatCode="_-* #,##0_-;\-* #,##0_-;_-* &quot;-&quot;??_-;_-@_-">
                  <c:v>822738.94708397146</c:v>
                </c:pt>
                <c:pt idx="12" formatCode="_-* #,##0_-;\-* #,##0_-;_-* &quot;-&quot;??_-;_-@_-">
                  <c:v>532862.04378176935</c:v>
                </c:pt>
                <c:pt idx="13" formatCode="_-* #,##0_-;\-* #,##0_-;_-* &quot;-&quot;??_-;_-@_-">
                  <c:v>525695.62512135785</c:v>
                </c:pt>
                <c:pt idx="14" formatCode="_-* #,##0_-;\-* #,##0_-;_-* &quot;-&quot;??_-;_-@_-">
                  <c:v>545274.33262718248</c:v>
                </c:pt>
                <c:pt idx="15" formatCode="_-* #,##0_-;\-* #,##0_-;_-* &quot;-&quot;??_-;_-@_-">
                  <c:v>713125.40571924858</c:v>
                </c:pt>
                <c:pt idx="16" formatCode="_-* #,##0_-;\-* #,##0_-;_-* &quot;-&quot;??_-;_-@_-">
                  <c:v>496214.77476341807</c:v>
                </c:pt>
                <c:pt idx="17" formatCode="_-* #,##0_-;\-* #,##0_-;_-* &quot;-&quot;??_-;_-@_-">
                  <c:v>514695.51432239538</c:v>
                </c:pt>
                <c:pt idx="18" formatCode="_-* #,##0_-;\-* #,##0_-;_-* &quot;-&quot;??_-;_-@_-">
                  <c:v>481475.96363271755</c:v>
                </c:pt>
                <c:pt idx="19" formatCode="_-* #,##0_-;\-* #,##0_-;_-* &quot;-&quot;??_-;_-@_-">
                  <c:v>499407.7793309628</c:v>
                </c:pt>
                <c:pt idx="20" formatCode="_-* #,##0_-;\-* #,##0_-;_-* &quot;-&quot;??_-;_-@_-">
                  <c:v>464327.91014350974</c:v>
                </c:pt>
                <c:pt idx="21" formatCode="_-* #,##0_-;\-* #,##0_-;_-* &quot;-&quot;??_-;_-@_-">
                  <c:v>481621.07353514328</c:v>
                </c:pt>
                <c:pt idx="22" formatCode="_-* #,##0_-;\-* #,##0_-;_-* &quot;-&quot;??_-;_-@_-">
                  <c:v>499558.29362368572</c:v>
                </c:pt>
                <c:pt idx="23" formatCode="_-* #,##0_-;\-* #,##0_-;_-* &quot;-&quot;??_-;_-@_-">
                  <c:v>518163.55728877557</c:v>
                </c:pt>
                <c:pt idx="24" formatCode="_-* #,##0_-;\-* #,##0_-;_-* &quot;-&quot;??_-;_-@_-">
                  <c:v>537461.74476369016</c:v>
                </c:pt>
                <c:pt idx="25" formatCode="_-* #,##0_-;\-* #,##0_-;_-* &quot;-&quot;??_-;_-@_-">
                  <c:v>689597.88359582017</c:v>
                </c:pt>
                <c:pt idx="26" formatCode="_-* #,##0_-;\-* #,##0_-;_-* &quot;-&quot;??_-;_-@_-">
                  <c:v>1049524.271848615</c:v>
                </c:pt>
                <c:pt idx="27" formatCode="_-* #,##0_-;\-* #,##0_-;_-* &quot;-&quot;??_-;_-@_-">
                  <c:v>1265424.9562962838</c:v>
                </c:pt>
                <c:pt idx="28" formatCode="_-* #,##0_-;\-* #,##0_-;_-* &quot;-&quot;??_-;_-@_-">
                  <c:v>1499547.675050603</c:v>
                </c:pt>
                <c:pt idx="29" formatCode="_-* #,##0_-;\-* #,##0_-;_-* &quot;-&quot;??_-;_-@_-">
                  <c:v>2282739.4119877648</c:v>
                </c:pt>
                <c:pt idx="30" formatCode="_-* #,##0_-;\-* #,##0_-;_-* &quot;-&quot;??_-;_-@_-">
                  <c:v>2170443.4165376183</c:v>
                </c:pt>
                <c:pt idx="31" formatCode="_-* #,##0_-;\-* #,##0_-;_-* &quot;-&quot;??_-;_-@_-">
                  <c:v>2046616.5191457267</c:v>
                </c:pt>
                <c:pt idx="32" formatCode="_-* #,##0_-;\-* #,##0_-;_-* &quot;-&quot;??_-;_-@_-">
                  <c:v>1685784.336975351</c:v>
                </c:pt>
                <c:pt idx="33" formatCode="_-* #,##0_-;\-* #,##0_-;_-* &quot;-&quot;??_-;_-@_-">
                  <c:v>1256379.0102809756</c:v>
                </c:pt>
                <c:pt idx="34" formatCode="_-* #,##0_-;\-* #,##0_-;_-* &quot;-&quot;??_-;_-@_-">
                  <c:v>1370344.6286122552</c:v>
                </c:pt>
                <c:pt idx="35" formatCode="_-* #,##0_-;\-* #,##0_-;_-* &quot;-&quot;??_-;_-@_-">
                  <c:v>1426025.9968341934</c:v>
                </c:pt>
                <c:pt idx="36" formatCode="_-* #,##0_-;\-* #,##0_-;_-* &quot;-&quot;??_-;_-@_-">
                  <c:v>1474318.0614198758</c:v>
                </c:pt>
                <c:pt idx="37" formatCode="_-* #,##0_-;\-* #,##0_-;_-* &quot;-&quot;??_-;_-@_-">
                  <c:v>1729125.6387187247</c:v>
                </c:pt>
                <c:pt idx="38" formatCode="_-* #,##0_-;\-* #,##0_-;_-* &quot;-&quot;??_-;_-@_-">
                  <c:v>1793524.2060712313</c:v>
                </c:pt>
                <c:pt idx="39" formatCode="_-* #,##0_-;\-* #,##0_-;_-* &quot;-&quot;??_-;_-@_-">
                  <c:v>1860321.1968720932</c:v>
                </c:pt>
                <c:pt idx="40" formatCode="_-* #,##0_-;\-* #,##0_-;_-* &quot;-&quot;??_-;_-@_-">
                  <c:v>1929605.9366338819</c:v>
                </c:pt>
                <c:pt idx="41" formatCode="_-* #,##0_-;\-* #,##0_-;_-* &quot;-&quot;??_-;_-@_-">
                  <c:v>2001471.0776575231</c:v>
                </c:pt>
                <c:pt idx="42" formatCode="_-* #,##0_-;\-* #,##0_-;_-* &quot;-&quot;??_-;_-@_-">
                  <c:v>1506009.2296423649</c:v>
                </c:pt>
                <c:pt idx="43" formatCode="_-* #,##0_-;\-* #,##0_-;_-* &quot;-&quot;??_-;_-@_-">
                  <c:v>1555874.6782199123</c:v>
                </c:pt>
                <c:pt idx="44" formatCode="_-* #,##0_-;\-* #,##0_-;_-* &quot;-&quot;??_-;_-@_-">
                  <c:v>1562178.5206413681</c:v>
                </c:pt>
                <c:pt idx="45" formatCode="_-* #,##0_-;\-* #,##0_-;_-* &quot;-&quot;??_-;_-@_-">
                  <c:v>1613663.7048931343</c:v>
                </c:pt>
                <c:pt idx="46" formatCode="_-* #,##0_-;\-* #,##0_-;_-* &quot;-&quot;??_-;_-@_-">
                  <c:v>1673762.0739514166</c:v>
                </c:pt>
                <c:pt idx="47" formatCode="_-* #,##0_-;\-* #,##0_-;_-* &quot;-&quot;??_-;_-@_-">
                  <c:v>1721691.2541360948</c:v>
                </c:pt>
                <c:pt idx="48" formatCode="_-* #,##0_-;\-* #,##0_-;_-* &quot;-&quot;??_-;_-@_-">
                  <c:v>1785812.9395168419</c:v>
                </c:pt>
                <c:pt idx="49" formatCode="_-* #,##0_-;\-* #,##0_-;_-* &quot;-&quot;??_-;_-@_-">
                  <c:v>1852322.7363119849</c:v>
                </c:pt>
                <c:pt idx="50" formatCode="_-* #,##0_-;\-* #,##0_-;_-* &quot;-&quot;??_-;_-@_-">
                  <c:v>1921309.5859785927</c:v>
                </c:pt>
                <c:pt idx="51" formatCode="_-* #,##0_-;\-* #,##0_-;_-* &quot;-&quot;??_-;_-@_-">
                  <c:v>1992865.7424585479</c:v>
                </c:pt>
                <c:pt idx="52" formatCode="_-* #,##0_-;\-* #,##0_-;_-* &quot;-&quot;??_-;_-@_-">
                  <c:v>2067086.8955468331</c:v>
                </c:pt>
                <c:pt idx="53" formatCode="_-* #,##0_-;\-* #,##0_-;_-* &quot;-&quot;??_-;_-@_-">
                  <c:v>2144072.2988544819</c:v>
                </c:pt>
                <c:pt idx="54" formatCode="_-* #,##0_-;\-* #,##0_-;_-* &quot;-&quot;??_-;_-@_-">
                  <c:v>2223924.9025373096</c:v>
                </c:pt>
                <c:pt idx="55" formatCode="_-* #,##0_-;\-* #,##0_-;_-* &quot;-&quot;??_-;_-@_-">
                  <c:v>2306751.4909679173</c:v>
                </c:pt>
                <c:pt idx="56" formatCode="_-* #,##0_-;\-* #,##0_-;_-* &quot;-&quot;??_-;_-@_-">
                  <c:v>2392662.8255350622</c:v>
                </c:pt>
                <c:pt idx="57" formatCode="_-* #,##0_-;\-* #,##0_-;_-* &quot;-&quot;??_-;_-@_-">
                  <c:v>2481773.7927613854</c:v>
                </c:pt>
                <c:pt idx="58" formatCode="_-* #,##0_-;\-* #,##0_-;_-* &quot;-&quot;??_-;_-@_-">
                  <c:v>2574203.5579375341</c:v>
                </c:pt>
                <c:pt idx="59" formatCode="_-* #,##0_-;\-* #,##0_-;_-* &quot;-&quot;??_-;_-@_-">
                  <c:v>2524841.4800504753</c:v>
                </c:pt>
                <c:pt idx="60" formatCode="_-* #,##0_-;\-* #,##0_-;_-* &quot;-&quot;??_-;_-@_-">
                  <c:v>2792694.3862355584</c:v>
                </c:pt>
                <c:pt idx="61" formatCode="_-* #,##0_-;\-* #,##0_-;_-* &quot;-&quot;??_-;_-@_-">
                  <c:v>2884684.3820918631</c:v>
                </c:pt>
                <c:pt idx="62" formatCode="_-* #,##0_-;\-* #,##0_-;_-* &quot;-&quot;??_-;_-@_-">
                  <c:v>3066922.917030422</c:v>
                </c:pt>
                <c:pt idx="63" formatCode="_-* #,##0_-;\-* #,##0_-;_-* &quot;-&quot;??_-;_-@_-">
                  <c:v>3116488.2101206537</c:v>
                </c:pt>
                <c:pt idx="64" formatCode="_-* #,##0_-;\-* #,##0_-;_-* &quot;-&quot;??_-;_-@_-">
                  <c:v>3259383.1148893032</c:v>
                </c:pt>
                <c:pt idx="65" formatCode="_-* #,##0_-;\-* #,##0_-;_-* &quot;-&quot;??_-;_-@_-">
                  <c:v>3352948.4192863349</c:v>
                </c:pt>
                <c:pt idx="66" formatCode="_-* #,##0_-;\-* #,##0_-;_-* &quot;-&quot;??_-;_-@_-">
                  <c:v>3405669.6955339783</c:v>
                </c:pt>
                <c:pt idx="67" formatCode="_-* #,##0_-;\-* #,##0_-;_-* &quot;-&quot;??_-;_-@_-">
                  <c:v>3592381.5374695593</c:v>
                </c:pt>
                <c:pt idx="68" formatCode="_-* #,##0_-;\-* #,##0_-;_-* &quot;-&quot;??_-;_-@_-">
                  <c:v>2965413.5887595075</c:v>
                </c:pt>
                <c:pt idx="69" formatCode="_-* #,##0_-;\-* #,##0_-;_-* &quot;-&quot;??_-;_-@_-">
                  <c:v>3156375.5424155076</c:v>
                </c:pt>
                <c:pt idx="70" formatCode="_-* #,##0_-;\-* #,##0_-;_-* &quot;-&quot;??_-;_-@_-">
                  <c:v>3190411.1726373183</c:v>
                </c:pt>
                <c:pt idx="71" formatCode="_-* #,##0_-;\-* #,##0_-;_-* &quot;-&quot;??_-;_-@_-">
                  <c:v>3274581.3688131645</c:v>
                </c:pt>
                <c:pt idx="72" formatCode="_-* #,##0_-;\-* #,##0_-;_-* &quot;-&quot;??_-;_-@_-">
                  <c:v>3396538.0063811764</c:v>
                </c:pt>
                <c:pt idx="73" formatCode="_-* #,##0_-;\-* #,##0_-;_-* &quot;-&quot;??_-;_-@_-">
                  <c:v>4231372.153927505</c:v>
                </c:pt>
                <c:pt idx="74" formatCode="_-* #,##0_-;\-* #,##0_-;_-* &quot;-&quot;??_-;_-@_-">
                  <c:v>4388962.9608339025</c:v>
                </c:pt>
                <c:pt idx="75" formatCode="_-* #,##0_-;\-* #,##0_-;_-* &quot;-&quot;??_-;_-@_-">
                  <c:v>4552422.9897132125</c:v>
                </c:pt>
                <c:pt idx="76" formatCode="_-* #,##0_-;\-* #,##0_-;_-* &quot;-&quot;??_-;_-@_-">
                  <c:v>4721970.830515217</c:v>
                </c:pt>
                <c:pt idx="77" formatCode="_-* #,##0_-;\-* #,##0_-;_-* &quot;-&quot;??_-;_-@_-">
                  <c:v>4897833.2142288936</c:v>
                </c:pt>
                <c:pt idx="78" formatCode="_-* #,##0_-;\-* #,##0_-;_-* &quot;-&quot;??_-;_-@_-">
                  <c:v>5080245.3160826275</c:v>
                </c:pt>
                <c:pt idx="79" formatCode="_-* #,##0_-;\-* #,##0_-;_-* &quot;-&quot;??_-;_-@_-">
                  <c:v>5269451.0700366478</c:v>
                </c:pt>
                <c:pt idx="80" formatCode="_-* #,##0_-;\-* #,##0_-;_-* &quot;-&quot;??_-;_-@_-">
                  <c:v>5465703.4949882235</c:v>
                </c:pt>
                <c:pt idx="81" formatCode="_-* #,##0_-;\-* #,##0_-;_-* &quot;-&quot;??_-;_-@_-">
                  <c:v>5669265.0331258755</c:v>
                </c:pt>
                <c:pt idx="82" formatCode="_-* #,##0_-;\-* #,##0_-;_-* &quot;-&quot;??_-;_-@_-">
                  <c:v>5880407.9008850399</c:v>
                </c:pt>
                <c:pt idx="83" formatCode="_-* #,##0_-;\-* #,##0_-;_-* &quot;-&quot;??_-;_-@_-">
                  <c:v>6099414.4529745486</c:v>
                </c:pt>
                <c:pt idx="84" formatCode="_-* #,##0_-;\-* #,##0_-;_-* &quot;-&quot;??_-;_-@_-">
                  <c:v>6326577.5599606857</c:v>
                </c:pt>
                <c:pt idx="85" formatCode="_-* #,##0_-;\-* #,##0_-;_-* &quot;-&quot;??_-;_-@_-">
                  <c:v>6562200.9999137735</c:v>
                </c:pt>
                <c:pt idx="86" formatCode="_-* #,##0_-;\-* #,##0_-;_-* &quot;-&quot;??_-;_-@_-">
                  <c:v>6806599.8646410219</c:v>
                </c:pt>
                <c:pt idx="87" formatCode="_-* #,##0_-;\-* #,##0_-;_-* &quot;-&quot;??_-;_-@_-">
                  <c:v>7060100.9810488801</c:v>
                </c:pt>
                <c:pt idx="88" formatCode="_-* #,##0_-;\-* #,##0_-;_-* &quot;-&quot;??_-;_-@_-">
                  <c:v>7323043.348198371</c:v>
                </c:pt>
                <c:pt idx="89" formatCode="_-* #,##0_-;\-* #,##0_-;_-* &quot;-&quot;??_-;_-@_-">
                  <c:v>7595778.5906378571</c:v>
                </c:pt>
                <c:pt idx="90" formatCode="_-* #,##0_-;\-* #,##0_-;_-* &quot;-&quot;??_-;_-@_-">
                  <c:v>7878671.428619476</c:v>
                </c:pt>
                <c:pt idx="91" formatCode="_-* #,##0_-;\-* #,##0_-;_-* &quot;-&quot;??_-;_-@_-">
                  <c:v>8172100.1658280613</c:v>
                </c:pt>
                <c:pt idx="92" formatCode="_-* #,##0_-;\-* #,##0_-;_-* &quot;-&quot;??_-;_-@_-">
                  <c:v>5601183.1686837422</c:v>
                </c:pt>
                <c:pt idx="93" formatCode="_-* #,##0_-;\-* #,##0_-;_-* &quot;-&quot;??_-;_-@_-">
                  <c:v>5809790.4343821984</c:v>
                </c:pt>
                <c:pt idx="94" formatCode="_-* #,##0_-;\-* #,##0_-;_-* &quot;-&quot;??_-;_-@_-">
                  <c:v>6026166.9498965638</c:v>
                </c:pt>
                <c:pt idx="95" formatCode="_-* #,##0_-;\-* #,##0_-;_-* &quot;-&quot;??_-;_-@_-">
                  <c:v>6250602.068728026</c:v>
                </c:pt>
                <c:pt idx="96" formatCode="_-* #,##0_-;\-* #,##0_-;_-* &quot;-&quot;??_-;_-@_-">
                  <c:v>0</c:v>
                </c:pt>
                <c:pt idx="97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798-AF81-AAE5D8CD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815440"/>
        <c:axId val="787813280"/>
      </c:barChart>
      <c:lineChart>
        <c:grouping val="standard"/>
        <c:varyColors val="0"/>
        <c:ser>
          <c:idx val="2"/>
          <c:order val="2"/>
          <c:tx>
            <c:strRef>
              <c:f>Results!$A$108</c:f>
              <c:strCache>
                <c:ptCount val="1"/>
                <c:pt idx="0">
                  <c:v>Fund Balance Worst-Case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Results!$B$105:$CU$105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Results!$B$108:$CU$108</c:f>
              <c:numCache>
                <c:formatCode>_-* #,##0_-;\-* #,##0_-;_-* "-"??_-;_-@_-</c:formatCode>
                <c:ptCount val="98"/>
                <c:pt idx="1">
                  <c:v>21736939.067398999</c:v>
                </c:pt>
                <c:pt idx="2" formatCode="_-* #,##0\ _X_D_R_-;\-* #,##0\ _X_D_R_-;_-* &quot;-&quot;??\ _X_D_R_-;_-@_-">
                  <c:v>21963846.984188657</c:v>
                </c:pt>
                <c:pt idx="3" formatCode="_-* #,##0\ _X_D_R_-;\-* #,##0\ _X_D_R_-;_-* &quot;-&quot;??\ _X_D_R_-;_-@_-">
                  <c:v>22089390.369489599</c:v>
                </c:pt>
                <c:pt idx="4" formatCode="_-* #,##0\ _X_D_R_-;\-* #,##0\ _X_D_R_-;_-* &quot;-&quot;??\ _X_D_R_-;_-@_-">
                  <c:v>22222855.103725381</c:v>
                </c:pt>
                <c:pt idx="5" formatCode="_-* #,##0\ _X_D_R_-;\-* #,##0\ _X_D_R_-;_-* &quot;-&quot;??\ _X_D_R_-;_-@_-">
                  <c:v>22371795.452848986</c:v>
                </c:pt>
                <c:pt idx="6" formatCode="_-* #,##0\ _X_D_R_-;\-* #,##0\ _X_D_R_-;_-* &quot;-&quot;??\ _X_D_R_-;_-@_-">
                  <c:v>22640547.722045079</c:v>
                </c:pt>
                <c:pt idx="7" formatCode="_-* #,##0\ _X_D_R_-;\-* #,##0\ _X_D_R_-;_-* &quot;-&quot;??\ _X_D_R_-;_-@_-">
                  <c:v>23109523.046833158</c:v>
                </c:pt>
                <c:pt idx="8" formatCode="_-* #,##0\ _X_D_R_-;\-* #,##0\ _X_D_R_-;_-* &quot;-&quot;??\ _X_D_R_-;_-@_-">
                  <c:v>23600858.418639217</c:v>
                </c:pt>
                <c:pt idx="9" formatCode="_-* #,##0\ _X_D_R_-;\-* #,##0\ _X_D_R_-;_-* &quot;-&quot;??\ _X_D_R_-;_-@_-">
                  <c:v>24105771.163135074</c:v>
                </c:pt>
                <c:pt idx="10" formatCode="_-* #,##0\ _X_D_R_-;\-* #,##0\ _X_D_R_-;_-* &quot;-&quot;??\ _X_D_R_-;_-@_-">
                  <c:v>24610162.118768297</c:v>
                </c:pt>
                <c:pt idx="11" formatCode="_-* #,##0\ _X_D_R_-;\-* #,##0\ _X_D_R_-;_-* &quot;-&quot;??\ _X_D_R_-;_-@_-">
                  <c:v>25058936.588840064</c:v>
                </c:pt>
                <c:pt idx="12" formatCode="_-* #,##0\ _X_D_R_-;\-* #,##0\ _X_D_R_-;_-* &quot;-&quot;??\ _X_D_R_-;_-@_-">
                  <c:v>25820774.431170207</c:v>
                </c:pt>
                <c:pt idx="13" formatCode="_-* #,##0\ _X_D_R_-;\-* #,##0\ _X_D_R_-;_-* &quot;-&quot;??\ _X_D_R_-;_-@_-">
                  <c:v>26629139.954128269</c:v>
                </c:pt>
                <c:pt idx="14" formatCode="_-* #,##0\ _X_D_R_-;\-* #,##0\ _X_D_R_-;_-* &quot;-&quot;??\ _X_D_R_-;_-@_-">
                  <c:v>27459691.939734485</c:v>
                </c:pt>
                <c:pt idx="15" formatCode="_-* #,##0\ _X_D_R_-;\-* #,##0\ _X_D_R_-;_-* &quot;-&quot;??\ _X_D_R_-;_-@_-">
                  <c:v>28165304.312492058</c:v>
                </c:pt>
                <c:pt idx="16" formatCode="_-* #,##0\ _X_D_R_-;\-* #,##0\ _X_D_R_-;_-* &quot;-&quot;??\ _X_D_R_-;_-@_-">
                  <c:v>29124283.622138858</c:v>
                </c:pt>
                <c:pt idx="17" formatCode="_-* #,##0\ _X_D_R_-;\-* #,##0\ _X_D_R_-;_-* &quot;-&quot;??\ _X_D_R_-;_-@_-">
                  <c:v>30114329.003544137</c:v>
                </c:pt>
                <c:pt idx="18" formatCode="_-* #,##0\ _X_D_R_-;\-* #,##0\ _X_D_R_-;_-* &quot;-&quot;??\ _X_D_R_-;_-@_-">
                  <c:v>31188745.812655371</c:v>
                </c:pt>
                <c:pt idx="19" formatCode="_-* #,##0\ _X_D_R_-;\-* #,##0\ _X_D_R_-;_-* &quot;-&quot;??\ _X_D_R_-;_-@_-">
                  <c:v>32300741.833659712</c:v>
                </c:pt>
                <c:pt idx="20" formatCode="_-* #,##0\ _X_D_R_-;\-* #,##0\ _X_D_R_-;_-* &quot;-&quot;??\ _X_D_R_-;_-@_-">
                  <c:v>33505270.326305211</c:v>
                </c:pt>
                <c:pt idx="21" formatCode="_-* #,##0\ _X_D_R_-;\-* #,##0\ _X_D_R_-;_-* &quot;-&quot;??\ _X_D_R_-;_-@_-">
                  <c:v>34754739.058669291</c:v>
                </c:pt>
                <c:pt idx="22" formatCode="_-* #,##0\ _X_D_R_-;\-* #,##0\ _X_D_R_-;_-* &quot;-&quot;??\ _X_D_R_-;_-@_-">
                  <c:v>36050825.865211092</c:v>
                </c:pt>
                <c:pt idx="23" formatCode="_-* #,##0\ _X_D_R_-;\-* #,##0\ _X_D_R_-;_-* &quot;-&quot;??\ _X_D_R_-;_-@_-">
                  <c:v>37395271.28083124</c:v>
                </c:pt>
                <c:pt idx="24" formatCode="_-* #,##0\ _X_D_R_-;\-* #,##0\ _X_D_R_-;_-* &quot;-&quot;??\ _X_D_R_-;_-@_-">
                  <c:v>38789880.887011394</c:v>
                </c:pt>
                <c:pt idx="25" formatCode="_-* #,##0\ _X_D_R_-;\-* #,##0\ _X_D_R_-;_-* &quot;-&quot;??\ _X_D_R_-;_-@_-">
                  <c:v>40104408.525209434</c:v>
                </c:pt>
                <c:pt idx="26" formatCode="_-* #,##0\ _X_D_R_-;\-* #,##0\ _X_D_R_-;_-* &quot;-&quot;??\ _X_D_R_-;_-@_-">
                  <c:v>41126926.415489048</c:v>
                </c:pt>
                <c:pt idx="27" formatCode="_-* #,##0\ _X_D_R_-;\-* #,##0\ _X_D_R_-;_-* &quot;-&quot;??\ _X_D_R_-;_-@_-">
                  <c:v>41986373.229289353</c:v>
                </c:pt>
                <c:pt idx="28" formatCode="_-* #,##0\ _X_D_R_-;\-* #,##0\ _X_D_R_-;_-* &quot;-&quot;??\ _X_D_R_-;_-@_-">
                  <c:v>42656101.670385756</c:v>
                </c:pt>
                <c:pt idx="29" formatCode="_-* #,##0\ _X_D_R_-;\-* #,##0\ _X_D_R_-;_-* &quot;-&quot;??\ _X_D_R_-;_-@_-">
                  <c:v>42577240.694293857</c:v>
                </c:pt>
                <c:pt idx="30" formatCode="_-* #,##0\ _X_D_R_-;\-* #,##0\ _X_D_R_-;_-* &quot;-&quot;??\ _X_D_R_-;_-@_-">
                  <c:v>42606601.267140657</c:v>
                </c:pt>
                <c:pt idx="31" formatCode="_-* #,##0\ _X_D_R_-;\-* #,##0\ _X_D_R_-;_-* &quot;-&quot;??\ _X_D_R_-;_-@_-">
                  <c:v>42761305.686440066</c:v>
                </c:pt>
                <c:pt idx="32" formatCode="_-* #,##0\ _X_D_R_-;\-* #,##0\ _X_D_R_-;_-* &quot;-&quot;??\ _X_D_R_-;_-@_-">
                  <c:v>43284835.276492499</c:v>
                </c:pt>
                <c:pt idx="33" formatCode="_-* #,##0\ _X_D_R_-;\-* #,##0\ _X_D_R_-;_-* &quot;-&quot;??\ _X_D_R_-;_-@_-">
                  <c:v>44264818.974747419</c:v>
                </c:pt>
                <c:pt idx="34" formatCode="_-* #,##0\ _X_D_R_-;\-* #,##0\ _X_D_R_-;_-* &quot;-&quot;??\ _X_D_R_-;_-@_-">
                  <c:v>45181469.082810961</c:v>
                </c:pt>
                <c:pt idx="35" formatCode="_-* #,##0\ _X_D_R_-;\-* #,##0\ _X_D_R_-;_-* &quot;-&quot;??\ _X_D_R_-;_-@_-">
                  <c:v>46089797.645217538</c:v>
                </c:pt>
                <c:pt idx="36" formatCode="_-* #,##0\ _X_D_R_-;\-* #,##0\ _X_D_R_-;_-* &quot;-&quot;??\ _X_D_R_-;_-@_-">
                  <c:v>46996764.023008831</c:v>
                </c:pt>
                <c:pt idx="37" formatCode="_-* #,##0\ _X_D_R_-;\-* #,##0\ _X_D_R_-;_-* &quot;-&quot;??\ _X_D_R_-;_-@_-">
                  <c:v>47695782.324576698</c:v>
                </c:pt>
                <c:pt idx="38" formatCode="_-* #,##0\ _X_D_R_-;\-* #,##0\ _X_D_R_-;_-* &quot;-&quot;??\ _X_D_R_-;_-@_-">
                  <c:v>48366517.674162313</c:v>
                </c:pt>
                <c:pt idx="39" formatCode="_-* #,##0\ _X_D_R_-;\-* #,##0\ _X_D_R_-;_-* &quot;-&quot;??\ _X_D_R_-;_-@_-">
                  <c:v>49005110.375825539</c:v>
                </c:pt>
                <c:pt idx="40" formatCode="_-* #,##0\ _X_D_R_-;\-* #,##0\ _X_D_R_-;_-* &quot;-&quot;??\ _X_D_R_-;_-@_-">
                  <c:v>49607411.9923134</c:v>
                </c:pt>
                <c:pt idx="41" formatCode="_-* #,##0\ _X_D_R_-;\-* #,##0\ _X_D_R_-;_-* &quot;-&quot;??\ _X_D_R_-;_-@_-">
                  <c:v>50168967.10010694</c:v>
                </c:pt>
                <c:pt idx="42" formatCode="_-* #,##0\ _X_D_R_-;\-* #,##0\ _X_D_R_-;_-* &quot;-&quot;??\ _X_D_R_-;_-@_-">
                  <c:v>51254997.471210748</c:v>
                </c:pt>
                <c:pt idx="43" formatCode="_-* #,##0\ _X_D_R_-;\-* #,##0\ _X_D_R_-;_-* &quot;-&quot;??\ _X_D_R_-;_-@_-">
                  <c:v>52347273.449878484</c:v>
                </c:pt>
                <c:pt idx="44" formatCode="_-* #,##0\ _X_D_R_-;\-* #,##0\ _X_D_R_-;_-* &quot;-&quot;??\ _X_D_R_-;_-@_-">
                  <c:v>53489679.329040006</c:v>
                </c:pt>
                <c:pt idx="45" formatCode="_-* #,##0\ _X_D_R_-;\-* #,##0\ _X_D_R_-;_-* &quot;-&quot;??\ _X_D_R_-;_-@_-">
                  <c:v>54639623.788042881</c:v>
                </c:pt>
                <c:pt idx="46" formatCode="_-* #,##0\ _X_D_R_-;\-* #,##0\ _X_D_R_-;_-* &quot;-&quot;??\ _X_D_R_-;_-@_-">
                  <c:v>55788883.131811224</c:v>
                </c:pt>
                <c:pt idx="47" formatCode="_-* #,##0\ _X_D_R_-;\-* #,##0\ _X_D_R_-;_-* &quot;-&quot;??\ _X_D_R_-;_-@_-">
                  <c:v>56949591.151921831</c:v>
                </c:pt>
                <c:pt idx="48" formatCode="_-* #,##0\ _X_D_R_-;\-* #,##0\ _X_D_R_-;_-* &quot;-&quot;??\ _X_D_R_-;_-@_-">
                  <c:v>58106146.852714717</c:v>
                </c:pt>
                <c:pt idx="49" formatCode="_-* #,##0\ _X_D_R_-;\-* #,##0\ _X_D_R_-;_-* &quot;-&quot;??\ _X_D_R_-;_-@_-">
                  <c:v>59255947.588238932</c:v>
                </c:pt>
                <c:pt idx="50" formatCode="_-* #,##0\ _X_D_R_-;\-* #,##0\ _X_D_R_-;_-* &quot;-&quot;??\ _X_D_R_-;_-@_-">
                  <c:v>60396167.302275121</c:v>
                </c:pt>
                <c:pt idx="51" formatCode="_-* #,##0\ _X_D_R_-;\-* #,##0\ _X_D_R_-;_-* &quot;-&quot;??\ _X_D_R_-;_-@_-">
                  <c:v>61523741.673092388</c:v>
                </c:pt>
                <c:pt idx="52" formatCode="_-* #,##0\ _X_D_R_-;\-* #,##0\ _X_D_R_-;_-* &quot;-&quot;??\ _X_D_R_-;_-@_-">
                  <c:v>62635352.367322989</c:v>
                </c:pt>
                <c:pt idx="53" formatCode="_-* #,##0\ _X_D_R_-;\-* #,##0\ _X_D_R_-;_-* &quot;-&quot;??\ _X_D_R_-;_-@_-">
                  <c:v>63727410.352331683</c:v>
                </c:pt>
                <c:pt idx="54" formatCode="_-* #,##0\ _X_D_R_-;\-* #,##0\ _X_D_R_-;_-* &quot;-&quot;??\ _X_D_R_-;_-@_-">
                  <c:v>64796038.21367006</c:v>
                </c:pt>
                <c:pt idx="55" formatCode="_-* #,##0\ _X_D_R_-;\-* #,##0\ _X_D_R_-;_-* &quot;-&quot;??\ _X_D_R_-;_-@_-">
                  <c:v>65837051.42126891</c:v>
                </c:pt>
                <c:pt idx="56" formatCode="_-* #,##0\ _X_D_R_-;\-* #,##0\ _X_D_R_-;_-* &quot;-&quot;??\ _X_D_R_-;_-@_-">
                  <c:v>66845938.48492676</c:v>
                </c:pt>
                <c:pt idx="57" formatCode="_-* #,##0\ _X_D_R_-;\-* #,##0\ _X_D_R_-;_-* &quot;-&quot;??\ _X_D_R_-;_-@_-">
                  <c:v>67817839.936390281</c:v>
                </c:pt>
                <c:pt idx="58" formatCode="_-* #,##0\ _X_D_R_-;\-* #,##0\ _X_D_R_-;_-* &quot;-&quot;??\ _X_D_R_-;_-@_-">
                  <c:v>68747526.071884647</c:v>
                </c:pt>
                <c:pt idx="59" formatCode="_-* #,##0.00\ _X_D_R_-;\-* #,##0.00\ _X_D_R_-;_-* &quot;-&quot;??\ _X_D_R_-;_-@_-">
                  <c:v>69774607.629756853</c:v>
                </c:pt>
                <c:pt idx="60" formatCode="_-* #,##0\ _X_D_R_-;\-* #,##0\ _X_D_R_-;_-* &quot;-&quot;??\ _X_D_R_-;_-@_-">
                  <c:v>70586901.676748767</c:v>
                </c:pt>
                <c:pt idx="61" formatCode="_-* #,##0\ _X_D_R_-;\-* #,##0\ _X_D_R_-;_-* &quot;-&quot;??\ _X_D_R_-;_-@_-">
                  <c:v>71349173.869924307</c:v>
                </c:pt>
                <c:pt idx="62" formatCode="_-* #,##0.00\ _X_D_R_-;\-* #,##0.00\ _X_D_R_-;_-* &quot;-&quot;??\ _X_D_R_-;_-@_-">
                  <c:v>71968591.231383964</c:v>
                </c:pt>
                <c:pt idx="63" formatCode="_-* #,##0\ _X_D_R_-;\-* #,##0\ _X_D_R_-;_-* &quot;-&quot;??\ _X_D_R_-;_-@_-">
                  <c:v>72570446.237487584</c:v>
                </c:pt>
                <c:pt idx="64" formatCode="_-* #,##0\ _X_D_R_-;\-* #,##0\ _X_D_R_-;_-* &quot;-&quot;??\ _X_D_R_-;_-@_-">
                  <c:v>73060501.896492988</c:v>
                </c:pt>
                <c:pt idx="65" formatCode="_-* #,##0.00\ _X_D_R_-;\-* #,##0.00\ _X_D_R_-;_-* &quot;-&quot;??\ _X_D_R_-;_-@_-">
                  <c:v>73482311.561984852</c:v>
                </c:pt>
                <c:pt idx="66" formatCode="_-* #,##0\ _X_D_R_-;\-* #,##0\ _X_D_R_-;_-* &quot;-&quot;??\ _X_D_R_-;_-@_-">
                  <c:v>73873193.251353264</c:v>
                </c:pt>
                <c:pt idx="67" formatCode="_-* #,##0\ _X_D_R_-;\-* #,##0\ _X_D_R_-;_-* &quot;-&quot;??\ _X_D_R_-;_-@_-">
                  <c:v>74097558.468087345</c:v>
                </c:pt>
                <c:pt idx="68" formatCode="_-* #,##0.00\ _X_D_R_-;\-* #,##0.00\ _X_D_R_-;_-* &quot;-&quot;??\ _X_D_R_-;_-@_-">
                  <c:v>74960483.7304077</c:v>
                </c:pt>
                <c:pt idx="69" formatCode="_-* #,##0\ _X_D_R_-;\-* #,##0\ _X_D_R_-;_-* &quot;-&quot;??\ _X_D_R_-;_-@_-">
                  <c:v>75677031.103319496</c:v>
                </c:pt>
                <c:pt idx="70" formatCode="_-* #,##0\ _X_D_R_-;\-* #,##0\ _X_D_R_-;_-* &quot;-&quot;??\ _X_D_R_-;_-@_-">
                  <c:v>76396564.121785253</c:v>
                </c:pt>
                <c:pt idx="71" formatCode="_-* #,##0.00\ _X_D_R_-;\-* #,##0.00\ _X_D_R_-;_-* &quot;-&quot;??\ _X_D_R_-;_-@_-">
                  <c:v>77069102.476794153</c:v>
                </c:pt>
                <c:pt idx="72" formatCode="_-* #,##0\ _X_D_R_-;\-* #,##0\ _X_D_R_-;_-* &quot;-&quot;??\ _X_D_R_-;_-@_-">
                  <c:v>77654431.69154197</c:v>
                </c:pt>
                <c:pt idx="73" formatCode="_-* #,##0\ _X_D_R_-;\-* #,##0\ _X_D_R_-;_-* &quot;-&quot;??\ _X_D_R_-;_-@_-">
                  <c:v>77435168.491667181</c:v>
                </c:pt>
                <c:pt idx="74" formatCode="_-* #,##0.000\ _X_D_R_-;\-* #,##0.000\ _X_D_R_-;_-* &quot;-&quot;??\ _X_D_R_-;_-@_-">
                  <c:v>77046985.989804015</c:v>
                </c:pt>
                <c:pt idx="75" formatCode="_-* #,##0\ _X_D_R_-;\-* #,##0\ _X_D_R_-;_-* &quot;-&quot;??\ _X_D_R_-;_-@_-">
                  <c:v>76475287.546506315</c:v>
                </c:pt>
                <c:pt idx="76" formatCode="_-* #,##0.000\ _X_D_R_-;\-* #,##0.000\ _X_D_R_-;_-* &quot;-&quot;??\ _X_D_R_-;_-@_-">
                  <c:v>75704503.779568732</c:v>
                </c:pt>
                <c:pt idx="77" formatCode="_-* #,##0\ _X_D_R_-;\-* #,##0\ _X_D_R_-;_-* &quot;-&quot;??\ _X_D_R_-;_-@_-">
                  <c:v>74718034.165071234</c:v>
                </c:pt>
                <c:pt idx="78" formatCode="_-* #,##0.000\ _X_D_R_-;\-* #,##0.000\ _X_D_R_-;_-* &quot;-&quot;??\ _X_D_R_-;_-@_-">
                  <c:v>73498185.317971468</c:v>
                </c:pt>
                <c:pt idx="79" formatCode="_-* #,##0\ _X_D_R_-;\-* #,##0\ _X_D_R_-;_-* &quot;-&quot;??\ _X_D_R_-;_-@_-">
                  <c:v>72026105.76939787</c:v>
                </c:pt>
                <c:pt idx="80" formatCode="_-* #,##0.000\ _X_D_R_-;\-* #,##0.000\ _X_D_R_-;_-* &quot;-&quot;??\ _X_D_R_-;_-@_-">
                  <c:v>70281717.047928557</c:v>
                </c:pt>
                <c:pt idx="81" formatCode="_-* #,##0\ _X_D_R_-;\-* #,##0\ _X_D_R_-;_-* &quot;-&quot;??\ _X_D_R_-;_-@_-">
                  <c:v>68243640.861747861</c:v>
                </c:pt>
                <c:pt idx="82" formatCode="_-* #,##0.000\ _X_D_R_-;\-* #,##0.000\ _X_D_R_-;_-* &quot;-&quot;??\ _X_D_R_-;_-@_-">
                  <c:v>65889122.167626522</c:v>
                </c:pt>
                <c:pt idx="83" formatCode="_-* #,##0\ _X_D_R_-;\-* #,##0\ _X_D_R_-;_-* &quot;-&quot;??\ _X_D_R_-;_-@_-">
                  <c:v>63193947.901142202</c:v>
                </c:pt>
                <c:pt idx="84" formatCode="_-* #,##0.000\ _X_D_R_-;\-* #,##0.000\ _X_D_R_-;_-* &quot;-&quot;??\ _X_D_R_-;_-@_-">
                  <c:v>60132361.130415879</c:v>
                </c:pt>
                <c:pt idx="85" formatCode="_-* #,##0.000\ _X_D_R_-;\-* #,##0.000\ _X_D_R_-;_-* &quot;-&quot;??\ _X_D_R_-;_-@_-">
                  <c:v>56676970.382851824</c:v>
                </c:pt>
                <c:pt idx="86" formatCode="_-* #,##0\ _X_D_R_-;\-* #,##0\ _X_D_R_-;_-* &quot;-&quot;??\ _X_D_R_-;_-@_-">
                  <c:v>52798653.880902499</c:v>
                </c:pt>
                <c:pt idx="87" formatCode="_-* #,##0.000\ _X_D_R_-;\-* #,##0.000\ _X_D_R_-;_-* &quot;-&quot;??\ _X_D_R_-;_-@_-">
                  <c:v>48466458.408697516</c:v>
                </c:pt>
                <c:pt idx="88" formatCode="_-* #,##0.000\ _X_D_R_-;\-* #,##0.000\ _X_D_R_-;_-* &quot;-&quot;??\ _X_D_R_-;_-@_-">
                  <c:v>43647492.516440898</c:v>
                </c:pt>
                <c:pt idx="89" formatCode="_-* #,##0\ _X_D_R_-;\-* #,##0\ _X_D_R_-;_-* &quot;-&quot;??\ _X_D_R_-;_-@_-">
                  <c:v>38306813.753753178</c:v>
                </c:pt>
                <c:pt idx="90" formatCode="_-* #,##0.000\ _X_D_R_-;\-* #,##0.000\ _X_D_R_-;_-* &quot;-&quot;??\ _X_D_R_-;_-@_-">
                  <c:v>32407309.606573008</c:v>
                </c:pt>
                <c:pt idx="91" formatCode="_-* #,##0.000\ _X_D_R_-;\-* #,##0.000\ _X_D_R_-;_-* &quot;-&quot;??\ _X_D_R_-;_-@_-">
                  <c:v>25909571.794792693</c:v>
                </c:pt>
                <c:pt idx="92" formatCode="_-* #,##0\ _X_D_R_-;\-* #,##0\ _X_D_R_-;_-* &quot;-&quot;??\ _X_D_R_-;_-@_-">
                  <c:v>21647037.596028358</c:v>
                </c:pt>
                <c:pt idx="93" formatCode="_-* #,##0.000\ _X_D_R_-;\-* #,##0.000\ _X_D_R_-;_-* &quot;-&quot;??\ _X_D_R_-;_-@_-">
                  <c:v>16955667.211550422</c:v>
                </c:pt>
                <c:pt idx="94" formatCode="_-* #,##0.000\ _X_D_R_-;\-* #,##0.000\ _X_D_R_-;_-* &quot;-&quot;??\ _X_D_R_-;_-@_-">
                  <c:v>11805535.057859946</c:v>
                </c:pt>
                <c:pt idx="95" formatCode="_-* #,##0\ _X_D_R_-;\-* #,##0\ _X_D_R_-;_-* &quot;-&quot;??\ _X_D_R_-;_-@_-">
                  <c:v>6164880.0569459796</c:v>
                </c:pt>
                <c:pt idx="96" formatCode="_-* #,##0.00\ _X_D_R_-;\-* #,##0.00\ _X_D_R_-;_-* &quot;-&quot;??\ _X_D_R_-;_-@_-">
                  <c:v>2.6753028854727745E-2</c:v>
                </c:pt>
                <c:pt idx="97" formatCode="_-* #,##0.000\ _X_D_R_-;\-* #,##0.000\ _X_D_R_-;_-* &quot;-&quot;??\ _X_D_R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F-4798-AF81-AAE5D8CD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815440"/>
        <c:axId val="787813280"/>
      </c:lineChart>
      <c:lineChart>
        <c:grouping val="standard"/>
        <c:varyColors val="0"/>
        <c:ser>
          <c:idx val="1"/>
          <c:order val="1"/>
          <c:tx>
            <c:strRef>
              <c:f>Results!$A$107</c:f>
              <c:strCache>
                <c:ptCount val="1"/>
                <c:pt idx="0">
                  <c:v>Discount Rate Worst-Case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Results!$B$105:$CU$105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Results!$B$107:$CU$107</c:f>
              <c:numCache>
                <c:formatCode>General</c:formatCode>
                <c:ptCount val="98"/>
                <c:pt idx="0" formatCode="0.00%">
                  <c:v>5.1666194274521002E-2</c:v>
                </c:pt>
                <c:pt idx="2" formatCode="0.00%">
                  <c:v>5.1666194274521002E-2</c:v>
                </c:pt>
                <c:pt idx="3" formatCode="0.00%">
                  <c:v>5.1666194274521002E-2</c:v>
                </c:pt>
                <c:pt idx="4" formatCode="0.00%">
                  <c:v>5.1666194274521002E-2</c:v>
                </c:pt>
                <c:pt idx="5" formatCode="0.00%">
                  <c:v>5.1666194274521002E-2</c:v>
                </c:pt>
                <c:pt idx="6" formatCode="0.00%">
                  <c:v>5.1666194274521002E-2</c:v>
                </c:pt>
                <c:pt idx="7" formatCode="0.00%">
                  <c:v>5.1666194274521002E-2</c:v>
                </c:pt>
                <c:pt idx="8" formatCode="0.00%">
                  <c:v>5.1666194274521002E-2</c:v>
                </c:pt>
                <c:pt idx="9" formatCode="0.00%">
                  <c:v>5.1666194274521002E-2</c:v>
                </c:pt>
                <c:pt idx="10" formatCode="0.00%">
                  <c:v>5.1666194274521002E-2</c:v>
                </c:pt>
                <c:pt idx="11" formatCode="0.00%">
                  <c:v>5.1666194274521002E-2</c:v>
                </c:pt>
                <c:pt idx="12" formatCode="0.00%">
                  <c:v>5.1666194274521002E-2</c:v>
                </c:pt>
                <c:pt idx="13" formatCode="0.00%">
                  <c:v>5.1666194274521002E-2</c:v>
                </c:pt>
                <c:pt idx="14" formatCode="0.00%">
                  <c:v>5.1666194274521002E-2</c:v>
                </c:pt>
                <c:pt idx="15" formatCode="0.00%">
                  <c:v>5.1666194274521002E-2</c:v>
                </c:pt>
                <c:pt idx="16" formatCode="0.00%">
                  <c:v>5.1666194274521002E-2</c:v>
                </c:pt>
                <c:pt idx="17" formatCode="0.00%">
                  <c:v>5.1666194274521002E-2</c:v>
                </c:pt>
                <c:pt idx="18" formatCode="0.00%">
                  <c:v>5.1666194274521002E-2</c:v>
                </c:pt>
                <c:pt idx="19" formatCode="0.00%">
                  <c:v>5.1666194274521002E-2</c:v>
                </c:pt>
                <c:pt idx="20" formatCode="0.00%">
                  <c:v>5.1666194274521002E-2</c:v>
                </c:pt>
                <c:pt idx="21" formatCode="0.00%">
                  <c:v>5.1666194274521002E-2</c:v>
                </c:pt>
                <c:pt idx="22" formatCode="0.00%">
                  <c:v>5.1666194274521002E-2</c:v>
                </c:pt>
                <c:pt idx="23" formatCode="0.00%">
                  <c:v>5.1666194274521002E-2</c:v>
                </c:pt>
                <c:pt idx="24" formatCode="0.00%">
                  <c:v>5.1666194274521002E-2</c:v>
                </c:pt>
                <c:pt idx="25" formatCode="0.00%">
                  <c:v>5.1666194274521002E-2</c:v>
                </c:pt>
                <c:pt idx="26" formatCode="0.00%">
                  <c:v>5.1666194274521002E-2</c:v>
                </c:pt>
                <c:pt idx="27" formatCode="0.00%">
                  <c:v>5.1666194274521002E-2</c:v>
                </c:pt>
                <c:pt idx="28" formatCode="0.00%">
                  <c:v>5.1666194274521002E-2</c:v>
                </c:pt>
                <c:pt idx="29" formatCode="0.00%">
                  <c:v>5.1666194274521002E-2</c:v>
                </c:pt>
                <c:pt idx="30" formatCode="0.00%">
                  <c:v>5.1666194274521002E-2</c:v>
                </c:pt>
                <c:pt idx="31" formatCode="0.00%">
                  <c:v>5.1666194274521002E-2</c:v>
                </c:pt>
                <c:pt idx="32" formatCode="0.00%">
                  <c:v>5.1666194274521002E-2</c:v>
                </c:pt>
                <c:pt idx="33" formatCode="0.00%">
                  <c:v>5.1666194274521002E-2</c:v>
                </c:pt>
                <c:pt idx="34" formatCode="0.00%">
                  <c:v>5.1666194274521002E-2</c:v>
                </c:pt>
                <c:pt idx="35" formatCode="0.00%">
                  <c:v>5.1666194274521002E-2</c:v>
                </c:pt>
                <c:pt idx="36" formatCode="0.00%">
                  <c:v>5.1666194274521002E-2</c:v>
                </c:pt>
                <c:pt idx="37" formatCode="0.00%">
                  <c:v>5.1666194274521002E-2</c:v>
                </c:pt>
                <c:pt idx="38" formatCode="0.00%">
                  <c:v>5.1666194274521002E-2</c:v>
                </c:pt>
                <c:pt idx="39" formatCode="0.00%">
                  <c:v>5.1666194274521002E-2</c:v>
                </c:pt>
                <c:pt idx="40" formatCode="0.00%">
                  <c:v>5.1666194274521002E-2</c:v>
                </c:pt>
                <c:pt idx="41" formatCode="0.00%">
                  <c:v>5.1666194274521002E-2</c:v>
                </c:pt>
                <c:pt idx="42" formatCode="0.00%">
                  <c:v>5.1666194274521002E-2</c:v>
                </c:pt>
                <c:pt idx="43" formatCode="0.00%">
                  <c:v>5.1666194274521002E-2</c:v>
                </c:pt>
                <c:pt idx="44" formatCode="0.00%">
                  <c:v>5.1666194274521002E-2</c:v>
                </c:pt>
                <c:pt idx="45" formatCode="0.00%">
                  <c:v>5.1666194274521002E-2</c:v>
                </c:pt>
                <c:pt idx="46" formatCode="0.00%">
                  <c:v>5.1666194274521002E-2</c:v>
                </c:pt>
                <c:pt idx="47" formatCode="0.00%">
                  <c:v>5.1666194274521002E-2</c:v>
                </c:pt>
                <c:pt idx="48" formatCode="0.00%">
                  <c:v>5.1666194274521002E-2</c:v>
                </c:pt>
                <c:pt idx="49" formatCode="0.00%">
                  <c:v>5.1666194274521002E-2</c:v>
                </c:pt>
                <c:pt idx="50" formatCode="0.00%">
                  <c:v>5.1666194274521002E-2</c:v>
                </c:pt>
                <c:pt idx="51" formatCode="0.00%">
                  <c:v>5.1666194274521002E-2</c:v>
                </c:pt>
                <c:pt idx="52" formatCode="0.00%">
                  <c:v>5.1666194274521002E-2</c:v>
                </c:pt>
                <c:pt idx="53" formatCode="0.00%">
                  <c:v>5.1666194274521002E-2</c:v>
                </c:pt>
                <c:pt idx="54" formatCode="0.00%">
                  <c:v>5.1666194274521002E-2</c:v>
                </c:pt>
                <c:pt idx="55" formatCode="0.00%">
                  <c:v>5.1666194274521002E-2</c:v>
                </c:pt>
                <c:pt idx="56" formatCode="0.00%">
                  <c:v>5.1666194274521002E-2</c:v>
                </c:pt>
                <c:pt idx="57" formatCode="0.00%">
                  <c:v>5.1666194274521002E-2</c:v>
                </c:pt>
                <c:pt idx="58" formatCode="0.00%">
                  <c:v>5.1666194274521002E-2</c:v>
                </c:pt>
                <c:pt idx="59" formatCode="0.00%">
                  <c:v>5.1666194274521002E-2</c:v>
                </c:pt>
                <c:pt idx="60" formatCode="0.00%">
                  <c:v>5.1666194274521002E-2</c:v>
                </c:pt>
                <c:pt idx="61" formatCode="0.00%">
                  <c:v>5.1666194274521002E-2</c:v>
                </c:pt>
                <c:pt idx="62" formatCode="0.00%">
                  <c:v>5.1666194274521002E-2</c:v>
                </c:pt>
                <c:pt idx="63" formatCode="0.00%">
                  <c:v>5.1666194274521002E-2</c:v>
                </c:pt>
                <c:pt idx="64" formatCode="0.00%">
                  <c:v>5.1666194274521002E-2</c:v>
                </c:pt>
                <c:pt idx="65" formatCode="0.00%">
                  <c:v>5.1666194274521002E-2</c:v>
                </c:pt>
                <c:pt idx="66" formatCode="0.00%">
                  <c:v>5.1666194274521002E-2</c:v>
                </c:pt>
                <c:pt idx="67" formatCode="0.00%">
                  <c:v>5.1666194274521002E-2</c:v>
                </c:pt>
                <c:pt idx="68" formatCode="0.00%">
                  <c:v>5.1666194274521002E-2</c:v>
                </c:pt>
                <c:pt idx="69" formatCode="0.00%">
                  <c:v>5.1666194274521002E-2</c:v>
                </c:pt>
                <c:pt idx="70" formatCode="0.00%">
                  <c:v>5.1666194274521002E-2</c:v>
                </c:pt>
                <c:pt idx="71" formatCode="0.00%">
                  <c:v>5.1666194274521002E-2</c:v>
                </c:pt>
                <c:pt idx="72" formatCode="0.00%">
                  <c:v>5.1666194274521002E-2</c:v>
                </c:pt>
                <c:pt idx="73" formatCode="0.00%">
                  <c:v>5.1666194274521002E-2</c:v>
                </c:pt>
                <c:pt idx="74" formatCode="0.00%">
                  <c:v>5.1666194274521002E-2</c:v>
                </c:pt>
                <c:pt idx="75" formatCode="0.00%">
                  <c:v>5.1666194274521002E-2</c:v>
                </c:pt>
                <c:pt idx="76" formatCode="0.00%">
                  <c:v>5.1666194274521002E-2</c:v>
                </c:pt>
                <c:pt idx="77" formatCode="0.00%">
                  <c:v>5.1666194274521002E-2</c:v>
                </c:pt>
                <c:pt idx="78" formatCode="0.00%">
                  <c:v>5.1666194274521002E-2</c:v>
                </c:pt>
                <c:pt idx="79" formatCode="0.00%">
                  <c:v>5.1666194274521002E-2</c:v>
                </c:pt>
                <c:pt idx="80" formatCode="0.00%">
                  <c:v>5.1666194274521002E-2</c:v>
                </c:pt>
                <c:pt idx="81" formatCode="0.00%">
                  <c:v>5.1666194274521002E-2</c:v>
                </c:pt>
                <c:pt idx="82" formatCode="0.00%">
                  <c:v>5.1666194274521002E-2</c:v>
                </c:pt>
                <c:pt idx="83" formatCode="0.00%">
                  <c:v>5.1666194274521002E-2</c:v>
                </c:pt>
                <c:pt idx="84" formatCode="0.00%">
                  <c:v>5.1666194274521002E-2</c:v>
                </c:pt>
                <c:pt idx="85" formatCode="0.00%">
                  <c:v>5.1666194274521002E-2</c:v>
                </c:pt>
                <c:pt idx="86" formatCode="0.00%">
                  <c:v>5.1666194274521002E-2</c:v>
                </c:pt>
                <c:pt idx="87" formatCode="0.00%">
                  <c:v>5.1666194274521002E-2</c:v>
                </c:pt>
                <c:pt idx="88" formatCode="0.00%">
                  <c:v>5.1666194274521002E-2</c:v>
                </c:pt>
                <c:pt idx="89" formatCode="0.00%">
                  <c:v>5.1666194274521002E-2</c:v>
                </c:pt>
                <c:pt idx="90" formatCode="0.00%">
                  <c:v>5.1666194274521002E-2</c:v>
                </c:pt>
                <c:pt idx="91" formatCode="0.00%">
                  <c:v>5.1666194274521002E-2</c:v>
                </c:pt>
                <c:pt idx="92" formatCode="0.00%">
                  <c:v>5.1666194274521002E-2</c:v>
                </c:pt>
                <c:pt idx="93" formatCode="0.00%">
                  <c:v>5.1666194274521002E-2</c:v>
                </c:pt>
                <c:pt idx="94" formatCode="0.00%">
                  <c:v>5.1666194274521002E-2</c:v>
                </c:pt>
                <c:pt idx="95" formatCode="0.00%">
                  <c:v>5.1666194274521002E-2</c:v>
                </c:pt>
                <c:pt idx="96" formatCode="0.00%">
                  <c:v>5.1666194274521002E-2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F-4798-AF81-AAE5D8CD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51632"/>
        <c:axId val="1021251992"/>
      </c:lineChart>
      <c:catAx>
        <c:axId val="7878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87813280"/>
        <c:crosses val="autoZero"/>
        <c:auto val="1"/>
        <c:lblAlgn val="ctr"/>
        <c:lblOffset val="100"/>
        <c:noMultiLvlLbl val="0"/>
      </c:catAx>
      <c:valAx>
        <c:axId val="7878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Projections in €T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87815440"/>
        <c:crosses val="autoZero"/>
        <c:crossBetween val="between"/>
      </c:valAx>
      <c:valAx>
        <c:axId val="102125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</a:t>
                </a:r>
                <a:r>
                  <a:rPr lang="en-US" baseline="0"/>
                  <a:t> Investment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1251632"/>
        <c:crosses val="max"/>
        <c:crossBetween val="between"/>
      </c:valAx>
      <c:catAx>
        <c:axId val="102125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25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Results!$A$150</c:f>
              <c:strCache>
                <c:ptCount val="1"/>
                <c:pt idx="0">
                  <c:v>Cost Projection Best-Case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Results!$B$143:$BY$143</c:f>
              <c:strCache>
                <c:ptCount val="7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</c:strCache>
            </c:strRef>
          </c:cat>
          <c:val>
            <c:numRef>
              <c:f>Results!$B$150:$BY$150</c:f>
              <c:numCache>
                <c:formatCode>General</c:formatCode>
                <c:ptCount val="76"/>
                <c:pt idx="2" formatCode="_-* #,##0_-;\-* #,##0_-;_-* &quot;-&quot;??_-;_-@_-">
                  <c:v>896.15700000000004</c:v>
                </c:pt>
                <c:pt idx="3" formatCode="_-* #,##0_-;\-* #,##0_-;_-* &quot;-&quot;??_-;_-@_-">
                  <c:v>1009.245</c:v>
                </c:pt>
                <c:pt idx="4" formatCode="_-* #,##0_-;\-* #,##0_-;_-* &quot;-&quot;??_-;_-@_-">
                  <c:v>1007.81</c:v>
                </c:pt>
                <c:pt idx="5" formatCode="_-* #,##0_-;\-* #,##0_-;_-* &quot;-&quot;??_-;_-@_-">
                  <c:v>999.23</c:v>
                </c:pt>
                <c:pt idx="6" formatCode="_-* #,##0_-;\-* #,##0_-;_-* &quot;-&quot;??_-;_-@_-">
                  <c:v>878.13896009951782</c:v>
                </c:pt>
                <c:pt idx="7" formatCode="_-* #,##0_-;\-* #,##0_-;_-* &quot;-&quot;??_-;_-@_-">
                  <c:v>689.24729745203138</c:v>
                </c:pt>
                <c:pt idx="8" formatCode="_-* #,##0_-;\-* #,##0_-;_-* &quot;-&quot;??_-;_-@_-">
                  <c:v>690.26832082858493</c:v>
                </c:pt>
                <c:pt idx="9" formatCode="_-* #,##0_-;\-* #,##0_-;_-* &quot;-&quot;??_-;_-@_-">
                  <c:v>701.03727102916866</c:v>
                </c:pt>
                <c:pt idx="10" formatCode="_-* #,##0_-;\-* #,##0_-;_-* &quot;-&quot;??_-;_-@_-">
                  <c:v>726.28526855273844</c:v>
                </c:pt>
                <c:pt idx="11" formatCode="_-* #,##0_-;\-* #,##0_-;_-* &quot;-&quot;??_-;_-@_-">
                  <c:v>805.37823649337258</c:v>
                </c:pt>
                <c:pt idx="12" formatCode="_-* #,##0_-;\-* #,##0_-;_-* &quot;-&quot;??_-;_-@_-">
                  <c:v>521.00039719526626</c:v>
                </c:pt>
                <c:pt idx="13" formatCode="_-* #,##0_-;\-* #,##0_-;_-* &quot;-&quot;??_-;_-@_-">
                  <c:v>513.38487092926448</c:v>
                </c:pt>
                <c:pt idx="14" formatCode="_-* #,##0_-;\-* #,##0_-;_-* &quot;-&quot;??_-;_-@_-">
                  <c:v>531.87452973275606</c:v>
                </c:pt>
                <c:pt idx="15" formatCode="_-* #,##0_-;\-* #,##0_-;_-* &quot;-&quot;??_-;_-@_-">
                  <c:v>694.77707919928821</c:v>
                </c:pt>
                <c:pt idx="16" formatCode="_-* #,##0_-;\-* #,##0_-;_-* &quot;-&quot;??_-;_-@_-">
                  <c:v>482.87497660715428</c:v>
                </c:pt>
                <c:pt idx="17" formatCode="_-* #,##0_-;\-* #,##0_-;_-* &quot;-&quot;??_-;_-@_-">
                  <c:v>500.26581546465638</c:v>
                </c:pt>
                <c:pt idx="18" formatCode="_-* #,##0_-;\-* #,##0_-;_-* &quot;-&quot;??_-;_-@_-">
                  <c:v>467.42344322581016</c:v>
                </c:pt>
                <c:pt idx="19" formatCode="_-* #,##0_-;\-* #,##0_-;_-* &quot;-&quot;??_-;_-@_-">
                  <c:v>484.25779201827629</c:v>
                </c:pt>
                <c:pt idx="20" formatCode="_-* #,##0_-;\-* #,##0_-;_-* &quot;-&quot;??_-;_-@_-">
                  <c:v>449.7089583012513</c:v>
                </c:pt>
                <c:pt idx="21" formatCode="_-* #,##0_-;\-* #,##0_-;_-* &quot;-&quot;??_-;_-@_-">
                  <c:v>465.90531637626276</c:v>
                </c:pt>
                <c:pt idx="22" formatCode="_-* #,##0_-;\-* #,##0_-;_-* &quot;-&quot;??_-;_-@_-">
                  <c:v>482.68498952661713</c:v>
                </c:pt>
                <c:pt idx="23" formatCode="_-* #,##0_-;\-* #,##0_-;_-* &quot;-&quot;??_-;_-@_-">
                  <c:v>500.06898596141616</c:v>
                </c:pt>
                <c:pt idx="24" formatCode="_-* #,##0_-;\-* #,##0_-;_-* &quot;-&quot;??_-;_-@_-">
                  <c:v>518.0790705046137</c:v>
                </c:pt>
                <c:pt idx="25" formatCode="_-* #,##0_-;\-* #,##0_-;_-* &quot;-&quot;??_-;_-@_-">
                  <c:v>663.9415459812451</c:v>
                </c:pt>
                <c:pt idx="26" formatCode="_-* #,##0_-;\-* #,##0_-;_-* &quot;-&quot;??_-;_-@_-">
                  <c:v>1009.2804183836151</c:v>
                </c:pt>
                <c:pt idx="27" formatCode="_-* #,##0_-;\-* #,##0_-;_-* &quot;-&quot;??_-;_-@_-">
                  <c:v>1215.4614550807053</c:v>
                </c:pt>
                <c:pt idx="28" formatCode="_-* #,##0_-;\-* #,##0_-;_-* &quot;-&quot;??_-;_-@_-">
                  <c:v>1438.6346252416781</c:v>
                </c:pt>
                <c:pt idx="29" formatCode="_-* #,##0_-;\-* #,##0_-;_-* &quot;-&quot;??_-;_-@_-">
                  <c:v>2187.4191162253469</c:v>
                </c:pt>
                <c:pt idx="30" formatCode="_-* #,##0_-;\-* #,##0_-;_-* &quot;-&quot;??_-;_-@_-">
                  <c:v>2077.3494987483573</c:v>
                </c:pt>
                <c:pt idx="31" formatCode="_-* #,##0_-;\-* #,##0_-;_-* &quot;-&quot;??_-;_-@_-">
                  <c:v>1956.5142331051627</c:v>
                </c:pt>
                <c:pt idx="32" formatCode="_-* #,##0_-;\-* #,##0_-;_-* &quot;-&quot;??_-;_-@_-">
                  <c:v>1609.6593847605554</c:v>
                </c:pt>
                <c:pt idx="33" formatCode="_-* #,##0_-;\-* #,##0_-;_-* &quot;-&quot;??_-;_-@_-">
                  <c:v>1198.2241790752194</c:v>
                </c:pt>
                <c:pt idx="34" formatCode="_-* #,##0_-;\-* #,##0_-;_-* &quot;-&quot;??_-;_-@_-">
                  <c:v>1305.3670430722045</c:v>
                </c:pt>
                <c:pt idx="35" formatCode="_-* #,##0_-;\-* #,##0_-;_-* &quot;-&quot;??_-;_-@_-">
                  <c:v>1356.79964100644</c:v>
                </c:pt>
                <c:pt idx="36" formatCode="_-* #,##0_-;\-* #,##0_-;_-* &quot;-&quot;??_-;_-@_-">
                  <c:v>1401.0863379146181</c:v>
                </c:pt>
                <c:pt idx="37" formatCode="_-* #,##0_-;\-* #,##0_-;_-* &quot;-&quot;??_-;_-@_-">
                  <c:v>1641.2914148261136</c:v>
                </c:pt>
                <c:pt idx="38" formatCode="_-* #,##0_-;\-* #,##0_-;_-* &quot;-&quot;??_-;_-@_-">
                  <c:v>1700.4028533893593</c:v>
                </c:pt>
                <c:pt idx="39" formatCode="_-* #,##0_-;\-* #,##0_-;_-* &quot;-&quot;??_-;_-@_-">
                  <c:v>1761.6432022347476</c:v>
                </c:pt>
                <c:pt idx="40" formatCode="_-* #,##0_-;\-* #,##0_-;_-* &quot;-&quot;??_-;_-@_-">
                  <c:v>1825.0891344918723</c:v>
                </c:pt>
                <c:pt idx="41" formatCode="_-* #,##0_-;\-* #,##0_-;_-* &quot;-&quot;??_-;_-@_-">
                  <c:v>1890.8200846884247</c:v>
                </c:pt>
                <c:pt idx="42" formatCode="_-* #,##0_-;\-* #,##0_-;_-* &quot;-&quot;??_-;_-@_-">
                  <c:v>1421.0650445052781</c:v>
                </c:pt>
                <c:pt idx="43" formatCode="_-* #,##0_-;\-* #,##0_-;_-* &quot;-&quot;??_-;_-@_-">
                  <c:v>1466.3794684224547</c:v>
                </c:pt>
                <c:pt idx="44" formatCode="_-* #,##0_-;\-* #,##0_-;_-* &quot;-&quot;??_-;_-@_-">
                  <c:v>1470.5772928694685</c:v>
                </c:pt>
                <c:pt idx="45" formatCode="_-* #,##0_-;\-* #,##0_-;_-* &quot;-&quot;??_-;_-@_-">
                  <c:v>1517.2448065835401</c:v>
                </c:pt>
                <c:pt idx="46" formatCode="_-* #,##0_-;\-* #,##0_-;_-* &quot;-&quot;??_-;_-@_-">
                  <c:v>1571.8886817416078</c:v>
                </c:pt>
                <c:pt idx="47" formatCode="_-* #,##0_-;\-* #,##0_-;_-* &quot;-&quot;??_-;_-@_-">
                  <c:v>1614.9860394653613</c:v>
                </c:pt>
                <c:pt idx="48" formatCode="_-* #,##0_-;\-* #,##0_-;_-* &quot;-&quot;??_-;_-@_-">
                  <c:v>1673.1500846739143</c:v>
                </c:pt>
                <c:pt idx="49" formatCode="_-* #,##0_-;\-* #,##0_-;_-* &quot;-&quot;??_-;_-@_-">
                  <c:v>1733.4089196034624</c:v>
                </c:pt>
                <c:pt idx="50" formatCode="_-* #,##0_-;\-* #,##0_-;_-* &quot;-&quot;??_-;_-@_-">
                  <c:v>1795.8379885247653</c:v>
                </c:pt>
                <c:pt idx="51" formatCode="_-* #,##0_-;\-* #,##0_-;_-* &quot;-&quot;??_-;_-@_-">
                  <c:v>1860.5154528490823</c:v>
                </c:pt>
                <c:pt idx="52" formatCode="_-* #,##0_-;\-* #,##0_-;_-* &quot;-&quot;??_-;_-@_-">
                  <c:v>1927.5222889865324</c:v>
                </c:pt>
                <c:pt idx="53" formatCode="_-* #,##0_-;\-* #,##0_-;_-* &quot;-&quot;??_-;_-@_-">
                  <c:v>1996.9423897288409</c:v>
                </c:pt>
                <c:pt idx="54" formatCode="_-* #,##0_-;\-* #,##0_-;_-* &quot;-&quot;??_-;_-@_-">
                  <c:v>2068.8626692834032</c:v>
                </c:pt>
                <c:pt idx="55" formatCode="_-* #,##0_-;\-* #,##0_-;_-* &quot;-&quot;??_-;_-@_-">
                  <c:v>2143.3731720901787</c:v>
                </c:pt>
                <c:pt idx="56" formatCode="_-* #,##0_-;\-* #,##0_-;_-* &quot;-&quot;??_-;_-@_-">
                  <c:v>2220.5671855576406</c:v>
                </c:pt>
                <c:pt idx="57" formatCode="_-* #,##0_-;\-* #,##0_-;_-* &quot;-&quot;??_-;_-@_-">
                  <c:v>2300.5413568589361</c:v>
                </c:pt>
                <c:pt idx="58" formatCode="_-* #,##0_-;\-* #,##0_-;_-* &quot;-&quot;??_-;_-@_-">
                  <c:v>2383.3958139344822</c:v>
                </c:pt>
                <c:pt idx="59" formatCode="_-* #,##0_-;\-* #,##0_-;_-* &quot;-&quot;??_-;_-@_-">
                  <c:v>2334.9244758688874</c:v>
                </c:pt>
                <c:pt idx="60" formatCode="_-* #,##0_-;\-* #,##0_-;_-* &quot;-&quot;??_-;_-@_-">
                  <c:v>2579.5714899662835</c:v>
                </c:pt>
                <c:pt idx="61" formatCode="_-* #,##0_-;\-* #,##0_-;_-* &quot;-&quot;??_-;_-@_-">
                  <c:v>2661.3861640747405</c:v>
                </c:pt>
                <c:pt idx="62" formatCode="_-* #,##0_-;\-* #,##0_-;_-* &quot;-&quot;??_-;_-@_-">
                  <c:v>2826.1674320274033</c:v>
                </c:pt>
                <c:pt idx="63" formatCode="_-* #,##0_-;\-* #,##0_-;_-* &quot;-&quot;??_-;_-@_-">
                  <c:v>2868.4411893309384</c:v>
                </c:pt>
                <c:pt idx="64" formatCode="_-* #,##0_-;\-* #,##0_-;_-* &quot;-&quot;??_-;_-@_-">
                  <c:v>2996.4104871620834</c:v>
                </c:pt>
                <c:pt idx="65" formatCode="_-* #,##0_-;\-* #,##0_-;_-* &quot;-&quot;??_-;_-@_-">
                  <c:v>3078.7767952410568</c:v>
                </c:pt>
                <c:pt idx="66" formatCode="_-* #,##0_-;\-* #,##0_-;_-* &quot;-&quot;??_-;_-@_-">
                  <c:v>3123.4840477899475</c:v>
                </c:pt>
                <c:pt idx="67" formatCode="_-* #,##0_-;\-* #,##0_-;_-* &quot;-&quot;??_-;_-@_-">
                  <c:v>3290.8240174249959</c:v>
                </c:pt>
                <c:pt idx="68" formatCode="_-* #,##0_-;\-* #,##0_-;_-* &quot;-&quot;??_-;_-@_-">
                  <c:v>2713.2693633011495</c:v>
                </c:pt>
                <c:pt idx="69" formatCode="_-* #,##0_-;\-* #,##0_-;_-* &quot;-&quot;??_-;_-@_-">
                  <c:v>2884.5743832804478</c:v>
                </c:pt>
                <c:pt idx="70" formatCode="_-* #,##0_-;\-* #,##0_-;_-* &quot;-&quot;??_-;_-@_-">
                  <c:v>2683.5177120572134</c:v>
                </c:pt>
                <c:pt idx="71" formatCode="_-* #,##0_-;\-* #,##0_-;_-* &quot;-&quot;??_-;_-@_-">
                  <c:v>2780.165139160496</c:v>
                </c:pt>
                <c:pt idx="72" formatCode="_-* #,##0_-;\-* #,##0_-;_-* &quot;-&quot;??_-;_-@_-">
                  <c:v>2880.2933426803893</c:v>
                </c:pt>
                <c:pt idx="73" formatCode="_-* #,##0_-;\-* #,##0_-;_-* &quot;-&quot;??_-;_-@_-">
                  <c:v>3713.079901597594</c:v>
                </c:pt>
                <c:pt idx="74" formatCode="_-* #,##0_-;\-* #,##0_-;_-* &quot;-&quot;??_-;_-@_-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5CE-92D6-A74C0C14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9552"/>
        <c:axId val="653462072"/>
      </c:barChart>
      <c:lineChart>
        <c:grouping val="standard"/>
        <c:varyColors val="0"/>
        <c:ser>
          <c:idx val="2"/>
          <c:order val="2"/>
          <c:tx>
            <c:strRef>
              <c:f>Results!$A$152</c:f>
              <c:strCache>
                <c:ptCount val="1"/>
                <c:pt idx="0">
                  <c:v>Fund Balance Best-Case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Results!$B$143:$BY$143</c:f>
              <c:strCache>
                <c:ptCount val="7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</c:strCache>
            </c:strRef>
          </c:cat>
          <c:val>
            <c:numRef>
              <c:f>Results!$B$152:$BY$152</c:f>
              <c:numCache>
                <c:formatCode>_-* #,##0_-;\-* #,##0_-;_-* "-"??_-;_-@_-</c:formatCode>
                <c:ptCount val="76"/>
                <c:pt idx="1">
                  <c:v>21736.939067389998</c:v>
                </c:pt>
                <c:pt idx="2">
                  <c:v>21849.19058837328</c:v>
                </c:pt>
                <c:pt idx="3">
                  <c:v>21853.561622240595</c:v>
                </c:pt>
                <c:pt idx="4">
                  <c:v>21859.570434787267</c:v>
                </c:pt>
                <c:pt idx="5">
                  <c:v>21874.438004971074</c:v>
                </c:pt>
                <c:pt idx="6">
                  <c:v>22011.086343467134</c:v>
                </c:pt>
                <c:pt idx="7">
                  <c:v>22342.96566168244</c:v>
                </c:pt>
                <c:pt idx="8">
                  <c:v>22689.220325411439</c:v>
                </c:pt>
                <c:pt idx="9">
                  <c:v>23040.769301216667</c:v>
                </c:pt>
                <c:pt idx="10">
                  <c:v>23383.379152686302</c:v>
                </c:pt>
                <c:pt idx="11">
                  <c:v>23662.79021029951</c:v>
                </c:pt>
                <c:pt idx="12">
                  <c:v>24239.541396449462</c:v>
                </c:pt>
                <c:pt idx="13">
                  <c:v>24850.664443269154</c:v>
                </c:pt>
                <c:pt idx="14">
                  <c:v>25471.648726775817</c:v>
                </c:pt>
                <c:pt idx="15">
                  <c:v>25958.538833556173</c:v>
                </c:pt>
                <c:pt idx="16">
                  <c:v>26679.918589912049</c:v>
                </c:pt>
                <c:pt idx="17">
                  <c:v>27417.373373552797</c:v>
                </c:pt>
                <c:pt idx="18">
                  <c:v>28221.882139694426</c:v>
                </c:pt>
                <c:pt idx="19">
                  <c:v>29046.878900013216</c:v>
                </c:pt>
                <c:pt idx="20">
                  <c:v>29944.697305152284</c:v>
                </c:pt>
                <c:pt idx="21">
                  <c:v>30867.970466351173</c:v>
                </c:pt>
                <c:pt idx="22">
                  <c:v>31817.2959520449</c:v>
                </c:pt>
                <c:pt idx="23">
                  <c:v>32793.278044536521</c:v>
                </c:pt>
                <c:pt idx="24">
                  <c:v>33796.527294848485</c:v>
                </c:pt>
                <c:pt idx="25">
                  <c:v>34700.456275536642</c:v>
                </c:pt>
                <c:pt idx="26">
                  <c:v>35300.980976529507</c:v>
                </c:pt>
                <c:pt idx="27">
                  <c:v>35723.183863490653</c:v>
                </c:pt>
                <c:pt idx="28">
                  <c:v>35941.800192162693</c:v>
                </c:pt>
                <c:pt idx="29">
                  <c:v>35421.773962345585</c:v>
                </c:pt>
                <c:pt idx="30">
                  <c:v>34987.692569618659</c:v>
                </c:pt>
                <c:pt idx="31">
                  <c:v>34654.308769338662</c:v>
                </c:pt>
                <c:pt idx="32">
                  <c:v>34652.313653380916</c:v>
                </c:pt>
                <c:pt idx="33">
                  <c:v>35061.661186749683</c:v>
                </c:pt>
                <c:pt idx="34">
                  <c:v>35382.856089263892</c:v>
                </c:pt>
                <c:pt idx="35">
                  <c:v>35667.519097001183</c:v>
                </c:pt>
                <c:pt idx="36">
                  <c:v>35921.101342746937</c:v>
                </c:pt>
                <c:pt idx="37">
                  <c:v>35946.242564311309</c:v>
                </c:pt>
                <c:pt idx="38">
                  <c:v>35913.438685497167</c:v>
                </c:pt>
                <c:pt idx="39">
                  <c:v>35817.872637731554</c:v>
                </c:pt>
                <c:pt idx="40">
                  <c:v>35654.427208427616</c:v>
                </c:pt>
                <c:pt idx="41">
                  <c:v>35417.66835546503</c:v>
                </c:pt>
                <c:pt idx="42">
                  <c:v>35639.680951849485</c:v>
                </c:pt>
                <c:pt idx="43">
                  <c:v>35826.678614657394</c:v>
                </c:pt>
                <c:pt idx="44">
                  <c:v>36018.153549175797</c:v>
                </c:pt>
                <c:pt idx="45">
                  <c:v>36171.843773346533</c:v>
                </c:pt>
                <c:pt idx="46">
                  <c:v>36278.020037531023</c:v>
                </c:pt>
                <c:pt idx="47">
                  <c:v>36346.024616792238</c:v>
                </c:pt>
                <c:pt idx="48">
                  <c:v>36359.019983132021</c:v>
                </c:pt>
                <c:pt idx="49">
                  <c:v>36312.359388668629</c:v>
                </c:pt>
                <c:pt idx="50">
                  <c:v>36201.105071792234</c:v>
                </c:pt>
                <c:pt idx="51">
                  <c:v>36020.012039470254</c:v>
                </c:pt>
                <c:pt idx="52">
                  <c:v>35763.510999331687</c:v>
                </c:pt>
                <c:pt idx="53">
                  <c:v>35425.690398562976</c:v>
                </c:pt>
                <c:pt idx="54">
                  <c:v>35000.277524527854</c:v>
                </c:pt>
                <c:pt idx="55">
                  <c:v>34480.618619800312</c:v>
                </c:pt>
                <c:pt idx="56">
                  <c:v>33859.657961968769</c:v>
                </c:pt>
                <c:pt idx="57">
                  <c:v>33129.915856125474</c:v>
                </c:pt>
                <c:pt idx="58">
                  <c:v>32283.465485392593</c:v>
                </c:pt>
                <c:pt idx="59">
                  <c:v>31446.218377133333</c:v>
                </c:pt>
                <c:pt idx="60">
                  <c:v>30325.483132044548</c:v>
                </c:pt>
                <c:pt idx="61">
                  <c:v>29070.940659185086</c:v>
                </c:pt>
                <c:pt idx="62">
                  <c:v>27593.416850937301</c:v>
                </c:pt>
                <c:pt idx="63">
                  <c:v>26005.07478638483</c:v>
                </c:pt>
                <c:pt idx="64">
                  <c:v>24215.07790336902</c:v>
                </c:pt>
                <c:pt idx="65">
                  <c:v>22259.67412851171</c:v>
                </c:pt>
                <c:pt idx="66">
                  <c:v>20168.849048753618</c:v>
                </c:pt>
                <c:pt idx="67">
                  <c:v>17813.687553827047</c:v>
                </c:pt>
                <c:pt idx="68">
                  <c:v>15926.821313050266</c:v>
                </c:pt>
                <c:pt idx="69">
                  <c:v>13781.115556786057</c:v>
                </c:pt>
                <c:pt idx="70">
                  <c:v>11736.924031043951</c:v>
                </c:pt>
                <c:pt idx="71">
                  <c:v>9501.2520317107665</c:v>
                </c:pt>
                <c:pt idx="72">
                  <c:v>7061.7357220377789</c:v>
                </c:pt>
                <c:pt idx="73">
                  <c:v>3676.260109754227</c:v>
                </c:pt>
                <c:pt idx="74">
                  <c:v>-2.5514014996588229E-6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8-45CE-92D6-A74C0C14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59552"/>
        <c:axId val="653462072"/>
      </c:lineChart>
      <c:lineChart>
        <c:grouping val="standard"/>
        <c:varyColors val="0"/>
        <c:ser>
          <c:idx val="1"/>
          <c:order val="1"/>
          <c:tx>
            <c:strRef>
              <c:f>Results!$A$151</c:f>
              <c:strCache>
                <c:ptCount val="1"/>
                <c:pt idx="0">
                  <c:v>Discount Rate Best-Case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Results!$B$143:$BY$143</c:f>
              <c:strCache>
                <c:ptCount val="7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</c:strCache>
            </c:strRef>
          </c:cat>
          <c:val>
            <c:numRef>
              <c:f>Results!$B$151:$BY$151</c:f>
              <c:numCache>
                <c:formatCode>General</c:formatCode>
                <c:ptCount val="76"/>
                <c:pt idx="0" formatCode="0.00%">
                  <c:v>4.6391468359779801E-2</c:v>
                </c:pt>
                <c:pt idx="2" formatCode="0.00%">
                  <c:v>4.6391468359779801E-2</c:v>
                </c:pt>
                <c:pt idx="3" formatCode="0.00%">
                  <c:v>4.6391468359779801E-2</c:v>
                </c:pt>
                <c:pt idx="4" formatCode="0.00%">
                  <c:v>4.6391468359779801E-2</c:v>
                </c:pt>
                <c:pt idx="5" formatCode="0.00%">
                  <c:v>4.6391468359779801E-2</c:v>
                </c:pt>
                <c:pt idx="6" formatCode="0.00%">
                  <c:v>4.6391468359779801E-2</c:v>
                </c:pt>
                <c:pt idx="7" formatCode="0.00%">
                  <c:v>4.6391468359779801E-2</c:v>
                </c:pt>
                <c:pt idx="8" formatCode="0.00%">
                  <c:v>4.6391468359779801E-2</c:v>
                </c:pt>
                <c:pt idx="9" formatCode="0.00%">
                  <c:v>4.6391468359779801E-2</c:v>
                </c:pt>
                <c:pt idx="10" formatCode="0.00%">
                  <c:v>4.6391468359779801E-2</c:v>
                </c:pt>
                <c:pt idx="11" formatCode="0.00%">
                  <c:v>4.6391468359779801E-2</c:v>
                </c:pt>
                <c:pt idx="12" formatCode="0.00%">
                  <c:v>4.6391468359779801E-2</c:v>
                </c:pt>
                <c:pt idx="13" formatCode="0.00%">
                  <c:v>4.6391468359779801E-2</c:v>
                </c:pt>
                <c:pt idx="14" formatCode="0.00%">
                  <c:v>4.6391468359779801E-2</c:v>
                </c:pt>
                <c:pt idx="15" formatCode="0.00%">
                  <c:v>4.6391468359779801E-2</c:v>
                </c:pt>
                <c:pt idx="16" formatCode="0.00%">
                  <c:v>4.6391468359779801E-2</c:v>
                </c:pt>
                <c:pt idx="17" formatCode="0.00%">
                  <c:v>4.6391468359779801E-2</c:v>
                </c:pt>
                <c:pt idx="18" formatCode="0.00%">
                  <c:v>4.6391468359779801E-2</c:v>
                </c:pt>
                <c:pt idx="19" formatCode="0.00%">
                  <c:v>4.6391468359779801E-2</c:v>
                </c:pt>
                <c:pt idx="20" formatCode="0.00%">
                  <c:v>4.6391468359779801E-2</c:v>
                </c:pt>
                <c:pt idx="21" formatCode="0.00%">
                  <c:v>4.6391468359779801E-2</c:v>
                </c:pt>
                <c:pt idx="22" formatCode="0.00%">
                  <c:v>4.6391468359779801E-2</c:v>
                </c:pt>
                <c:pt idx="23" formatCode="0.00%">
                  <c:v>4.6391468359779801E-2</c:v>
                </c:pt>
                <c:pt idx="24" formatCode="0.00%">
                  <c:v>4.6391468359779801E-2</c:v>
                </c:pt>
                <c:pt idx="25" formatCode="0.00%">
                  <c:v>4.6391468359779801E-2</c:v>
                </c:pt>
                <c:pt idx="26" formatCode="0.00%">
                  <c:v>4.6391468359779801E-2</c:v>
                </c:pt>
                <c:pt idx="27" formatCode="0.00%">
                  <c:v>4.6391468359779801E-2</c:v>
                </c:pt>
                <c:pt idx="28" formatCode="0.00%">
                  <c:v>4.6391468359779801E-2</c:v>
                </c:pt>
                <c:pt idx="29" formatCode="0.00%">
                  <c:v>4.6391468359779801E-2</c:v>
                </c:pt>
                <c:pt idx="30" formatCode="0.00%">
                  <c:v>4.6391468359779801E-2</c:v>
                </c:pt>
                <c:pt idx="31" formatCode="0.00%">
                  <c:v>4.6391468359779801E-2</c:v>
                </c:pt>
                <c:pt idx="32" formatCode="0.00%">
                  <c:v>4.6391468359779801E-2</c:v>
                </c:pt>
                <c:pt idx="33" formatCode="0.00%">
                  <c:v>4.6391468359779801E-2</c:v>
                </c:pt>
                <c:pt idx="34" formatCode="0.00%">
                  <c:v>4.6391468359779801E-2</c:v>
                </c:pt>
                <c:pt idx="35" formatCode="0.00%">
                  <c:v>4.6391468359779801E-2</c:v>
                </c:pt>
                <c:pt idx="36" formatCode="0.00%">
                  <c:v>4.6391468359779801E-2</c:v>
                </c:pt>
                <c:pt idx="37" formatCode="0.00%">
                  <c:v>4.6391468359779801E-2</c:v>
                </c:pt>
                <c:pt idx="38" formatCode="0.00%">
                  <c:v>4.6391468359779801E-2</c:v>
                </c:pt>
                <c:pt idx="39" formatCode="0.00%">
                  <c:v>4.6391468359779801E-2</c:v>
                </c:pt>
                <c:pt idx="40" formatCode="0.00%">
                  <c:v>4.6391468359779801E-2</c:v>
                </c:pt>
                <c:pt idx="41" formatCode="0.00%">
                  <c:v>4.6391468359779801E-2</c:v>
                </c:pt>
                <c:pt idx="42" formatCode="0.00%">
                  <c:v>4.6391468359779801E-2</c:v>
                </c:pt>
                <c:pt idx="43" formatCode="0.00%">
                  <c:v>4.6391468359779801E-2</c:v>
                </c:pt>
                <c:pt idx="44" formatCode="0.00%">
                  <c:v>4.6391468359779801E-2</c:v>
                </c:pt>
                <c:pt idx="45" formatCode="0.00%">
                  <c:v>4.6391468359779801E-2</c:v>
                </c:pt>
                <c:pt idx="46" formatCode="0.00%">
                  <c:v>4.6391468359779801E-2</c:v>
                </c:pt>
                <c:pt idx="47" formatCode="0.00%">
                  <c:v>4.6391468359779801E-2</c:v>
                </c:pt>
                <c:pt idx="48" formatCode="0.00%">
                  <c:v>4.6391468359779801E-2</c:v>
                </c:pt>
                <c:pt idx="49" formatCode="0.00%">
                  <c:v>4.6391468359779801E-2</c:v>
                </c:pt>
                <c:pt idx="50" formatCode="0.00%">
                  <c:v>4.6391468359779801E-2</c:v>
                </c:pt>
                <c:pt idx="51" formatCode="0.00%">
                  <c:v>4.6391468359779801E-2</c:v>
                </c:pt>
                <c:pt idx="52" formatCode="0.00%">
                  <c:v>4.6391468359779801E-2</c:v>
                </c:pt>
                <c:pt idx="53" formatCode="0.00%">
                  <c:v>4.6391468359779801E-2</c:v>
                </c:pt>
                <c:pt idx="54" formatCode="0.00%">
                  <c:v>4.6391468359779801E-2</c:v>
                </c:pt>
                <c:pt idx="55" formatCode="0.00%">
                  <c:v>4.6391468359779801E-2</c:v>
                </c:pt>
                <c:pt idx="56" formatCode="0.00%">
                  <c:v>4.6391468359779801E-2</c:v>
                </c:pt>
                <c:pt idx="57" formatCode="0.00%">
                  <c:v>4.6391468359779801E-2</c:v>
                </c:pt>
                <c:pt idx="58" formatCode="0.00%">
                  <c:v>4.6391468359779801E-2</c:v>
                </c:pt>
                <c:pt idx="59" formatCode="0.00%">
                  <c:v>4.6391468359779801E-2</c:v>
                </c:pt>
                <c:pt idx="60" formatCode="0.00%">
                  <c:v>4.6391468359779801E-2</c:v>
                </c:pt>
                <c:pt idx="61" formatCode="0.00%">
                  <c:v>4.6391468359779801E-2</c:v>
                </c:pt>
                <c:pt idx="62" formatCode="0.00%">
                  <c:v>4.6391468359779801E-2</c:v>
                </c:pt>
                <c:pt idx="63" formatCode="0.00%">
                  <c:v>4.6391468359779801E-2</c:v>
                </c:pt>
                <c:pt idx="64" formatCode="0.00%">
                  <c:v>4.6391468359779801E-2</c:v>
                </c:pt>
                <c:pt idx="65" formatCode="0.00%">
                  <c:v>4.6391468359779801E-2</c:v>
                </c:pt>
                <c:pt idx="66" formatCode="0.00%">
                  <c:v>4.6391468359779801E-2</c:v>
                </c:pt>
                <c:pt idx="67" formatCode="0.00%">
                  <c:v>4.6391468359779801E-2</c:v>
                </c:pt>
                <c:pt idx="68" formatCode="0.00%">
                  <c:v>4.6391468359779801E-2</c:v>
                </c:pt>
                <c:pt idx="69" formatCode="0.00%">
                  <c:v>4.6391468359779801E-2</c:v>
                </c:pt>
                <c:pt idx="70" formatCode="0.00%">
                  <c:v>4.6391468359779801E-2</c:v>
                </c:pt>
                <c:pt idx="71" formatCode="0.00%">
                  <c:v>4.6391468359779801E-2</c:v>
                </c:pt>
                <c:pt idx="72" formatCode="0.00%">
                  <c:v>4.6391468359779801E-2</c:v>
                </c:pt>
                <c:pt idx="73" formatCode="0.00%">
                  <c:v>4.6391468359779801E-2</c:v>
                </c:pt>
                <c:pt idx="74" formatCode="0.00%">
                  <c:v>4.6391468359779801E-2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8-45CE-92D6-A74C0C14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45936"/>
        <c:axId val="646145216"/>
      </c:lineChart>
      <c:catAx>
        <c:axId val="6534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53462072"/>
        <c:crosses val="autoZero"/>
        <c:auto val="1"/>
        <c:lblAlgn val="ctr"/>
        <c:lblOffset val="100"/>
        <c:noMultiLvlLbl val="0"/>
      </c:catAx>
      <c:valAx>
        <c:axId val="6534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53459552"/>
        <c:crosses val="autoZero"/>
        <c:crossBetween val="between"/>
      </c:valAx>
      <c:valAx>
        <c:axId val="646145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46145936"/>
        <c:crosses val="max"/>
        <c:crossBetween val="between"/>
      </c:valAx>
      <c:catAx>
        <c:axId val="64614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14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Results!$A$147</c:f>
              <c:strCache>
                <c:ptCount val="1"/>
                <c:pt idx="0">
                  <c:v>Cost Projection Medium-Case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Results!$B$143:$CI$143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Results!$B$147:$CI$147</c:f>
              <c:numCache>
                <c:formatCode>General</c:formatCode>
                <c:ptCount val="86"/>
                <c:pt idx="2" formatCode="_-* #,##0_-;\-* #,##0_-;_-* &quot;-&quot;??_-;_-@_-">
                  <c:v>896.15700000000004</c:v>
                </c:pt>
                <c:pt idx="3" formatCode="_-* #,##0_-;\-* #,##0_-;_-* &quot;-&quot;??_-;_-@_-">
                  <c:v>1009.245</c:v>
                </c:pt>
                <c:pt idx="4" formatCode="_-* #,##0_-;\-* #,##0_-;_-* &quot;-&quot;??_-;_-@_-">
                  <c:v>1007.81</c:v>
                </c:pt>
                <c:pt idx="5" formatCode="_-* #,##0_-;\-* #,##0_-;_-* &quot;-&quot;??_-;_-@_-">
                  <c:v>999.23</c:v>
                </c:pt>
                <c:pt idx="6" formatCode="_-* #,##0_-;\-* #,##0_-;_-* &quot;-&quot;??_-;_-@_-">
                  <c:v>887.11326094064452</c:v>
                </c:pt>
                <c:pt idx="7" formatCode="_-* #,##0_-;\-* #,##0_-;_-* &quot;-&quot;??_-;_-@_-">
                  <c:v>700.77561230066465</c:v>
                </c:pt>
                <c:pt idx="8" formatCode="_-* #,##0_-;\-* #,##0_-;_-* &quot;-&quot;??_-;_-@_-">
                  <c:v>702.64573552314312</c:v>
                </c:pt>
                <c:pt idx="9" formatCode="_-* #,##0_-;\-* #,##0_-;_-* &quot;-&quot;??_-;_-@_-">
                  <c:v>714.45379160701941</c:v>
                </c:pt>
                <c:pt idx="10" formatCode="_-* #,##0_-;\-* #,##0_-;_-* &quot;-&quot;??_-;_-@_-">
                  <c:v>741.06250041845749</c:v>
                </c:pt>
                <c:pt idx="11" formatCode="_-* #,##0_-;\-* #,##0_-;_-* &quot;-&quot;??_-;_-@_-">
                  <c:v>822.73894708397142</c:v>
                </c:pt>
                <c:pt idx="12" formatCode="_-* #,##0_-;\-* #,##0_-;_-* &quot;-&quot;??_-;_-@_-">
                  <c:v>532.86204378176933</c:v>
                </c:pt>
                <c:pt idx="13" formatCode="_-* #,##0_-;\-* #,##0_-;_-* &quot;-&quot;??_-;_-@_-">
                  <c:v>525.69562512135781</c:v>
                </c:pt>
                <c:pt idx="14" formatCode="_-* #,##0_-;\-* #,##0_-;_-* &quot;-&quot;??_-;_-@_-">
                  <c:v>545.2743326271825</c:v>
                </c:pt>
                <c:pt idx="15" formatCode="_-* #,##0_-;\-* #,##0_-;_-* &quot;-&quot;??_-;_-@_-">
                  <c:v>713.12540571924853</c:v>
                </c:pt>
                <c:pt idx="16" formatCode="_-* #,##0_-;\-* #,##0_-;_-* &quot;-&quot;??_-;_-@_-">
                  <c:v>496.21477476341806</c:v>
                </c:pt>
                <c:pt idx="17" formatCode="_-* #,##0_-;\-* #,##0_-;_-* &quot;-&quot;??_-;_-@_-">
                  <c:v>514.69551432239541</c:v>
                </c:pt>
                <c:pt idx="18" formatCode="_-* #,##0_-;\-* #,##0_-;_-* &quot;-&quot;??_-;_-@_-">
                  <c:v>481.47596363271754</c:v>
                </c:pt>
                <c:pt idx="19" formatCode="_-* #,##0_-;\-* #,##0_-;_-* &quot;-&quot;??_-;_-@_-">
                  <c:v>499.4077793309628</c:v>
                </c:pt>
                <c:pt idx="20" formatCode="_-* #,##0_-;\-* #,##0_-;_-* &quot;-&quot;??_-;_-@_-">
                  <c:v>464.32791014350971</c:v>
                </c:pt>
                <c:pt idx="21" formatCode="_-* #,##0_-;\-* #,##0_-;_-* &quot;-&quot;??_-;_-@_-">
                  <c:v>481.6210735351433</c:v>
                </c:pt>
                <c:pt idx="22" formatCode="_-* #,##0_-;\-* #,##0_-;_-* &quot;-&quot;??_-;_-@_-">
                  <c:v>499.5582936236857</c:v>
                </c:pt>
                <c:pt idx="23" formatCode="_-* #,##0_-;\-* #,##0_-;_-* &quot;-&quot;??_-;_-@_-">
                  <c:v>518.16355728877556</c:v>
                </c:pt>
                <c:pt idx="24" formatCode="_-* #,##0_-;\-* #,##0_-;_-* &quot;-&quot;??_-;_-@_-">
                  <c:v>537.46174476369015</c:v>
                </c:pt>
                <c:pt idx="25" formatCode="_-* #,##0_-;\-* #,##0_-;_-* &quot;-&quot;??_-;_-@_-">
                  <c:v>689.59788359582012</c:v>
                </c:pt>
                <c:pt idx="26" formatCode="_-* #,##0_-;\-* #,##0_-;_-* &quot;-&quot;??_-;_-@_-">
                  <c:v>1049.5242718486149</c:v>
                </c:pt>
                <c:pt idx="27" formatCode="_-* #,##0_-;\-* #,##0_-;_-* &quot;-&quot;??_-;_-@_-">
                  <c:v>1265.4249562962837</c:v>
                </c:pt>
                <c:pt idx="28" formatCode="_-* #,##0_-;\-* #,##0_-;_-* &quot;-&quot;??_-;_-@_-">
                  <c:v>1499.5476750506029</c:v>
                </c:pt>
                <c:pt idx="29" formatCode="_-* #,##0_-;\-* #,##0_-;_-* &quot;-&quot;??_-;_-@_-">
                  <c:v>2282.7394119877649</c:v>
                </c:pt>
                <c:pt idx="30" formatCode="_-* #,##0_-;\-* #,##0_-;_-* &quot;-&quot;??_-;_-@_-">
                  <c:v>2170.4434165376183</c:v>
                </c:pt>
                <c:pt idx="31" formatCode="_-* #,##0_-;\-* #,##0_-;_-* &quot;-&quot;??_-;_-@_-">
                  <c:v>2046.6165191457267</c:v>
                </c:pt>
                <c:pt idx="32" formatCode="_-* #,##0_-;\-* #,##0_-;_-* &quot;-&quot;??_-;_-@_-">
                  <c:v>1685.7843369753509</c:v>
                </c:pt>
                <c:pt idx="33" formatCode="_-* #,##0_-;\-* #,##0_-;_-* &quot;-&quot;??_-;_-@_-">
                  <c:v>1256.3790102809755</c:v>
                </c:pt>
                <c:pt idx="34" formatCode="_-* #,##0_-;\-* #,##0_-;_-* &quot;-&quot;??_-;_-@_-">
                  <c:v>1370.3446286122553</c:v>
                </c:pt>
                <c:pt idx="35" formatCode="_-* #,##0_-;\-* #,##0_-;_-* &quot;-&quot;??_-;_-@_-">
                  <c:v>1426.0259968341934</c:v>
                </c:pt>
                <c:pt idx="36" formatCode="_-* #,##0_-;\-* #,##0_-;_-* &quot;-&quot;??_-;_-@_-">
                  <c:v>1474.3180614198759</c:v>
                </c:pt>
                <c:pt idx="37" formatCode="_-* #,##0_-;\-* #,##0_-;_-* &quot;-&quot;??_-;_-@_-">
                  <c:v>1729.1256387187248</c:v>
                </c:pt>
                <c:pt idx="38" formatCode="_-* #,##0_-;\-* #,##0_-;_-* &quot;-&quot;??_-;_-@_-">
                  <c:v>1793.5242060712312</c:v>
                </c:pt>
                <c:pt idx="39" formatCode="_-* #,##0_-;\-* #,##0_-;_-* &quot;-&quot;??_-;_-@_-">
                  <c:v>1860.3211968720932</c:v>
                </c:pt>
                <c:pt idx="40" formatCode="_-* #,##0_-;\-* #,##0_-;_-* &quot;-&quot;??_-;_-@_-">
                  <c:v>1929.6059366338818</c:v>
                </c:pt>
                <c:pt idx="41" formatCode="_-* #,##0_-;\-* #,##0_-;_-* &quot;-&quot;??_-;_-@_-">
                  <c:v>2001.4710776575232</c:v>
                </c:pt>
                <c:pt idx="42" formatCode="_-* #,##0_-;\-* #,##0_-;_-* &quot;-&quot;??_-;_-@_-">
                  <c:v>1506.009229642365</c:v>
                </c:pt>
                <c:pt idx="43" formatCode="_-* #,##0_-;\-* #,##0_-;_-* &quot;-&quot;??_-;_-@_-">
                  <c:v>1555.8746782199123</c:v>
                </c:pt>
                <c:pt idx="44" formatCode="_-* #,##0_-;\-* #,##0_-;_-* &quot;-&quot;??_-;_-@_-">
                  <c:v>1562.1785206413681</c:v>
                </c:pt>
                <c:pt idx="45" formatCode="_-* #,##0_-;\-* #,##0_-;_-* &quot;-&quot;??_-;_-@_-">
                  <c:v>1613.6637048931343</c:v>
                </c:pt>
                <c:pt idx="46" formatCode="_-* #,##0_-;\-* #,##0_-;_-* &quot;-&quot;??_-;_-@_-">
                  <c:v>1673.7620739514166</c:v>
                </c:pt>
                <c:pt idx="47" formatCode="_-* #,##0_-;\-* #,##0_-;_-* &quot;-&quot;??_-;_-@_-">
                  <c:v>1721.6912541360948</c:v>
                </c:pt>
                <c:pt idx="48" formatCode="_-* #,##0_-;\-* #,##0_-;_-* &quot;-&quot;??_-;_-@_-">
                  <c:v>1785.8129395168419</c:v>
                </c:pt>
                <c:pt idx="49" formatCode="_-* #,##0_-;\-* #,##0_-;_-* &quot;-&quot;??_-;_-@_-">
                  <c:v>1852.322736311985</c:v>
                </c:pt>
                <c:pt idx="50" formatCode="_-* #,##0_-;\-* #,##0_-;_-* &quot;-&quot;??_-;_-@_-">
                  <c:v>1921.3095859785928</c:v>
                </c:pt>
                <c:pt idx="51" formatCode="_-* #,##0_-;\-* #,##0_-;_-* &quot;-&quot;??_-;_-@_-">
                  <c:v>1992.8657424585479</c:v>
                </c:pt>
                <c:pt idx="52" formatCode="_-* #,##0_-;\-* #,##0_-;_-* &quot;-&quot;??_-;_-@_-">
                  <c:v>2067.0868955468331</c:v>
                </c:pt>
                <c:pt idx="53" formatCode="_-* #,##0_-;\-* #,##0_-;_-* &quot;-&quot;??_-;_-@_-">
                  <c:v>2144.0722988544817</c:v>
                </c:pt>
                <c:pt idx="54" formatCode="_-* #,##0_-;\-* #,##0_-;_-* &quot;-&quot;??_-;_-@_-">
                  <c:v>2223.9249025373097</c:v>
                </c:pt>
                <c:pt idx="55" formatCode="_-* #,##0_-;\-* #,##0_-;_-* &quot;-&quot;??_-;_-@_-">
                  <c:v>2306.7514909679171</c:v>
                </c:pt>
                <c:pt idx="56" formatCode="_-* #,##0_-;\-* #,##0_-;_-* &quot;-&quot;??_-;_-@_-">
                  <c:v>2392.6628255350624</c:v>
                </c:pt>
                <c:pt idx="57" formatCode="_-* #,##0_-;\-* #,##0_-;_-* &quot;-&quot;??_-;_-@_-">
                  <c:v>2481.7737927613853</c:v>
                </c:pt>
                <c:pt idx="58" formatCode="_-* #,##0_-;\-* #,##0_-;_-* &quot;-&quot;??_-;_-@_-">
                  <c:v>2574.2035579375342</c:v>
                </c:pt>
                <c:pt idx="59" formatCode="_-* #,##0_-;\-* #,##0_-;_-* &quot;-&quot;??_-;_-@_-">
                  <c:v>2524.8414800504752</c:v>
                </c:pt>
                <c:pt idx="60" formatCode="_-* #,##0_-;\-* #,##0_-;_-* &quot;-&quot;??_-;_-@_-">
                  <c:v>2792.6943862355583</c:v>
                </c:pt>
                <c:pt idx="61" formatCode="_-* #,##0_-;\-* #,##0_-;_-* &quot;-&quot;??_-;_-@_-">
                  <c:v>2884.684382091863</c:v>
                </c:pt>
                <c:pt idx="62" formatCode="_-* #,##0_-;\-* #,##0_-;_-* &quot;-&quot;??_-;_-@_-">
                  <c:v>3066.922917030422</c:v>
                </c:pt>
                <c:pt idx="63" formatCode="_-* #,##0_-;\-* #,##0_-;_-* &quot;-&quot;??_-;_-@_-">
                  <c:v>3116.4882101206535</c:v>
                </c:pt>
                <c:pt idx="64" formatCode="_-* #,##0_-;\-* #,##0_-;_-* &quot;-&quot;??_-;_-@_-">
                  <c:v>3259.3831148893032</c:v>
                </c:pt>
                <c:pt idx="65" formatCode="_-* #,##0_-;\-* #,##0_-;_-* &quot;-&quot;??_-;_-@_-">
                  <c:v>3352.9484192863347</c:v>
                </c:pt>
                <c:pt idx="66" formatCode="_-* #,##0_-;\-* #,##0_-;_-* &quot;-&quot;??_-;_-@_-">
                  <c:v>3405.6696955339785</c:v>
                </c:pt>
                <c:pt idx="67" formatCode="_-* #,##0_-;\-* #,##0_-;_-* &quot;-&quot;??_-;_-@_-">
                  <c:v>3592.3815374695591</c:v>
                </c:pt>
                <c:pt idx="68" formatCode="_-* #,##0_-;\-* #,##0_-;_-* &quot;-&quot;??_-;_-@_-">
                  <c:v>2965.4135887595075</c:v>
                </c:pt>
                <c:pt idx="69" formatCode="_-* #,##0_-;\-* #,##0_-;_-* &quot;-&quot;??_-;_-@_-">
                  <c:v>3156.3755424155074</c:v>
                </c:pt>
                <c:pt idx="70" formatCode="_-* #,##0_-;\-* #,##0_-;_-* &quot;-&quot;??_-;_-@_-">
                  <c:v>3190.4111726373185</c:v>
                </c:pt>
                <c:pt idx="71" formatCode="_-* #,##0_-;\-* #,##0_-;_-* &quot;-&quot;??_-;_-@_-">
                  <c:v>3274.5813688131643</c:v>
                </c:pt>
                <c:pt idx="72" formatCode="_-* #,##0_-;\-* #,##0_-;_-* &quot;-&quot;??_-;_-@_-">
                  <c:v>3396.5380063811763</c:v>
                </c:pt>
                <c:pt idx="73" formatCode="_-* #,##0_-;\-* #,##0_-;_-* &quot;-&quot;??_-;_-@_-">
                  <c:v>4231.3721539275048</c:v>
                </c:pt>
                <c:pt idx="74" formatCode="_-* #,##0_-;\-* #,##0_-;_-* &quot;-&quot;??_-;_-@_-">
                  <c:v>4388.9629608339028</c:v>
                </c:pt>
                <c:pt idx="75" formatCode="_-* #,##0_-;\-* #,##0_-;_-* &quot;-&quot;??_-;_-@_-">
                  <c:v>4552.4229897132127</c:v>
                </c:pt>
                <c:pt idx="76" formatCode="_-* #,##0_-;\-* #,##0_-;_-* &quot;-&quot;??_-;_-@_-">
                  <c:v>4721.9708305152171</c:v>
                </c:pt>
                <c:pt idx="77" formatCode="_-* #,##0_-;\-* #,##0_-;_-* &quot;-&quot;??_-;_-@_-">
                  <c:v>4897.8332142288937</c:v>
                </c:pt>
                <c:pt idx="78" formatCode="_-* #,##0_-;\-* #,##0_-;_-* &quot;-&quot;??_-;_-@_-">
                  <c:v>5080.2453160826271</c:v>
                </c:pt>
                <c:pt idx="79" formatCode="_-* #,##0_-;\-* #,##0_-;_-* &quot;-&quot;??_-;_-@_-">
                  <c:v>5269.4510700366482</c:v>
                </c:pt>
                <c:pt idx="80" formatCode="_-* #,##0_-;\-* #,##0_-;_-* &quot;-&quot;??_-;_-@_-">
                  <c:v>5465.7034949882236</c:v>
                </c:pt>
                <c:pt idx="81" formatCode="_-* #,##0_-;\-* #,##0_-;_-* &quot;-&quot;??_-;_-@_-">
                  <c:v>3746.210374312253</c:v>
                </c:pt>
                <c:pt idx="82" formatCode="_-* #,##0_-;\-* #,##0_-;_-* &quot;-&quot;??_-;_-@_-">
                  <c:v>3885.7320930958413</c:v>
                </c:pt>
                <c:pt idx="83" formatCode="_-* #,##0_-;\-* #,##0_-;_-* &quot;-&quot;??_-;_-@_-">
                  <c:v>4030.4500790580714</c:v>
                </c:pt>
                <c:pt idx="84" formatCode="_-* #,##0_-;\-* #,##0_-;_-* &quot;-&quot;??_-;_-@_-">
                  <c:v>4180.5578590048581</c:v>
                </c:pt>
                <c:pt idx="85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7-4826-AF5A-BE3144D9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01240"/>
        <c:axId val="1021499440"/>
      </c:barChart>
      <c:lineChart>
        <c:grouping val="standard"/>
        <c:varyColors val="0"/>
        <c:ser>
          <c:idx val="2"/>
          <c:order val="2"/>
          <c:tx>
            <c:strRef>
              <c:f>Results!$A$149</c:f>
              <c:strCache>
                <c:ptCount val="1"/>
                <c:pt idx="0">
                  <c:v>Fund Balance Medium-Case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Results!$B$143:$CI$143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Results!$B$149:$CI$149</c:f>
              <c:numCache>
                <c:formatCode>_-* #,##0_-;\-* #,##0_-;_-* "-"??_-;_-@_-</c:formatCode>
                <c:ptCount val="86"/>
                <c:pt idx="1">
                  <c:v>21736.939067389998</c:v>
                </c:pt>
                <c:pt idx="2">
                  <c:v>21926.916904775855</c:v>
                </c:pt>
                <c:pt idx="3">
                  <c:v>22013.299410235919</c:v>
                </c:pt>
                <c:pt idx="4">
                  <c:v>22105.433211023028</c:v>
                </c:pt>
                <c:pt idx="5">
                  <c:v>22210.750683487433</c:v>
                </c:pt>
                <c:pt idx="6">
                  <c:v>22433.447318366863</c:v>
                </c:pt>
                <c:pt idx="7">
                  <c:v>22853.609137946492</c:v>
                </c:pt>
                <c:pt idx="8">
                  <c:v>23292.895160513515</c:v>
                </c:pt>
                <c:pt idx="9">
                  <c:v>23742.323036834816</c:v>
                </c:pt>
                <c:pt idx="10">
                  <c:v>24187.598874616953</c:v>
                </c:pt>
                <c:pt idx="11">
                  <c:v>24573.447470102325</c:v>
                </c:pt>
                <c:pt idx="12">
                  <c:v>25268.452758018153</c:v>
                </c:pt>
                <c:pt idx="13">
                  <c:v>26005.351960173808</c:v>
                </c:pt>
                <c:pt idx="14">
                  <c:v>26759.493273643704</c:v>
                </c:pt>
                <c:pt idx="15">
                  <c:v>27383.465873544745</c:v>
                </c:pt>
                <c:pt idx="16">
                  <c:v>28255.527292656443</c:v>
                </c:pt>
                <c:pt idx="17">
                  <c:v>29152.682473876619</c:v>
                </c:pt>
                <c:pt idx="18">
                  <c:v>30127.885573471704</c:v>
                </c:pt>
                <c:pt idx="19">
                  <c:v>31133.885064072951</c:v>
                </c:pt>
                <c:pt idx="20">
                  <c:v>32225.231441206961</c:v>
                </c:pt>
                <c:pt idx="21">
                  <c:v>33353.816220602865</c:v>
                </c:pt>
                <c:pt idx="22">
                  <c:v>34520.856045723041</c:v>
                </c:pt>
                <c:pt idx="23">
                  <c:v>35727.604365465348</c:v>
                </c:pt>
                <c:pt idx="24">
                  <c:v>36975.352379875469</c:v>
                </c:pt>
                <c:pt idx="25">
                  <c:v>38133.31077915342</c:v>
                </c:pt>
                <c:pt idx="26">
                  <c:v>38989.202774686994</c:v>
                </c:pt>
                <c:pt idx="27">
                  <c:v>39671.960645982057</c:v>
                </c:pt>
                <c:pt idx="28">
                  <c:v>40154.711324504358</c:v>
                </c:pt>
                <c:pt idx="29">
                  <c:v>39878.391984795577</c:v>
                </c:pt>
                <c:pt idx="30">
                  <c:v>39700.561725949257</c:v>
                </c:pt>
                <c:pt idx="31">
                  <c:v>39637.672677385184</c:v>
                </c:pt>
                <c:pt idx="32">
                  <c:v>39932.473418848611</c:v>
                </c:pt>
                <c:pt idx="33">
                  <c:v>40671.409866219328</c:v>
                </c:pt>
                <c:pt idx="34">
                  <c:v>41333.303309598123</c:v>
                </c:pt>
                <c:pt idx="35">
                  <c:v>41972.588372872684</c:v>
                </c:pt>
                <c:pt idx="36">
                  <c:v>42595.524681338997</c:v>
                </c:pt>
                <c:pt idx="37">
                  <c:v>42994.77982013912</c:v>
                </c:pt>
                <c:pt idx="38">
                  <c:v>43349.586068673823</c:v>
                </c:pt>
                <c:pt idx="39">
                  <c:v>43655.324015155471</c:v>
                </c:pt>
                <c:pt idx="40">
                  <c:v>43907.054103029339</c:v>
                </c:pt>
                <c:pt idx="41">
                  <c:v>44099.497307435078</c:v>
                </c:pt>
                <c:pt idx="42">
                  <c:v>44797.018215514181</c:v>
                </c:pt>
                <c:pt idx="43">
                  <c:v>45479.526869189991</c:v>
                </c:pt>
                <c:pt idx="44">
                  <c:v>46189.834753709467</c:v>
                </c:pt>
                <c:pt idx="45">
                  <c:v>46884.149578063953</c:v>
                </c:pt>
                <c:pt idx="46">
                  <c:v>47553.059028381525</c:v>
                </c:pt>
                <c:pt idx="47">
                  <c:v>48207.462857130202</c:v>
                </c:pt>
                <c:pt idx="48">
                  <c:v>48830.443753248874</c:v>
                </c:pt>
                <c:pt idx="49">
                  <c:v>49418.043488126954</c:v>
                </c:pt>
                <c:pt idx="50">
                  <c:v>49966.017109940367</c:v>
                </c:pt>
                <c:pt idx="51">
                  <c:v>50469.815304399242</c:v>
                </c:pt>
                <c:pt idx="52">
                  <c:v>50924.565750742695</c:v>
                </c:pt>
                <c:pt idx="53">
                  <c:v>51325.053418181094</c:v>
                </c:pt>
                <c:pt idx="54">
                  <c:v>51665.69974507724</c:v>
                </c:pt>
                <c:pt idx="55">
                  <c:v>51940.540640096719</c:v>
                </c:pt>
                <c:pt idx="56">
                  <c:v>52143.203241337062</c:v>
                </c:pt>
                <c:pt idx="57">
                  <c:v>52266.881366057059</c:v>
                </c:pt>
                <c:pt idx="58">
                  <c:v>52304.309580062691</c:v>
                </c:pt>
                <c:pt idx="59">
                  <c:v>52392.9700564835</c:v>
                </c:pt>
                <c:pt idx="60">
                  <c:v>52218.207745966531</c:v>
                </c:pt>
                <c:pt idx="61">
                  <c:v>51942.723049392123</c:v>
                </c:pt>
                <c:pt idx="62">
                  <c:v>51471.234608104758</c:v>
                </c:pt>
                <c:pt idx="63">
                  <c:v>50926.62189792475</c:v>
                </c:pt>
                <c:pt idx="64">
                  <c:v>50211.901489326738</c:v>
                </c:pt>
                <c:pt idx="65">
                  <c:v>49367.903170598096</c:v>
                </c:pt>
                <c:pt idx="66">
                  <c:v>48429.011309608446</c:v>
                </c:pt>
                <c:pt idx="67">
                  <c:v>47256.493772329748</c:v>
                </c:pt>
                <c:pt idx="68">
                  <c:v>46652.356719319308</c:v>
                </c:pt>
                <c:pt idx="69">
                  <c:v>45827.070651917405</c:v>
                </c:pt>
                <c:pt idx="70">
                  <c:v>44926.511687821374</c:v>
                </c:pt>
                <c:pt idx="71">
                  <c:v>43896.784082230573</c:v>
                </c:pt>
                <c:pt idx="72">
                  <c:v>42693.647193325152</c:v>
                </c:pt>
                <c:pt idx="73">
                  <c:v>40595.558727959753</c:v>
                </c:pt>
                <c:pt idx="74">
                  <c:v>38235.043767135583</c:v>
                </c:pt>
                <c:pt idx="75">
                  <c:v>35593.120361366098</c:v>
                </c:pt>
                <c:pt idx="76">
                  <c:v>32649.639495601448</c:v>
                </c:pt>
                <c:pt idx="77">
                  <c:v>29383.21863314485</c:v>
                </c:pt>
                <c:pt idx="78">
                  <c:v>25771.171635741866</c:v>
                </c:pt>
                <c:pt idx="79">
                  <c:v>21789.434867477448</c:v>
                </c:pt>
                <c:pt idx="80">
                  <c:v>17412.489280083566</c:v>
                </c:pt>
                <c:pt idx="81">
                  <c:v>14536.332925524217</c:v>
                </c:pt>
                <c:pt idx="82">
                  <c:v>11376.941259169364</c:v>
                </c:pt>
                <c:pt idx="83">
                  <c:v>7914.9655272200034</c:v>
                </c:pt>
                <c:pt idx="84">
                  <c:v>4129.8966452587738</c:v>
                </c:pt>
                <c:pt idx="85">
                  <c:v>1.2130427174270153E-5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826-AF5A-BE3144D9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01240"/>
        <c:axId val="1021499440"/>
      </c:lineChart>
      <c:lineChart>
        <c:grouping val="standard"/>
        <c:varyColors val="0"/>
        <c:ser>
          <c:idx val="1"/>
          <c:order val="1"/>
          <c:tx>
            <c:strRef>
              <c:f>Results!$A$148</c:f>
              <c:strCache>
                <c:ptCount val="1"/>
                <c:pt idx="0">
                  <c:v>Discount Rate Medium-Case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Results!$B$143:$CI$143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Results!$B$148:$CI$148</c:f>
              <c:numCache>
                <c:formatCode>General</c:formatCode>
                <c:ptCount val="86"/>
                <c:pt idx="0" formatCode="0.00%">
                  <c:v>4.9967239362385202E-2</c:v>
                </c:pt>
                <c:pt idx="2" formatCode="0.00%">
                  <c:v>4.9967239362385202E-2</c:v>
                </c:pt>
                <c:pt idx="3" formatCode="0.00%">
                  <c:v>4.9967239362385202E-2</c:v>
                </c:pt>
                <c:pt idx="4" formatCode="0.00%">
                  <c:v>4.9967239362385202E-2</c:v>
                </c:pt>
                <c:pt idx="5" formatCode="0.00%">
                  <c:v>4.9967239362385202E-2</c:v>
                </c:pt>
                <c:pt idx="6" formatCode="0.00%">
                  <c:v>4.9967239362385202E-2</c:v>
                </c:pt>
                <c:pt idx="7" formatCode="0.00%">
                  <c:v>4.9967239362385202E-2</c:v>
                </c:pt>
                <c:pt idx="8" formatCode="0.00%">
                  <c:v>4.9967239362385202E-2</c:v>
                </c:pt>
                <c:pt idx="9" formatCode="0.00%">
                  <c:v>4.9967239362385202E-2</c:v>
                </c:pt>
                <c:pt idx="10" formatCode="0.00%">
                  <c:v>4.9967239362385202E-2</c:v>
                </c:pt>
                <c:pt idx="11" formatCode="0.00%">
                  <c:v>4.9967239362385202E-2</c:v>
                </c:pt>
                <c:pt idx="12" formatCode="0.00%">
                  <c:v>4.9967239362385202E-2</c:v>
                </c:pt>
                <c:pt idx="13" formatCode="0.00%">
                  <c:v>4.9967239362385202E-2</c:v>
                </c:pt>
                <c:pt idx="14" formatCode="0.00%">
                  <c:v>4.9967239362385202E-2</c:v>
                </c:pt>
                <c:pt idx="15" formatCode="0.00%">
                  <c:v>4.9967239362385202E-2</c:v>
                </c:pt>
                <c:pt idx="16" formatCode="0.00%">
                  <c:v>4.9967239362385202E-2</c:v>
                </c:pt>
                <c:pt idx="17" formatCode="0.00%">
                  <c:v>4.9967239362385202E-2</c:v>
                </c:pt>
                <c:pt idx="18" formatCode="0.00%">
                  <c:v>4.9967239362385202E-2</c:v>
                </c:pt>
                <c:pt idx="19" formatCode="0.00%">
                  <c:v>4.9967239362385202E-2</c:v>
                </c:pt>
                <c:pt idx="20" formatCode="0.00%">
                  <c:v>4.9967239362385202E-2</c:v>
                </c:pt>
                <c:pt idx="21" formatCode="0.00%">
                  <c:v>4.9967239362385202E-2</c:v>
                </c:pt>
                <c:pt idx="22" formatCode="0.00%">
                  <c:v>4.9967239362385202E-2</c:v>
                </c:pt>
                <c:pt idx="23" formatCode="0.00%">
                  <c:v>4.9967239362385202E-2</c:v>
                </c:pt>
                <c:pt idx="24" formatCode="0.00%">
                  <c:v>4.9967239362385202E-2</c:v>
                </c:pt>
                <c:pt idx="25" formatCode="0.00%">
                  <c:v>4.9967239362385202E-2</c:v>
                </c:pt>
                <c:pt idx="26" formatCode="0.00%">
                  <c:v>4.9967239362385202E-2</c:v>
                </c:pt>
                <c:pt idx="27" formatCode="0.00%">
                  <c:v>4.9967239362385202E-2</c:v>
                </c:pt>
                <c:pt idx="28" formatCode="0.00%">
                  <c:v>4.9967239362385202E-2</c:v>
                </c:pt>
                <c:pt idx="29" formatCode="0.00%">
                  <c:v>4.9967239362385202E-2</c:v>
                </c:pt>
                <c:pt idx="30" formatCode="0.00%">
                  <c:v>4.9967239362385202E-2</c:v>
                </c:pt>
                <c:pt idx="31" formatCode="0.00%">
                  <c:v>4.9967239362385202E-2</c:v>
                </c:pt>
                <c:pt idx="32" formatCode="0.00%">
                  <c:v>4.9967239362385202E-2</c:v>
                </c:pt>
                <c:pt idx="33" formatCode="0.00%">
                  <c:v>4.9967239362385202E-2</c:v>
                </c:pt>
                <c:pt idx="34" formatCode="0.00%">
                  <c:v>4.9967239362385202E-2</c:v>
                </c:pt>
                <c:pt idx="35" formatCode="0.00%">
                  <c:v>4.9967239362385202E-2</c:v>
                </c:pt>
                <c:pt idx="36" formatCode="0.00%">
                  <c:v>4.9967239362385202E-2</c:v>
                </c:pt>
                <c:pt idx="37" formatCode="0.00%">
                  <c:v>4.9967239362385202E-2</c:v>
                </c:pt>
                <c:pt idx="38" formatCode="0.00%">
                  <c:v>4.9967239362385202E-2</c:v>
                </c:pt>
                <c:pt idx="39" formatCode="0.00%">
                  <c:v>4.9967239362385202E-2</c:v>
                </c:pt>
                <c:pt idx="40" formatCode="0.00%">
                  <c:v>4.9967239362385202E-2</c:v>
                </c:pt>
                <c:pt idx="41" formatCode="0.00%">
                  <c:v>4.9967239362385202E-2</c:v>
                </c:pt>
                <c:pt idx="42" formatCode="0.00%">
                  <c:v>4.9967239362385202E-2</c:v>
                </c:pt>
                <c:pt idx="43" formatCode="0.00%">
                  <c:v>4.9967239362385202E-2</c:v>
                </c:pt>
                <c:pt idx="44" formatCode="0.00%">
                  <c:v>4.9967239362385202E-2</c:v>
                </c:pt>
                <c:pt idx="45" formatCode="0.00%">
                  <c:v>4.9967239362385202E-2</c:v>
                </c:pt>
                <c:pt idx="46" formatCode="0.00%">
                  <c:v>4.9967239362385202E-2</c:v>
                </c:pt>
                <c:pt idx="47" formatCode="0.00%">
                  <c:v>4.9967239362385202E-2</c:v>
                </c:pt>
                <c:pt idx="48" formatCode="0.00%">
                  <c:v>4.9967239362385202E-2</c:v>
                </c:pt>
                <c:pt idx="49" formatCode="0.00%">
                  <c:v>4.9967239362385202E-2</c:v>
                </c:pt>
                <c:pt idx="50" formatCode="0.00%">
                  <c:v>4.9967239362385202E-2</c:v>
                </c:pt>
                <c:pt idx="51" formatCode="0.00%">
                  <c:v>4.9967239362385202E-2</c:v>
                </c:pt>
                <c:pt idx="52" formatCode="0.00%">
                  <c:v>4.9967239362385202E-2</c:v>
                </c:pt>
                <c:pt idx="53" formatCode="0.00%">
                  <c:v>4.9967239362385202E-2</c:v>
                </c:pt>
                <c:pt idx="54" formatCode="0.00%">
                  <c:v>4.9967239362385202E-2</c:v>
                </c:pt>
                <c:pt idx="55" formatCode="0.00%">
                  <c:v>4.9967239362385202E-2</c:v>
                </c:pt>
                <c:pt idx="56" formatCode="0.00%">
                  <c:v>4.9967239362385202E-2</c:v>
                </c:pt>
                <c:pt idx="57" formatCode="0.00%">
                  <c:v>4.9967239362385202E-2</c:v>
                </c:pt>
                <c:pt idx="58" formatCode="0.00%">
                  <c:v>4.9967239362385202E-2</c:v>
                </c:pt>
                <c:pt idx="59" formatCode="0.00%">
                  <c:v>4.9967239362385202E-2</c:v>
                </c:pt>
                <c:pt idx="60" formatCode="0.00%">
                  <c:v>4.9967239362385202E-2</c:v>
                </c:pt>
                <c:pt idx="61" formatCode="0.00%">
                  <c:v>4.9967239362385202E-2</c:v>
                </c:pt>
                <c:pt idx="62" formatCode="0.00%">
                  <c:v>4.9967239362385202E-2</c:v>
                </c:pt>
                <c:pt idx="63" formatCode="0.00%">
                  <c:v>4.9967239362385202E-2</c:v>
                </c:pt>
                <c:pt idx="64" formatCode="0.00%">
                  <c:v>4.9967239362385202E-2</c:v>
                </c:pt>
                <c:pt idx="65" formatCode="0.00%">
                  <c:v>4.9967239362385202E-2</c:v>
                </c:pt>
                <c:pt idx="66" formatCode="0.00%">
                  <c:v>4.9967239362385202E-2</c:v>
                </c:pt>
                <c:pt idx="67" formatCode="0.00%">
                  <c:v>4.9967239362385202E-2</c:v>
                </c:pt>
                <c:pt idx="68" formatCode="0.00%">
                  <c:v>4.9967239362385202E-2</c:v>
                </c:pt>
                <c:pt idx="69" formatCode="0.00%">
                  <c:v>4.9967239362385202E-2</c:v>
                </c:pt>
                <c:pt idx="70" formatCode="0.00%">
                  <c:v>4.9967239362385202E-2</c:v>
                </c:pt>
                <c:pt idx="71" formatCode="0.00%">
                  <c:v>4.9967239362385202E-2</c:v>
                </c:pt>
                <c:pt idx="72" formatCode="0.00%">
                  <c:v>4.9967239362385202E-2</c:v>
                </c:pt>
                <c:pt idx="73" formatCode="0.00%">
                  <c:v>4.9967239362385202E-2</c:v>
                </c:pt>
                <c:pt idx="74" formatCode="0.00%">
                  <c:v>4.9967239362385202E-2</c:v>
                </c:pt>
                <c:pt idx="75" formatCode="0.00%">
                  <c:v>4.9967239362385202E-2</c:v>
                </c:pt>
                <c:pt idx="76" formatCode="0.00%">
                  <c:v>4.9967239362385202E-2</c:v>
                </c:pt>
                <c:pt idx="77" formatCode="0.00%">
                  <c:v>4.9967239362385202E-2</c:v>
                </c:pt>
                <c:pt idx="78" formatCode="0.00%">
                  <c:v>4.9967239362385202E-2</c:v>
                </c:pt>
                <c:pt idx="79" formatCode="0.00%">
                  <c:v>4.9967239362385202E-2</c:v>
                </c:pt>
                <c:pt idx="80" formatCode="0.00%">
                  <c:v>4.9967239362385202E-2</c:v>
                </c:pt>
                <c:pt idx="81" formatCode="0.00%">
                  <c:v>4.9967239362385202E-2</c:v>
                </c:pt>
                <c:pt idx="82" formatCode="0.00%">
                  <c:v>4.9967239362385202E-2</c:v>
                </c:pt>
                <c:pt idx="83" formatCode="0.00%">
                  <c:v>4.9967239362385202E-2</c:v>
                </c:pt>
                <c:pt idx="84" formatCode="0.00%">
                  <c:v>4.9967239362385202E-2</c:v>
                </c:pt>
                <c:pt idx="85" formatCode="0.00%">
                  <c:v>4.9967239362385202E-2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7-4826-AF5A-BE3144D9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08080"/>
        <c:axId val="1021506640"/>
      </c:lineChart>
      <c:catAx>
        <c:axId val="102150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1499440"/>
        <c:crosses val="autoZero"/>
        <c:auto val="1"/>
        <c:lblAlgn val="ctr"/>
        <c:lblOffset val="100"/>
        <c:noMultiLvlLbl val="0"/>
      </c:catAx>
      <c:valAx>
        <c:axId val="1021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1501240"/>
        <c:crosses val="autoZero"/>
        <c:crossBetween val="between"/>
      </c:valAx>
      <c:valAx>
        <c:axId val="10215066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1508080"/>
        <c:crosses val="max"/>
        <c:crossBetween val="between"/>
      </c:valAx>
      <c:catAx>
        <c:axId val="102150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50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Results!$A$153</c:f>
              <c:strCache>
                <c:ptCount val="1"/>
                <c:pt idx="0">
                  <c:v>Cost Projection Planned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Results!$B$143:$BI$143</c:f>
              <c:strCache>
                <c:ptCount val="60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strCache>
            </c:strRef>
          </c:cat>
          <c:val>
            <c:numRef>
              <c:f>Results!$B$153:$BI$153</c:f>
              <c:numCache>
                <c:formatCode>General</c:formatCode>
                <c:ptCount val="60"/>
                <c:pt idx="2" formatCode="_-* #,##0_-;\-* #,##0_-;_-* &quot;-&quot;??_-;_-@_-">
                  <c:v>896.15700000000004</c:v>
                </c:pt>
                <c:pt idx="3" formatCode="_-* #,##0_-;\-* #,##0_-;_-* &quot;-&quot;??_-;_-@_-">
                  <c:v>1009.245</c:v>
                </c:pt>
                <c:pt idx="4" formatCode="_-* #,##0_-;\-* #,##0_-;_-* &quot;-&quot;??_-;_-@_-">
                  <c:v>1007.81</c:v>
                </c:pt>
                <c:pt idx="5" formatCode="_-* #,##0_-;\-* #,##0_-;_-* &quot;-&quot;??_-;_-@_-">
                  <c:v>999.23</c:v>
                </c:pt>
                <c:pt idx="6" formatCode="_-* #,##0_-;\-* #,##0_-;_-* &quot;-&quot;??_-;_-@_-">
                  <c:v>878.13896009951782</c:v>
                </c:pt>
                <c:pt idx="7" formatCode="_-* #,##0_-;\-* #,##0_-;_-* &quot;-&quot;??_-;_-@_-">
                  <c:v>689.24729745203138</c:v>
                </c:pt>
                <c:pt idx="8" formatCode="_-* #,##0_-;\-* #,##0_-;_-* &quot;-&quot;??_-;_-@_-">
                  <c:v>690.26832082858493</c:v>
                </c:pt>
                <c:pt idx="9" formatCode="_-* #,##0_-;\-* #,##0_-;_-* &quot;-&quot;??_-;_-@_-">
                  <c:v>701.03727102916866</c:v>
                </c:pt>
                <c:pt idx="10" formatCode="_-* #,##0_-;\-* #,##0_-;_-* &quot;-&quot;??_-;_-@_-">
                  <c:v>726.28526855273844</c:v>
                </c:pt>
                <c:pt idx="11" formatCode="_-* #,##0_-;\-* #,##0_-;_-* &quot;-&quot;??_-;_-@_-">
                  <c:v>805.37823649337258</c:v>
                </c:pt>
                <c:pt idx="12" formatCode="_-* #,##0_-;\-* #,##0_-;_-* &quot;-&quot;??_-;_-@_-">
                  <c:v>521.00039719526626</c:v>
                </c:pt>
                <c:pt idx="13" formatCode="_-* #,##0_-;\-* #,##0_-;_-* &quot;-&quot;??_-;_-@_-">
                  <c:v>513.38487092926448</c:v>
                </c:pt>
                <c:pt idx="14" formatCode="_-* #,##0_-;\-* #,##0_-;_-* &quot;-&quot;??_-;_-@_-">
                  <c:v>531.87452973275606</c:v>
                </c:pt>
                <c:pt idx="15" formatCode="_-* #,##0_-;\-* #,##0_-;_-* &quot;-&quot;??_-;_-@_-">
                  <c:v>694.77707919928821</c:v>
                </c:pt>
                <c:pt idx="16" formatCode="_-* #,##0_-;\-* #,##0_-;_-* &quot;-&quot;??_-;_-@_-">
                  <c:v>482.87497660715428</c:v>
                </c:pt>
                <c:pt idx="17" formatCode="_-* #,##0_-;\-* #,##0_-;_-* &quot;-&quot;??_-;_-@_-">
                  <c:v>500.26581546465638</c:v>
                </c:pt>
                <c:pt idx="18" formatCode="_-* #,##0_-;\-* #,##0_-;_-* &quot;-&quot;??_-;_-@_-">
                  <c:v>467.42344322581016</c:v>
                </c:pt>
                <c:pt idx="19" formatCode="_-* #,##0_-;\-* #,##0_-;_-* &quot;-&quot;??_-;_-@_-">
                  <c:v>484.25779201827629</c:v>
                </c:pt>
                <c:pt idx="20" formatCode="_-* #,##0_-;\-* #,##0_-;_-* &quot;-&quot;??_-;_-@_-">
                  <c:v>449.7089583012513</c:v>
                </c:pt>
                <c:pt idx="21" formatCode="_-* #,##0_-;\-* #,##0_-;_-* &quot;-&quot;??_-;_-@_-">
                  <c:v>465.90531637626276</c:v>
                </c:pt>
                <c:pt idx="22" formatCode="_-* #,##0_-;\-* #,##0_-;_-* &quot;-&quot;??_-;_-@_-">
                  <c:v>482.68498952661713</c:v>
                </c:pt>
                <c:pt idx="23" formatCode="_-* #,##0_-;\-* #,##0_-;_-* &quot;-&quot;??_-;_-@_-">
                  <c:v>500.06898596141616</c:v>
                </c:pt>
                <c:pt idx="24" formatCode="_-* #,##0_-;\-* #,##0_-;_-* &quot;-&quot;??_-;_-@_-">
                  <c:v>518.0790705046137</c:v>
                </c:pt>
                <c:pt idx="25" formatCode="_-* #,##0_-;\-* #,##0_-;_-* &quot;-&quot;??_-;_-@_-">
                  <c:v>663.9415459812451</c:v>
                </c:pt>
                <c:pt idx="26" formatCode="_-* #,##0_-;\-* #,##0_-;_-* &quot;-&quot;??_-;_-@_-">
                  <c:v>1009.2804183836151</c:v>
                </c:pt>
                <c:pt idx="27" formatCode="_-* #,##0_-;\-* #,##0_-;_-* &quot;-&quot;??_-;_-@_-">
                  <c:v>1215.4614550807053</c:v>
                </c:pt>
                <c:pt idx="28" formatCode="_-* #,##0_-;\-* #,##0_-;_-* &quot;-&quot;??_-;_-@_-">
                  <c:v>1438.6346252416781</c:v>
                </c:pt>
                <c:pt idx="29" formatCode="_-* #,##0_-;\-* #,##0_-;_-* &quot;-&quot;??_-;_-@_-">
                  <c:v>2187.4191162253469</c:v>
                </c:pt>
                <c:pt idx="30" formatCode="_-* #,##0_-;\-* #,##0_-;_-* &quot;-&quot;??_-;_-@_-">
                  <c:v>2077.3494987483573</c:v>
                </c:pt>
                <c:pt idx="31" formatCode="_-* #,##0_-;\-* #,##0_-;_-* &quot;-&quot;??_-;_-@_-">
                  <c:v>1956.5142331051627</c:v>
                </c:pt>
                <c:pt idx="32" formatCode="_-* #,##0_-;\-* #,##0_-;_-* &quot;-&quot;??_-;_-@_-">
                  <c:v>1609.6593847605554</c:v>
                </c:pt>
                <c:pt idx="33" formatCode="_-* #,##0_-;\-* #,##0_-;_-* &quot;-&quot;??_-;_-@_-">
                  <c:v>1198.2241790752194</c:v>
                </c:pt>
                <c:pt idx="34" formatCode="_-* #,##0_-;\-* #,##0_-;_-* &quot;-&quot;??_-;_-@_-">
                  <c:v>1305.3670430722045</c:v>
                </c:pt>
                <c:pt idx="35" formatCode="_-* #,##0_-;\-* #,##0_-;_-* &quot;-&quot;??_-;_-@_-">
                  <c:v>1356.79964100644</c:v>
                </c:pt>
                <c:pt idx="36" formatCode="_-* #,##0_-;\-* #,##0_-;_-* &quot;-&quot;??_-;_-@_-">
                  <c:v>1401.0863379146181</c:v>
                </c:pt>
                <c:pt idx="37" formatCode="_-* #,##0_-;\-* #,##0_-;_-* &quot;-&quot;??_-;_-@_-">
                  <c:v>1641.2914148261136</c:v>
                </c:pt>
                <c:pt idx="38" formatCode="_-* #,##0_-;\-* #,##0_-;_-* &quot;-&quot;??_-;_-@_-">
                  <c:v>1700.4028533893593</c:v>
                </c:pt>
                <c:pt idx="39" formatCode="_-* #,##0_-;\-* #,##0_-;_-* &quot;-&quot;??_-;_-@_-">
                  <c:v>1761.6432022347476</c:v>
                </c:pt>
                <c:pt idx="40" formatCode="_-* #,##0_-;\-* #,##0_-;_-* &quot;-&quot;??_-;_-@_-">
                  <c:v>1825.0891344918723</c:v>
                </c:pt>
                <c:pt idx="41" formatCode="_-* #,##0_-;\-* #,##0_-;_-* &quot;-&quot;??_-;_-@_-">
                  <c:v>1890.8200846884247</c:v>
                </c:pt>
                <c:pt idx="42" formatCode="_-* #,##0_-;\-* #,##0_-;_-* &quot;-&quot;??_-;_-@_-">
                  <c:v>1421.0650445052781</c:v>
                </c:pt>
                <c:pt idx="43" formatCode="_-* #,##0_-;\-* #,##0_-;_-* &quot;-&quot;??_-;_-@_-">
                  <c:v>1466.3794684224547</c:v>
                </c:pt>
                <c:pt idx="44" formatCode="_-* #,##0_-;\-* #,##0_-;_-* &quot;-&quot;??_-;_-@_-">
                  <c:v>1470.5772928694685</c:v>
                </c:pt>
                <c:pt idx="45" formatCode="_-* #,##0_-;\-* #,##0_-;_-* &quot;-&quot;??_-;_-@_-">
                  <c:v>1517.2448065835401</c:v>
                </c:pt>
                <c:pt idx="46" formatCode="_-* #,##0_-;\-* #,##0_-;_-* &quot;-&quot;??_-;_-@_-">
                  <c:v>1571.8886817416078</c:v>
                </c:pt>
                <c:pt idx="47" formatCode="_-* #,##0_-;\-* #,##0_-;_-* &quot;-&quot;??_-;_-@_-">
                  <c:v>1614.9860394653613</c:v>
                </c:pt>
                <c:pt idx="48" formatCode="_-* #,##0_-;\-* #,##0_-;_-* &quot;-&quot;??_-;_-@_-">
                  <c:v>1673.1500846739143</c:v>
                </c:pt>
                <c:pt idx="49" formatCode="_-* #,##0_-;\-* #,##0_-;_-* &quot;-&quot;??_-;_-@_-">
                  <c:v>1733.4089196034624</c:v>
                </c:pt>
                <c:pt idx="50" formatCode="_-* #,##0_-;\-* #,##0_-;_-* &quot;-&quot;??_-;_-@_-">
                  <c:v>1795.8379885247653</c:v>
                </c:pt>
                <c:pt idx="51" formatCode="_-* #,##0_-;\-* #,##0_-;_-* &quot;-&quot;??_-;_-@_-">
                  <c:v>1860.5154528490823</c:v>
                </c:pt>
                <c:pt idx="52" formatCode="_-* #,##0_-;\-* #,##0_-;_-* &quot;-&quot;??_-;_-@_-">
                  <c:v>1927.5222889865324</c:v>
                </c:pt>
                <c:pt idx="53" formatCode="_-* #,##0_-;\-* #,##0_-;_-* &quot;-&quot;??_-;_-@_-">
                  <c:v>1996.9423897288409</c:v>
                </c:pt>
                <c:pt idx="54" formatCode="_-* #,##0_-;\-* #,##0_-;_-* &quot;-&quot;??_-;_-@_-">
                  <c:v>2068.8626692834032</c:v>
                </c:pt>
                <c:pt idx="55" formatCode="_-* #,##0_-;\-* #,##0_-;_-* &quot;-&quot;??_-;_-@_-">
                  <c:v>1605.2878569210964</c:v>
                </c:pt>
                <c:pt idx="56" formatCode="_-* #,##0_-;\-* #,##0_-;_-* &quot;-&quot;??_-;_-@_-">
                  <c:v>1663.1026201456807</c:v>
                </c:pt>
                <c:pt idx="57" formatCode="_-* #,##0_-;\-* #,##0_-;_-* &quot;-&quot;??_-;_-@_-">
                  <c:v>1722.9995936307514</c:v>
                </c:pt>
                <c:pt idx="58" formatCode="_-* #,##0_-;\-* #,##0_-;_-* &quot;-&quot;??_-;_-@_-">
                  <c:v>1785.0537685952816</c:v>
                </c:pt>
                <c:pt idx="59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9-4588-B777-BE430DA2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20920"/>
        <c:axId val="952723440"/>
      </c:barChart>
      <c:lineChart>
        <c:grouping val="standard"/>
        <c:varyColors val="0"/>
        <c:ser>
          <c:idx val="2"/>
          <c:order val="2"/>
          <c:tx>
            <c:strRef>
              <c:f>Results!$A$155</c:f>
              <c:strCache>
                <c:ptCount val="1"/>
                <c:pt idx="0">
                  <c:v>Fund Balance Planned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Results!$B$143:$BI$143</c:f>
              <c:strCache>
                <c:ptCount val="60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strCache>
            </c:strRef>
          </c:cat>
          <c:val>
            <c:numRef>
              <c:f>Results!$B$155:$BI$155</c:f>
              <c:numCache>
                <c:formatCode>_-* #,##0_-;\-* #,##0_-;_-* "-"??_-;_-@_-</c:formatCode>
                <c:ptCount val="60"/>
                <c:pt idx="1">
                  <c:v>21736.939067389998</c:v>
                </c:pt>
                <c:pt idx="2">
                  <c:v>21730.945157815335</c:v>
                </c:pt>
                <c:pt idx="3">
                  <c:v>21611.617787872299</c:v>
                </c:pt>
                <c:pt idx="4">
                  <c:v>21488.838767602301</c:v>
                </c:pt>
                <c:pt idx="5">
                  <c:v>21369.611746297564</c:v>
                </c:pt>
                <c:pt idx="6">
                  <c:v>21366.593224006672</c:v>
                </c:pt>
                <c:pt idx="7">
                  <c:v>21552.342750954649</c:v>
                </c:pt>
                <c:pt idx="8">
                  <c:v>21744.67800046397</c:v>
                </c:pt>
                <c:pt idx="9">
                  <c:v>21934.120741785544</c:v>
                </c:pt>
                <c:pt idx="10">
                  <c:v>22106.073474670728</c:v>
                </c:pt>
                <c:pt idx="11">
                  <c:v>22205.974984344724</c:v>
                </c:pt>
                <c:pt idx="12">
                  <c:v>22594.345462997688</c:v>
                </c:pt>
                <c:pt idx="13">
                  <c:v>23006.235872140071</c:v>
                </c:pt>
                <c:pt idx="14">
                  <c:v>23416.50420619818</c:v>
                </c:pt>
                <c:pt idx="15">
                  <c:v>23680.671147889967</c:v>
                </c:pt>
                <c:pt idx="16">
                  <c:v>24167.558259081816</c:v>
                </c:pt>
                <c:pt idx="17">
                  <c:v>24656.993352344125</c:v>
                </c:pt>
                <c:pt idx="18">
                  <c:v>25199.313982792763</c:v>
                </c:pt>
                <c:pt idx="19">
                  <c:v>25747.00917835833</c:v>
                </c:pt>
                <c:pt idx="20">
                  <c:v>26351.682218753496</c:v>
                </c:pt>
                <c:pt idx="21">
                  <c:v>26964.92124781743</c:v>
                </c:pt>
                <c:pt idx="22">
                  <c:v>27586.493741675069</c:v>
                </c:pt>
                <c:pt idx="23">
                  <c:v>28216.136646010502</c:v>
                </c:pt>
                <c:pt idx="24">
                  <c:v>28853.554369180809</c:v>
                </c:pt>
                <c:pt idx="25">
                  <c:v>29371.212911758372</c:v>
                </c:pt>
                <c:pt idx="26">
                  <c:v>29564.731543140442</c:v>
                </c:pt>
                <c:pt idx="27">
                  <c:v>29559.994041255104</c:v>
                </c:pt>
                <c:pt idx="28">
                  <c:v>29331.889360783502</c:v>
                </c:pt>
                <c:pt idx="29">
                  <c:v>28345.658930806065</c:v>
                </c:pt>
                <c:pt idx="30">
                  <c:v>27429.110374442575</c:v>
                </c:pt>
                <c:pt idx="31">
                  <c:v>26595.862926179307</c:v>
                </c:pt>
                <c:pt idx="32">
                  <c:v>26075.34748489207</c:v>
                </c:pt>
                <c:pt idx="33">
                  <c:v>25944.951293423805</c:v>
                </c:pt>
                <c:pt idx="34">
                  <c:v>25702.07230134571</c:v>
                </c:pt>
                <c:pt idx="35">
                  <c:v>25397.814420665803</c:v>
                </c:pt>
                <c:pt idx="36">
                  <c:v>25036.809986861874</c:v>
                </c:pt>
                <c:pt idx="37">
                  <c:v>24420.816756071792</c:v>
                </c:pt>
                <c:pt idx="38">
                  <c:v>23720.486159723812</c:v>
                </c:pt>
                <c:pt idx="39">
                  <c:v>22930.235534929197</c:v>
                </c:pt>
                <c:pt idx="40">
                  <c:v>22044.176926523458</c:v>
                </c:pt>
                <c:pt idx="41">
                  <c:v>21056.101823451856</c:v>
                </c:pt>
                <c:pt idx="42">
                  <c:v>20497.318474329964</c:v>
                </c:pt>
                <c:pt idx="43">
                  <c:v>19870.337612214254</c:v>
                </c:pt>
                <c:pt idx="44">
                  <c:v>19213.483037242037</c:v>
                </c:pt>
                <c:pt idx="45">
                  <c:v>18483.061682904561</c:v>
                </c:pt>
                <c:pt idx="46">
                  <c:v>17668.084508214066</c:v>
                </c:pt>
                <c:pt idx="47">
                  <c:v>16776.635331918296</c:v>
                </c:pt>
                <c:pt idx="48">
                  <c:v>15790.515813401844</c:v>
                </c:pt>
                <c:pt idx="49">
                  <c:v>14703.754258097943</c:v>
                </c:pt>
                <c:pt idx="50">
                  <c:v>13510.058976541475</c:v>
                </c:pt>
                <c:pt idx="51">
                  <c:v>12202.802462915737</c:v>
                </c:pt>
                <c:pt idx="52">
                  <c:v>10775.00482782654</c:v>
                </c:pt>
                <c:pt idx="53">
                  <c:v>9219.3164512386429</c:v>
                </c:pt>
                <c:pt idx="54">
                  <c:v>7527.9998199875918</c:v>
                </c:pt>
                <c:pt idx="55">
                  <c:v>6230.995827860258</c:v>
                </c:pt>
                <c:pt idx="56">
                  <c:v>4823.0626446513788</c:v>
                </c:pt>
                <c:pt idx="57">
                  <c:v>3297.5753288886149</c:v>
                </c:pt>
                <c:pt idx="58">
                  <c:v>1647.5626457273686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588-B777-BE430DA2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20920"/>
        <c:axId val="952723440"/>
      </c:lineChart>
      <c:lineChart>
        <c:grouping val="standard"/>
        <c:varyColors val="0"/>
        <c:ser>
          <c:idx val="1"/>
          <c:order val="1"/>
          <c:tx>
            <c:strRef>
              <c:f>Results!$A$154</c:f>
              <c:strCache>
                <c:ptCount val="1"/>
                <c:pt idx="0">
                  <c:v>Discount Rate Planned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Results!$B$143:$BI$143</c:f>
              <c:strCache>
                <c:ptCount val="60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strCache>
            </c:strRef>
          </c:cat>
          <c:val>
            <c:numRef>
              <c:f>Results!$B$154:$BI$154</c:f>
              <c:numCache>
                <c:formatCode>General</c:formatCode>
                <c:ptCount val="60"/>
                <c:pt idx="0" formatCode="0.00%">
                  <c:v>4.0951630202652099E-2</c:v>
                </c:pt>
                <c:pt idx="2" formatCode="0.00%">
                  <c:v>4.0951630202652099E-2</c:v>
                </c:pt>
                <c:pt idx="3" formatCode="0.00%">
                  <c:v>4.0951630202652099E-2</c:v>
                </c:pt>
                <c:pt idx="4" formatCode="0.00%">
                  <c:v>4.0951630202652099E-2</c:v>
                </c:pt>
                <c:pt idx="5" formatCode="0.00%">
                  <c:v>4.0951630202652099E-2</c:v>
                </c:pt>
                <c:pt idx="6" formatCode="0.00%">
                  <c:v>4.0951630202652099E-2</c:v>
                </c:pt>
                <c:pt idx="7" formatCode="0.00%">
                  <c:v>4.0951630202652099E-2</c:v>
                </c:pt>
                <c:pt idx="8" formatCode="0.00%">
                  <c:v>4.0951630202652099E-2</c:v>
                </c:pt>
                <c:pt idx="9" formatCode="0.00%">
                  <c:v>4.0951630202652099E-2</c:v>
                </c:pt>
                <c:pt idx="10" formatCode="0.00%">
                  <c:v>4.0951630202652099E-2</c:v>
                </c:pt>
                <c:pt idx="11" formatCode="0.00%">
                  <c:v>4.0951630202652099E-2</c:v>
                </c:pt>
                <c:pt idx="12" formatCode="0.00%">
                  <c:v>4.0951630202652099E-2</c:v>
                </c:pt>
                <c:pt idx="13" formatCode="0.00%">
                  <c:v>4.0951630202652099E-2</c:v>
                </c:pt>
                <c:pt idx="14" formatCode="0.00%">
                  <c:v>4.0951630202652099E-2</c:v>
                </c:pt>
                <c:pt idx="15" formatCode="0.00%">
                  <c:v>4.0951630202652099E-2</c:v>
                </c:pt>
                <c:pt idx="16" formatCode="0.00%">
                  <c:v>4.0951630202652099E-2</c:v>
                </c:pt>
                <c:pt idx="17" formatCode="0.00%">
                  <c:v>4.0951630202652099E-2</c:v>
                </c:pt>
                <c:pt idx="18" formatCode="0.00%">
                  <c:v>4.0951630202652099E-2</c:v>
                </c:pt>
                <c:pt idx="19" formatCode="0.00%">
                  <c:v>4.0951630202652099E-2</c:v>
                </c:pt>
                <c:pt idx="20" formatCode="0.00%">
                  <c:v>4.0951630202652099E-2</c:v>
                </c:pt>
                <c:pt idx="21" formatCode="0.00%">
                  <c:v>4.0951630202652099E-2</c:v>
                </c:pt>
                <c:pt idx="22" formatCode="0.00%">
                  <c:v>4.0951630202652099E-2</c:v>
                </c:pt>
                <c:pt idx="23" formatCode="0.00%">
                  <c:v>4.0951630202652099E-2</c:v>
                </c:pt>
                <c:pt idx="24" formatCode="0.00%">
                  <c:v>4.0951630202652099E-2</c:v>
                </c:pt>
                <c:pt idx="25" formatCode="0.00%">
                  <c:v>4.0951630202652099E-2</c:v>
                </c:pt>
                <c:pt idx="26" formatCode="0.00%">
                  <c:v>4.0951630202652099E-2</c:v>
                </c:pt>
                <c:pt idx="27" formatCode="0.00%">
                  <c:v>4.0951630202652099E-2</c:v>
                </c:pt>
                <c:pt idx="28" formatCode="0.00%">
                  <c:v>4.0951630202652099E-2</c:v>
                </c:pt>
                <c:pt idx="29" formatCode="0.00%">
                  <c:v>4.0951630202652099E-2</c:v>
                </c:pt>
                <c:pt idx="30" formatCode="0.00%">
                  <c:v>4.0951630202652099E-2</c:v>
                </c:pt>
                <c:pt idx="31" formatCode="0.00%">
                  <c:v>4.0951630202652099E-2</c:v>
                </c:pt>
                <c:pt idx="32" formatCode="0.00%">
                  <c:v>4.0951630202652099E-2</c:v>
                </c:pt>
                <c:pt idx="33" formatCode="0.00%">
                  <c:v>4.0951630202652099E-2</c:v>
                </c:pt>
                <c:pt idx="34" formatCode="0.00%">
                  <c:v>4.0951630202652099E-2</c:v>
                </c:pt>
                <c:pt idx="35" formatCode="0.00%">
                  <c:v>4.0951630202652099E-2</c:v>
                </c:pt>
                <c:pt idx="36" formatCode="0.00%">
                  <c:v>4.0951630202652099E-2</c:v>
                </c:pt>
                <c:pt idx="37" formatCode="0.00%">
                  <c:v>4.0951630202652099E-2</c:v>
                </c:pt>
                <c:pt idx="38" formatCode="0.00%">
                  <c:v>4.0951630202652099E-2</c:v>
                </c:pt>
                <c:pt idx="39" formatCode="0.00%">
                  <c:v>4.0951630202652099E-2</c:v>
                </c:pt>
                <c:pt idx="40" formatCode="0.00%">
                  <c:v>4.0951630202652099E-2</c:v>
                </c:pt>
                <c:pt idx="41" formatCode="0.00%">
                  <c:v>4.0951630202652099E-2</c:v>
                </c:pt>
                <c:pt idx="42" formatCode="0.00%">
                  <c:v>4.0951630202652099E-2</c:v>
                </c:pt>
                <c:pt idx="43" formatCode="0.00%">
                  <c:v>4.0951630202652099E-2</c:v>
                </c:pt>
                <c:pt idx="44" formatCode="0.00%">
                  <c:v>4.0951630202652099E-2</c:v>
                </c:pt>
                <c:pt idx="45" formatCode="0.00%">
                  <c:v>4.0951630202652099E-2</c:v>
                </c:pt>
                <c:pt idx="46" formatCode="0.00%">
                  <c:v>4.0951630202652099E-2</c:v>
                </c:pt>
                <c:pt idx="47" formatCode="0.00%">
                  <c:v>4.0951630202652099E-2</c:v>
                </c:pt>
                <c:pt idx="48" formatCode="0.00%">
                  <c:v>4.0951630202652099E-2</c:v>
                </c:pt>
                <c:pt idx="49" formatCode="0.00%">
                  <c:v>4.0951630202652099E-2</c:v>
                </c:pt>
                <c:pt idx="50" formatCode="0.00%">
                  <c:v>4.0951630202652099E-2</c:v>
                </c:pt>
                <c:pt idx="51" formatCode="0.00%">
                  <c:v>4.0951630202652099E-2</c:v>
                </c:pt>
                <c:pt idx="52" formatCode="0.00%">
                  <c:v>4.0951630202652099E-2</c:v>
                </c:pt>
                <c:pt idx="53" formatCode="0.00%">
                  <c:v>4.0951630202652099E-2</c:v>
                </c:pt>
                <c:pt idx="54" formatCode="0.00%">
                  <c:v>4.0951630202652099E-2</c:v>
                </c:pt>
                <c:pt idx="55" formatCode="0.00%">
                  <c:v>4.0951630202652099E-2</c:v>
                </c:pt>
                <c:pt idx="56" formatCode="0.00%">
                  <c:v>4.0951630202652099E-2</c:v>
                </c:pt>
                <c:pt idx="57" formatCode="0.00%">
                  <c:v>4.0951630202652099E-2</c:v>
                </c:pt>
                <c:pt idx="58" formatCode="0.00%">
                  <c:v>4.0951630202652099E-2</c:v>
                </c:pt>
                <c:pt idx="59" formatCode="0.00%">
                  <c:v>4.0951630202652099E-2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588-B777-BE430DA2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29920"/>
        <c:axId val="952731000"/>
      </c:lineChart>
      <c:catAx>
        <c:axId val="9527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52723440"/>
        <c:crosses val="autoZero"/>
        <c:auto val="1"/>
        <c:lblAlgn val="ctr"/>
        <c:lblOffset val="100"/>
        <c:noMultiLvlLbl val="0"/>
      </c:catAx>
      <c:valAx>
        <c:axId val="952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52720920"/>
        <c:crosses val="autoZero"/>
        <c:crossBetween val="between"/>
      </c:valAx>
      <c:valAx>
        <c:axId val="9527310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52729920"/>
        <c:crosses val="max"/>
        <c:crossBetween val="between"/>
      </c:valAx>
      <c:catAx>
        <c:axId val="9527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2731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Results!$A$144</c:f>
              <c:strCache>
                <c:ptCount val="1"/>
                <c:pt idx="0">
                  <c:v>Cost Projection Worst-Case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Results!$B$143:$CU$143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Results!$B$144:$CU$144</c:f>
              <c:numCache>
                <c:formatCode>General</c:formatCode>
                <c:ptCount val="98"/>
                <c:pt idx="2" formatCode="_-* #,##0_-;\-* #,##0_-;_-* &quot;-&quot;??_-;_-@_-">
                  <c:v>896.15700000000004</c:v>
                </c:pt>
                <c:pt idx="3" formatCode="_-* #,##0_-;\-* #,##0_-;_-* &quot;-&quot;??_-;_-@_-">
                  <c:v>1009.245</c:v>
                </c:pt>
                <c:pt idx="4" formatCode="_-* #,##0_-;\-* #,##0_-;_-* &quot;-&quot;??_-;_-@_-">
                  <c:v>1007.81</c:v>
                </c:pt>
                <c:pt idx="5" formatCode="_-* #,##0_-;\-* #,##0_-;_-* &quot;-&quot;??_-;_-@_-">
                  <c:v>999.23</c:v>
                </c:pt>
                <c:pt idx="6" formatCode="_-* #,##0_-;\-* #,##0_-;_-* &quot;-&quot;??_-;_-@_-">
                  <c:v>887.11326094064452</c:v>
                </c:pt>
                <c:pt idx="7" formatCode="_-* #,##0_-;\-* #,##0_-;_-* &quot;-&quot;??_-;_-@_-">
                  <c:v>700.77561230066465</c:v>
                </c:pt>
                <c:pt idx="8" formatCode="_-* #,##0_-;\-* #,##0_-;_-* &quot;-&quot;??_-;_-@_-">
                  <c:v>702.64573552314312</c:v>
                </c:pt>
                <c:pt idx="9" formatCode="_-* #,##0_-;\-* #,##0_-;_-* &quot;-&quot;??_-;_-@_-">
                  <c:v>714.45379160701941</c:v>
                </c:pt>
                <c:pt idx="10" formatCode="_-* #,##0_-;\-* #,##0_-;_-* &quot;-&quot;??_-;_-@_-">
                  <c:v>741.06250041845749</c:v>
                </c:pt>
                <c:pt idx="11" formatCode="_-* #,##0_-;\-* #,##0_-;_-* &quot;-&quot;??_-;_-@_-">
                  <c:v>822.73894708397142</c:v>
                </c:pt>
                <c:pt idx="12" formatCode="_-* #,##0_-;\-* #,##0_-;_-* &quot;-&quot;??_-;_-@_-">
                  <c:v>532.86204378176933</c:v>
                </c:pt>
                <c:pt idx="13" formatCode="_-* #,##0_-;\-* #,##0_-;_-* &quot;-&quot;??_-;_-@_-">
                  <c:v>525.69562512135781</c:v>
                </c:pt>
                <c:pt idx="14" formatCode="_-* #,##0_-;\-* #,##0_-;_-* &quot;-&quot;??_-;_-@_-">
                  <c:v>545.2743326271825</c:v>
                </c:pt>
                <c:pt idx="15" formatCode="_-* #,##0_-;\-* #,##0_-;_-* &quot;-&quot;??_-;_-@_-">
                  <c:v>713.12540571924853</c:v>
                </c:pt>
                <c:pt idx="16" formatCode="_-* #,##0_-;\-* #,##0_-;_-* &quot;-&quot;??_-;_-@_-">
                  <c:v>496.21477476341806</c:v>
                </c:pt>
                <c:pt idx="17" formatCode="_-* #,##0_-;\-* #,##0_-;_-* &quot;-&quot;??_-;_-@_-">
                  <c:v>514.69551432239541</c:v>
                </c:pt>
                <c:pt idx="18" formatCode="_-* #,##0_-;\-* #,##0_-;_-* &quot;-&quot;??_-;_-@_-">
                  <c:v>481.47596363271754</c:v>
                </c:pt>
                <c:pt idx="19" formatCode="_-* #,##0_-;\-* #,##0_-;_-* &quot;-&quot;??_-;_-@_-">
                  <c:v>499.4077793309628</c:v>
                </c:pt>
                <c:pt idx="20" formatCode="_-* #,##0_-;\-* #,##0_-;_-* &quot;-&quot;??_-;_-@_-">
                  <c:v>464.32791014350971</c:v>
                </c:pt>
                <c:pt idx="21" formatCode="_-* #,##0_-;\-* #,##0_-;_-* &quot;-&quot;??_-;_-@_-">
                  <c:v>481.6210735351433</c:v>
                </c:pt>
                <c:pt idx="22" formatCode="_-* #,##0_-;\-* #,##0_-;_-* &quot;-&quot;??_-;_-@_-">
                  <c:v>499.5582936236857</c:v>
                </c:pt>
                <c:pt idx="23" formatCode="_-* #,##0_-;\-* #,##0_-;_-* &quot;-&quot;??_-;_-@_-">
                  <c:v>518.16355728877556</c:v>
                </c:pt>
                <c:pt idx="24" formatCode="_-* #,##0_-;\-* #,##0_-;_-* &quot;-&quot;??_-;_-@_-">
                  <c:v>537.46174476369015</c:v>
                </c:pt>
                <c:pt idx="25" formatCode="_-* #,##0_-;\-* #,##0_-;_-* &quot;-&quot;??_-;_-@_-">
                  <c:v>689.59788359582012</c:v>
                </c:pt>
                <c:pt idx="26" formatCode="_-* #,##0_-;\-* #,##0_-;_-* &quot;-&quot;??_-;_-@_-">
                  <c:v>1049.5242718486149</c:v>
                </c:pt>
                <c:pt idx="27" formatCode="_-* #,##0_-;\-* #,##0_-;_-* &quot;-&quot;??_-;_-@_-">
                  <c:v>1265.4249562962837</c:v>
                </c:pt>
                <c:pt idx="28" formatCode="_-* #,##0_-;\-* #,##0_-;_-* &quot;-&quot;??_-;_-@_-">
                  <c:v>1499.5476750506029</c:v>
                </c:pt>
                <c:pt idx="29" formatCode="_-* #,##0_-;\-* #,##0_-;_-* &quot;-&quot;??_-;_-@_-">
                  <c:v>2282.7394119877649</c:v>
                </c:pt>
                <c:pt idx="30" formatCode="_-* #,##0_-;\-* #,##0_-;_-* &quot;-&quot;??_-;_-@_-">
                  <c:v>2170.4434165376183</c:v>
                </c:pt>
                <c:pt idx="31" formatCode="_-* #,##0_-;\-* #,##0_-;_-* &quot;-&quot;??_-;_-@_-">
                  <c:v>2046.6165191457267</c:v>
                </c:pt>
                <c:pt idx="32" formatCode="_-* #,##0_-;\-* #,##0_-;_-* &quot;-&quot;??_-;_-@_-">
                  <c:v>1685.7843369753509</c:v>
                </c:pt>
                <c:pt idx="33" formatCode="_-* #,##0_-;\-* #,##0_-;_-* &quot;-&quot;??_-;_-@_-">
                  <c:v>1256.3790102809755</c:v>
                </c:pt>
                <c:pt idx="34" formatCode="_-* #,##0_-;\-* #,##0_-;_-* &quot;-&quot;??_-;_-@_-">
                  <c:v>1370.3446286122553</c:v>
                </c:pt>
                <c:pt idx="35" formatCode="_-* #,##0_-;\-* #,##0_-;_-* &quot;-&quot;??_-;_-@_-">
                  <c:v>1426.0259968341934</c:v>
                </c:pt>
                <c:pt idx="36" formatCode="_-* #,##0_-;\-* #,##0_-;_-* &quot;-&quot;??_-;_-@_-">
                  <c:v>1474.3180614198759</c:v>
                </c:pt>
                <c:pt idx="37" formatCode="_-* #,##0_-;\-* #,##0_-;_-* &quot;-&quot;??_-;_-@_-">
                  <c:v>1729.1256387187248</c:v>
                </c:pt>
                <c:pt idx="38" formatCode="_-* #,##0_-;\-* #,##0_-;_-* &quot;-&quot;??_-;_-@_-">
                  <c:v>1793.5242060712312</c:v>
                </c:pt>
                <c:pt idx="39" formatCode="_-* #,##0_-;\-* #,##0_-;_-* &quot;-&quot;??_-;_-@_-">
                  <c:v>1860.3211968720932</c:v>
                </c:pt>
                <c:pt idx="40" formatCode="_-* #,##0_-;\-* #,##0_-;_-* &quot;-&quot;??_-;_-@_-">
                  <c:v>1929.6059366338818</c:v>
                </c:pt>
                <c:pt idx="41" formatCode="_-* #,##0_-;\-* #,##0_-;_-* &quot;-&quot;??_-;_-@_-">
                  <c:v>2001.4710776575232</c:v>
                </c:pt>
                <c:pt idx="42" formatCode="_-* #,##0_-;\-* #,##0_-;_-* &quot;-&quot;??_-;_-@_-">
                  <c:v>1506.009229642365</c:v>
                </c:pt>
                <c:pt idx="43" formatCode="_-* #,##0_-;\-* #,##0_-;_-* &quot;-&quot;??_-;_-@_-">
                  <c:v>1555.8746782199123</c:v>
                </c:pt>
                <c:pt idx="44" formatCode="_-* #,##0_-;\-* #,##0_-;_-* &quot;-&quot;??_-;_-@_-">
                  <c:v>1562.1785206413681</c:v>
                </c:pt>
                <c:pt idx="45" formatCode="_-* #,##0_-;\-* #,##0_-;_-* &quot;-&quot;??_-;_-@_-">
                  <c:v>1613.6637048931343</c:v>
                </c:pt>
                <c:pt idx="46" formatCode="_-* #,##0_-;\-* #,##0_-;_-* &quot;-&quot;??_-;_-@_-">
                  <c:v>1673.7620739514166</c:v>
                </c:pt>
                <c:pt idx="47" formatCode="_-* #,##0_-;\-* #,##0_-;_-* &quot;-&quot;??_-;_-@_-">
                  <c:v>1721.6912541360948</c:v>
                </c:pt>
                <c:pt idx="48" formatCode="_-* #,##0_-;\-* #,##0_-;_-* &quot;-&quot;??_-;_-@_-">
                  <c:v>1785.8129395168419</c:v>
                </c:pt>
                <c:pt idx="49" formatCode="_-* #,##0_-;\-* #,##0_-;_-* &quot;-&quot;??_-;_-@_-">
                  <c:v>1852.322736311985</c:v>
                </c:pt>
                <c:pt idx="50" formatCode="_-* #,##0_-;\-* #,##0_-;_-* &quot;-&quot;??_-;_-@_-">
                  <c:v>1921.3095859785928</c:v>
                </c:pt>
                <c:pt idx="51" formatCode="_-* #,##0_-;\-* #,##0_-;_-* &quot;-&quot;??_-;_-@_-">
                  <c:v>1992.8657424585479</c:v>
                </c:pt>
                <c:pt idx="52" formatCode="_-* #,##0_-;\-* #,##0_-;_-* &quot;-&quot;??_-;_-@_-">
                  <c:v>2067.0868955468331</c:v>
                </c:pt>
                <c:pt idx="53" formatCode="_-* #,##0_-;\-* #,##0_-;_-* &quot;-&quot;??_-;_-@_-">
                  <c:v>2144.0722988544817</c:v>
                </c:pt>
                <c:pt idx="54" formatCode="_-* #,##0_-;\-* #,##0_-;_-* &quot;-&quot;??_-;_-@_-">
                  <c:v>2223.9249025373097</c:v>
                </c:pt>
                <c:pt idx="55" formatCode="_-* #,##0_-;\-* #,##0_-;_-* &quot;-&quot;??_-;_-@_-">
                  <c:v>2306.7514909679171</c:v>
                </c:pt>
                <c:pt idx="56" formatCode="_-* #,##0_-;\-* #,##0_-;_-* &quot;-&quot;??_-;_-@_-">
                  <c:v>2392.6628255350624</c:v>
                </c:pt>
                <c:pt idx="57" formatCode="_-* #,##0_-;\-* #,##0_-;_-* &quot;-&quot;??_-;_-@_-">
                  <c:v>2481.7737927613853</c:v>
                </c:pt>
                <c:pt idx="58" formatCode="_-* #,##0_-;\-* #,##0_-;_-* &quot;-&quot;??_-;_-@_-">
                  <c:v>2574.2035579375342</c:v>
                </c:pt>
                <c:pt idx="59" formatCode="_-* #,##0_-;\-* #,##0_-;_-* &quot;-&quot;??_-;_-@_-">
                  <c:v>2524.8414800504752</c:v>
                </c:pt>
                <c:pt idx="60" formatCode="_-* #,##0_-;\-* #,##0_-;_-* &quot;-&quot;??_-;_-@_-">
                  <c:v>2792.6943862355583</c:v>
                </c:pt>
                <c:pt idx="61" formatCode="_-* #,##0_-;\-* #,##0_-;_-* &quot;-&quot;??_-;_-@_-">
                  <c:v>2884.684382091863</c:v>
                </c:pt>
                <c:pt idx="62" formatCode="_-* #,##0_-;\-* #,##0_-;_-* &quot;-&quot;??_-;_-@_-">
                  <c:v>3066.922917030422</c:v>
                </c:pt>
                <c:pt idx="63" formatCode="_-* #,##0_-;\-* #,##0_-;_-* &quot;-&quot;??_-;_-@_-">
                  <c:v>3116.4882101206535</c:v>
                </c:pt>
                <c:pt idx="64" formatCode="_-* #,##0_-;\-* #,##0_-;_-* &quot;-&quot;??_-;_-@_-">
                  <c:v>3259.3831148893032</c:v>
                </c:pt>
                <c:pt idx="65" formatCode="_-* #,##0_-;\-* #,##0_-;_-* &quot;-&quot;??_-;_-@_-">
                  <c:v>3352.9484192863347</c:v>
                </c:pt>
                <c:pt idx="66" formatCode="_-* #,##0_-;\-* #,##0_-;_-* &quot;-&quot;??_-;_-@_-">
                  <c:v>3405.6696955339785</c:v>
                </c:pt>
                <c:pt idx="67" formatCode="_-* #,##0_-;\-* #,##0_-;_-* &quot;-&quot;??_-;_-@_-">
                  <c:v>3592.3815374695591</c:v>
                </c:pt>
                <c:pt idx="68" formatCode="_-* #,##0_-;\-* #,##0_-;_-* &quot;-&quot;??_-;_-@_-">
                  <c:v>2965.4135887595075</c:v>
                </c:pt>
                <c:pt idx="69" formatCode="_-* #,##0_-;\-* #,##0_-;_-* &quot;-&quot;??_-;_-@_-">
                  <c:v>3156.3755424155074</c:v>
                </c:pt>
                <c:pt idx="70" formatCode="_-* #,##0_-;\-* #,##0_-;_-* &quot;-&quot;??_-;_-@_-">
                  <c:v>3190.4111726373185</c:v>
                </c:pt>
                <c:pt idx="71" formatCode="_-* #,##0_-;\-* #,##0_-;_-* &quot;-&quot;??_-;_-@_-">
                  <c:v>3274.5813688131643</c:v>
                </c:pt>
                <c:pt idx="72" formatCode="_-* #,##0_-;\-* #,##0_-;_-* &quot;-&quot;??_-;_-@_-">
                  <c:v>3396.5380063811763</c:v>
                </c:pt>
                <c:pt idx="73" formatCode="_-* #,##0_-;\-* #,##0_-;_-* &quot;-&quot;??_-;_-@_-">
                  <c:v>4231.3721539275048</c:v>
                </c:pt>
                <c:pt idx="74" formatCode="_-* #,##0_-;\-* #,##0_-;_-* &quot;-&quot;??_-;_-@_-">
                  <c:v>4388.9629608339028</c:v>
                </c:pt>
                <c:pt idx="75" formatCode="_-* #,##0_-;\-* #,##0_-;_-* &quot;-&quot;??_-;_-@_-">
                  <c:v>4552.4229897132127</c:v>
                </c:pt>
                <c:pt idx="76" formatCode="_-* #,##0_-;\-* #,##0_-;_-* &quot;-&quot;??_-;_-@_-">
                  <c:v>4721.9708305152171</c:v>
                </c:pt>
                <c:pt idx="77" formatCode="_-* #,##0_-;\-* #,##0_-;_-* &quot;-&quot;??_-;_-@_-">
                  <c:v>4897.8332142288937</c:v>
                </c:pt>
                <c:pt idx="78" formatCode="_-* #,##0_-;\-* #,##0_-;_-* &quot;-&quot;??_-;_-@_-">
                  <c:v>5080.2453160826271</c:v>
                </c:pt>
                <c:pt idx="79" formatCode="_-* #,##0_-;\-* #,##0_-;_-* &quot;-&quot;??_-;_-@_-">
                  <c:v>5269.4510700366482</c:v>
                </c:pt>
                <c:pt idx="80" formatCode="_-* #,##0_-;\-* #,##0_-;_-* &quot;-&quot;??_-;_-@_-">
                  <c:v>5465.7034949882236</c:v>
                </c:pt>
                <c:pt idx="81" formatCode="_-* #,##0_-;\-* #,##0_-;_-* &quot;-&quot;??_-;_-@_-">
                  <c:v>5669.2650331258756</c:v>
                </c:pt>
                <c:pt idx="82" formatCode="_-* #,##0_-;\-* #,##0_-;_-* &quot;-&quot;??_-;_-@_-">
                  <c:v>5880.4079008850404</c:v>
                </c:pt>
                <c:pt idx="83" formatCode="_-* #,##0_-;\-* #,##0_-;_-* &quot;-&quot;??_-;_-@_-">
                  <c:v>6099.4144529745481</c:v>
                </c:pt>
                <c:pt idx="84" formatCode="_-* #,##0_-;\-* #,##0_-;_-* &quot;-&quot;??_-;_-@_-">
                  <c:v>6326.5775599606859</c:v>
                </c:pt>
                <c:pt idx="85" formatCode="_-* #,##0_-;\-* #,##0_-;_-* &quot;-&quot;??_-;_-@_-">
                  <c:v>6562.2009999137736</c:v>
                </c:pt>
                <c:pt idx="86" formatCode="_-* #,##0_-;\-* #,##0_-;_-* &quot;-&quot;??_-;_-@_-">
                  <c:v>6806.5998646410217</c:v>
                </c:pt>
                <c:pt idx="87" formatCode="_-* #,##0_-;\-* #,##0_-;_-* &quot;-&quot;??_-;_-@_-">
                  <c:v>7060.1009810488804</c:v>
                </c:pt>
                <c:pt idx="88" formatCode="_-* #,##0_-;\-* #,##0_-;_-* &quot;-&quot;??_-;_-@_-">
                  <c:v>7323.0433481983709</c:v>
                </c:pt>
                <c:pt idx="89" formatCode="_-* #,##0_-;\-* #,##0_-;_-* &quot;-&quot;??_-;_-@_-">
                  <c:v>7595.7785906378567</c:v>
                </c:pt>
                <c:pt idx="90" formatCode="_-* #,##0_-;\-* #,##0_-;_-* &quot;-&quot;??_-;_-@_-">
                  <c:v>7878.6714286194756</c:v>
                </c:pt>
                <c:pt idx="91" formatCode="_-* #,##0_-;\-* #,##0_-;_-* &quot;-&quot;??_-;_-@_-">
                  <c:v>8172.1001658280611</c:v>
                </c:pt>
                <c:pt idx="92" formatCode="_-* #,##0_-;\-* #,##0_-;_-* &quot;-&quot;??_-;_-@_-">
                  <c:v>5601.1831686837422</c:v>
                </c:pt>
                <c:pt idx="93" formatCode="_-* #,##0_-;\-* #,##0_-;_-* &quot;-&quot;??_-;_-@_-">
                  <c:v>5809.7904343821983</c:v>
                </c:pt>
                <c:pt idx="94" formatCode="_-* #,##0_-;\-* #,##0_-;_-* &quot;-&quot;??_-;_-@_-">
                  <c:v>6026.1669498965639</c:v>
                </c:pt>
                <c:pt idx="95" formatCode="_-* #,##0_-;\-* #,##0_-;_-* &quot;-&quot;??_-;_-@_-">
                  <c:v>6250.6020687280261</c:v>
                </c:pt>
                <c:pt idx="96" formatCode="_-* #,##0_-;\-* #,##0_-;_-* &quot;-&quot;??_-;_-@_-">
                  <c:v>0</c:v>
                </c:pt>
                <c:pt idx="97" formatCode="_-* #,##0_-;\-* #,##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44EE-8982-150BA243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849440"/>
        <c:axId val="1040848000"/>
      </c:barChart>
      <c:lineChart>
        <c:grouping val="standard"/>
        <c:varyColors val="0"/>
        <c:ser>
          <c:idx val="2"/>
          <c:order val="2"/>
          <c:tx>
            <c:strRef>
              <c:f>Results!$A$146</c:f>
              <c:strCache>
                <c:ptCount val="1"/>
                <c:pt idx="0">
                  <c:v>Fund Balance Worst-Case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Results!$B$143:$CU$143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Results!$B$146:$CU$146</c:f>
              <c:numCache>
                <c:formatCode>_-* #,##0_-;\-* #,##0_-;_-* "-"??_-;_-@_-</c:formatCode>
                <c:ptCount val="98"/>
                <c:pt idx="1">
                  <c:v>21736.939067398998</c:v>
                </c:pt>
                <c:pt idx="2">
                  <c:v>21963.846984188658</c:v>
                </c:pt>
                <c:pt idx="3">
                  <c:v>22089.3903694896</c:v>
                </c:pt>
                <c:pt idx="4">
                  <c:v>22222.855103725382</c:v>
                </c:pt>
                <c:pt idx="5">
                  <c:v>22371.795452848986</c:v>
                </c:pt>
                <c:pt idx="6">
                  <c:v>22640.547722045078</c:v>
                </c:pt>
                <c:pt idx="7">
                  <c:v>23109.523046833157</c:v>
                </c:pt>
                <c:pt idx="8">
                  <c:v>23600.858418639218</c:v>
                </c:pt>
                <c:pt idx="9">
                  <c:v>24105.771163135076</c:v>
                </c:pt>
                <c:pt idx="10">
                  <c:v>24610.162118768298</c:v>
                </c:pt>
                <c:pt idx="11">
                  <c:v>25058.936588840064</c:v>
                </c:pt>
                <c:pt idx="12">
                  <c:v>25820.774431170208</c:v>
                </c:pt>
                <c:pt idx="13">
                  <c:v>26629.13995412827</c:v>
                </c:pt>
                <c:pt idx="14">
                  <c:v>27459.691939734486</c:v>
                </c:pt>
                <c:pt idx="15">
                  <c:v>28165.304312492059</c:v>
                </c:pt>
                <c:pt idx="16">
                  <c:v>29124.283622138857</c:v>
                </c:pt>
                <c:pt idx="17">
                  <c:v>30114.329003544139</c:v>
                </c:pt>
                <c:pt idx="18">
                  <c:v>31188.745812655372</c:v>
                </c:pt>
                <c:pt idx="19">
                  <c:v>32300.741833659711</c:v>
                </c:pt>
                <c:pt idx="20">
                  <c:v>33505.27032630521</c:v>
                </c:pt>
                <c:pt idx="21">
                  <c:v>34754.739058669293</c:v>
                </c:pt>
                <c:pt idx="22">
                  <c:v>36050.825865211089</c:v>
                </c:pt>
                <c:pt idx="23">
                  <c:v>37395.271280831243</c:v>
                </c:pt>
                <c:pt idx="24">
                  <c:v>38789.880887011393</c:v>
                </c:pt>
                <c:pt idx="25">
                  <c:v>40104.408525209437</c:v>
                </c:pt>
                <c:pt idx="26">
                  <c:v>41126.926415489048</c:v>
                </c:pt>
                <c:pt idx="27">
                  <c:v>41986.373229289355</c:v>
                </c:pt>
                <c:pt idx="28">
                  <c:v>42656.101670385753</c:v>
                </c:pt>
                <c:pt idx="29">
                  <c:v>42577.240694293854</c:v>
                </c:pt>
                <c:pt idx="30">
                  <c:v>42606.601267140657</c:v>
                </c:pt>
                <c:pt idx="31">
                  <c:v>42761.305686440064</c:v>
                </c:pt>
                <c:pt idx="32">
                  <c:v>43284.8352764925</c:v>
                </c:pt>
                <c:pt idx="33">
                  <c:v>44264.818974747417</c:v>
                </c:pt>
                <c:pt idx="34">
                  <c:v>45181.46908281096</c:v>
                </c:pt>
                <c:pt idx="35">
                  <c:v>46089.797645217535</c:v>
                </c:pt>
                <c:pt idx="36">
                  <c:v>46996.764023008829</c:v>
                </c:pt>
                <c:pt idx="37">
                  <c:v>47695.782324576699</c:v>
                </c:pt>
                <c:pt idx="38">
                  <c:v>48366.517674162315</c:v>
                </c:pt>
                <c:pt idx="39">
                  <c:v>49005.110375825541</c:v>
                </c:pt>
                <c:pt idx="40">
                  <c:v>49607.411992313399</c:v>
                </c:pt>
                <c:pt idx="41">
                  <c:v>50168.967100106936</c:v>
                </c:pt>
                <c:pt idx="42">
                  <c:v>51254.997471210751</c:v>
                </c:pt>
                <c:pt idx="43">
                  <c:v>52347.273449878485</c:v>
                </c:pt>
                <c:pt idx="44">
                  <c:v>53489.679329040009</c:v>
                </c:pt>
                <c:pt idx="45">
                  <c:v>54639.623788042882</c:v>
                </c:pt>
                <c:pt idx="46">
                  <c:v>55788.883131811221</c:v>
                </c:pt>
                <c:pt idx="47">
                  <c:v>56949.591151921828</c:v>
                </c:pt>
                <c:pt idx="48">
                  <c:v>58106.146852714715</c:v>
                </c:pt>
                <c:pt idx="49">
                  <c:v>59255.947588238931</c:v>
                </c:pt>
                <c:pt idx="50">
                  <c:v>60396.16730227512</c:v>
                </c:pt>
                <c:pt idx="51">
                  <c:v>61523.741673092387</c:v>
                </c:pt>
                <c:pt idx="52">
                  <c:v>62635.352367322987</c:v>
                </c:pt>
                <c:pt idx="53">
                  <c:v>63727.410352331681</c:v>
                </c:pt>
                <c:pt idx="54">
                  <c:v>64796.038213670057</c:v>
                </c:pt>
                <c:pt idx="55">
                  <c:v>65837.051421268916</c:v>
                </c:pt>
                <c:pt idx="56">
                  <c:v>66845.938484926766</c:v>
                </c:pt>
                <c:pt idx="57">
                  <c:v>67817.839936390286</c:v>
                </c:pt>
                <c:pt idx="58">
                  <c:v>68747.52607188464</c:v>
                </c:pt>
                <c:pt idx="59">
                  <c:v>69774.607629756851</c:v>
                </c:pt>
                <c:pt idx="60">
                  <c:v>70586.901676748763</c:v>
                </c:pt>
                <c:pt idx="61">
                  <c:v>71349.1738699243</c:v>
                </c:pt>
                <c:pt idx="62">
                  <c:v>71968.591231383965</c:v>
                </c:pt>
                <c:pt idx="63">
                  <c:v>72570.446237487587</c:v>
                </c:pt>
                <c:pt idx="64">
                  <c:v>73060.501896492991</c:v>
                </c:pt>
                <c:pt idx="65">
                  <c:v>73482.311561984854</c:v>
                </c:pt>
                <c:pt idx="66">
                  <c:v>73873.193251353267</c:v>
                </c:pt>
                <c:pt idx="67">
                  <c:v>74097.558468087343</c:v>
                </c:pt>
                <c:pt idx="68">
                  <c:v>74960.483730407694</c:v>
                </c:pt>
                <c:pt idx="69">
                  <c:v>75677.031103319503</c:v>
                </c:pt>
                <c:pt idx="70">
                  <c:v>76396.564121785254</c:v>
                </c:pt>
                <c:pt idx="71">
                  <c:v>77069.102476794156</c:v>
                </c:pt>
                <c:pt idx="72">
                  <c:v>77654.431691541977</c:v>
                </c:pt>
                <c:pt idx="73">
                  <c:v>77435.16849166718</c:v>
                </c:pt>
                <c:pt idx="74">
                  <c:v>77046.985989804016</c:v>
                </c:pt>
                <c:pt idx="75">
                  <c:v>76475.287546506312</c:v>
                </c:pt>
                <c:pt idx="76">
                  <c:v>75704.503779568739</c:v>
                </c:pt>
                <c:pt idx="77">
                  <c:v>74718.034165071236</c:v>
                </c:pt>
                <c:pt idx="78">
                  <c:v>73498.185317971467</c:v>
                </c:pt>
                <c:pt idx="79">
                  <c:v>72026.105769397866</c:v>
                </c:pt>
                <c:pt idx="80">
                  <c:v>70281.717047928556</c:v>
                </c:pt>
                <c:pt idx="81">
                  <c:v>68243.640861747859</c:v>
                </c:pt>
                <c:pt idx="82">
                  <c:v>65889.122167626527</c:v>
                </c:pt>
                <c:pt idx="83">
                  <c:v>63193.947901142201</c:v>
                </c:pt>
                <c:pt idx="84">
                  <c:v>60132.361130415877</c:v>
                </c:pt>
                <c:pt idx="85">
                  <c:v>56676.970382851825</c:v>
                </c:pt>
                <c:pt idx="86">
                  <c:v>52798.653880902501</c:v>
                </c:pt>
                <c:pt idx="87">
                  <c:v>48466.458408697516</c:v>
                </c:pt>
                <c:pt idx="88">
                  <c:v>43647.4925164409</c:v>
                </c:pt>
                <c:pt idx="89">
                  <c:v>38306.81375375318</c:v>
                </c:pt>
                <c:pt idx="90">
                  <c:v>32407.30960657301</c:v>
                </c:pt>
                <c:pt idx="91">
                  <c:v>25909.571794792693</c:v>
                </c:pt>
                <c:pt idx="92">
                  <c:v>21647.037596028356</c:v>
                </c:pt>
                <c:pt idx="93">
                  <c:v>16955.667211550423</c:v>
                </c:pt>
                <c:pt idx="94">
                  <c:v>11805.535057859946</c:v>
                </c:pt>
                <c:pt idx="95">
                  <c:v>6164.88005694598</c:v>
                </c:pt>
                <c:pt idx="96">
                  <c:v>2.6753028854727746E-5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1-44EE-8982-150BA243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49440"/>
        <c:axId val="1040848000"/>
      </c:lineChart>
      <c:lineChart>
        <c:grouping val="standard"/>
        <c:varyColors val="0"/>
        <c:ser>
          <c:idx val="1"/>
          <c:order val="1"/>
          <c:tx>
            <c:strRef>
              <c:f>Results!$A$145</c:f>
              <c:strCache>
                <c:ptCount val="1"/>
                <c:pt idx="0">
                  <c:v>Discount Rate Worst-Case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Results!$B$143:$CU$143</c:f>
              <c:strCache>
                <c:ptCount val="98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  <c:pt idx="86">
                  <c:v>2107</c:v>
                </c:pt>
                <c:pt idx="87">
                  <c:v>2108</c:v>
                </c:pt>
                <c:pt idx="88">
                  <c:v>2109</c:v>
                </c:pt>
                <c:pt idx="89">
                  <c:v>2110</c:v>
                </c:pt>
                <c:pt idx="90">
                  <c:v>2111</c:v>
                </c:pt>
                <c:pt idx="91">
                  <c:v>2112</c:v>
                </c:pt>
                <c:pt idx="92">
                  <c:v>2113</c:v>
                </c:pt>
                <c:pt idx="93">
                  <c:v>2114</c:v>
                </c:pt>
                <c:pt idx="94">
                  <c:v>2115</c:v>
                </c:pt>
                <c:pt idx="95">
                  <c:v>2116</c:v>
                </c:pt>
                <c:pt idx="96">
                  <c:v>2117</c:v>
                </c:pt>
                <c:pt idx="97">
                  <c:v>2118</c:v>
                </c:pt>
              </c:strCache>
            </c:strRef>
          </c:cat>
          <c:val>
            <c:numRef>
              <c:f>Results!$B$145:$CU$145</c:f>
              <c:numCache>
                <c:formatCode>General</c:formatCode>
                <c:ptCount val="98"/>
                <c:pt idx="0" formatCode="0.00%">
                  <c:v>5.1666194274521002E-2</c:v>
                </c:pt>
                <c:pt idx="2" formatCode="0.00%">
                  <c:v>5.1666194274521002E-2</c:v>
                </c:pt>
                <c:pt idx="3" formatCode="0.00%">
                  <c:v>5.1666194274521002E-2</c:v>
                </c:pt>
                <c:pt idx="4" formatCode="0.00%">
                  <c:v>5.1666194274521002E-2</c:v>
                </c:pt>
                <c:pt idx="5" formatCode="0.00%">
                  <c:v>5.1666194274521002E-2</c:v>
                </c:pt>
                <c:pt idx="6" formatCode="0.00%">
                  <c:v>5.1666194274521002E-2</c:v>
                </c:pt>
                <c:pt idx="7" formatCode="0.00%">
                  <c:v>5.1666194274521002E-2</c:v>
                </c:pt>
                <c:pt idx="8" formatCode="0.00%">
                  <c:v>5.1666194274521002E-2</c:v>
                </c:pt>
                <c:pt idx="9" formatCode="0.00%">
                  <c:v>5.1666194274521002E-2</c:v>
                </c:pt>
                <c:pt idx="10" formatCode="0.00%">
                  <c:v>5.1666194274521002E-2</c:v>
                </c:pt>
                <c:pt idx="11" formatCode="0.00%">
                  <c:v>5.1666194274521002E-2</c:v>
                </c:pt>
                <c:pt idx="12" formatCode="0.00%">
                  <c:v>5.1666194274521002E-2</c:v>
                </c:pt>
                <c:pt idx="13" formatCode="0.00%">
                  <c:v>5.1666194274521002E-2</c:v>
                </c:pt>
                <c:pt idx="14" formatCode="0.00%">
                  <c:v>5.1666194274521002E-2</c:v>
                </c:pt>
                <c:pt idx="15" formatCode="0.00%">
                  <c:v>5.1666194274521002E-2</c:v>
                </c:pt>
                <c:pt idx="16" formatCode="0.00%">
                  <c:v>5.1666194274521002E-2</c:v>
                </c:pt>
                <c:pt idx="17" formatCode="0.00%">
                  <c:v>5.1666194274521002E-2</c:v>
                </c:pt>
                <c:pt idx="18" formatCode="0.00%">
                  <c:v>5.1666194274521002E-2</c:v>
                </c:pt>
                <c:pt idx="19" formatCode="0.00%">
                  <c:v>5.1666194274521002E-2</c:v>
                </c:pt>
                <c:pt idx="20" formatCode="0.00%">
                  <c:v>5.1666194274521002E-2</c:v>
                </c:pt>
                <c:pt idx="21" formatCode="0.00%">
                  <c:v>5.1666194274521002E-2</c:v>
                </c:pt>
                <c:pt idx="22" formatCode="0.00%">
                  <c:v>5.1666194274521002E-2</c:v>
                </c:pt>
                <c:pt idx="23" formatCode="0.00%">
                  <c:v>5.1666194274521002E-2</c:v>
                </c:pt>
                <c:pt idx="24" formatCode="0.00%">
                  <c:v>5.1666194274521002E-2</c:v>
                </c:pt>
                <c:pt idx="25" formatCode="0.00%">
                  <c:v>5.1666194274521002E-2</c:v>
                </c:pt>
                <c:pt idx="26" formatCode="0.00%">
                  <c:v>5.1666194274521002E-2</c:v>
                </c:pt>
                <c:pt idx="27" formatCode="0.00%">
                  <c:v>5.1666194274521002E-2</c:v>
                </c:pt>
                <c:pt idx="28" formatCode="0.00%">
                  <c:v>5.1666194274521002E-2</c:v>
                </c:pt>
                <c:pt idx="29" formatCode="0.00%">
                  <c:v>5.1666194274521002E-2</c:v>
                </c:pt>
                <c:pt idx="30" formatCode="0.00%">
                  <c:v>5.1666194274521002E-2</c:v>
                </c:pt>
                <c:pt idx="31" formatCode="0.00%">
                  <c:v>5.1666194274521002E-2</c:v>
                </c:pt>
                <c:pt idx="32" formatCode="0.00%">
                  <c:v>5.1666194274521002E-2</c:v>
                </c:pt>
                <c:pt idx="33" formatCode="0.00%">
                  <c:v>5.1666194274521002E-2</c:v>
                </c:pt>
                <c:pt idx="34" formatCode="0.00%">
                  <c:v>5.1666194274521002E-2</c:v>
                </c:pt>
                <c:pt idx="35" formatCode="0.00%">
                  <c:v>5.1666194274521002E-2</c:v>
                </c:pt>
                <c:pt idx="36" formatCode="0.00%">
                  <c:v>5.1666194274521002E-2</c:v>
                </c:pt>
                <c:pt idx="37" formatCode="0.00%">
                  <c:v>5.1666194274521002E-2</c:v>
                </c:pt>
                <c:pt idx="38" formatCode="0.00%">
                  <c:v>5.1666194274521002E-2</c:v>
                </c:pt>
                <c:pt idx="39" formatCode="0.00%">
                  <c:v>5.1666194274521002E-2</c:v>
                </c:pt>
                <c:pt idx="40" formatCode="0.00%">
                  <c:v>5.1666194274521002E-2</c:v>
                </c:pt>
                <c:pt idx="41" formatCode="0.00%">
                  <c:v>5.1666194274521002E-2</c:v>
                </c:pt>
                <c:pt idx="42" formatCode="0.00%">
                  <c:v>5.1666194274521002E-2</c:v>
                </c:pt>
                <c:pt idx="43" formatCode="0.00%">
                  <c:v>5.1666194274521002E-2</c:v>
                </c:pt>
                <c:pt idx="44" formatCode="0.00%">
                  <c:v>5.1666194274521002E-2</c:v>
                </c:pt>
                <c:pt idx="45" formatCode="0.00%">
                  <c:v>5.1666194274521002E-2</c:v>
                </c:pt>
                <c:pt idx="46" formatCode="0.00%">
                  <c:v>5.1666194274521002E-2</c:v>
                </c:pt>
                <c:pt idx="47" formatCode="0.00%">
                  <c:v>5.1666194274521002E-2</c:v>
                </c:pt>
                <c:pt idx="48" formatCode="0.00%">
                  <c:v>5.1666194274521002E-2</c:v>
                </c:pt>
                <c:pt idx="49" formatCode="0.00%">
                  <c:v>5.1666194274521002E-2</c:v>
                </c:pt>
                <c:pt idx="50" formatCode="0.00%">
                  <c:v>5.1666194274521002E-2</c:v>
                </c:pt>
                <c:pt idx="51" formatCode="0.00%">
                  <c:v>5.1666194274521002E-2</c:v>
                </c:pt>
                <c:pt idx="52" formatCode="0.00%">
                  <c:v>5.1666194274521002E-2</c:v>
                </c:pt>
                <c:pt idx="53" formatCode="0.00%">
                  <c:v>5.1666194274521002E-2</c:v>
                </c:pt>
                <c:pt idx="54" formatCode="0.00%">
                  <c:v>5.1666194274521002E-2</c:v>
                </c:pt>
                <c:pt idx="55" formatCode="0.00%">
                  <c:v>5.1666194274521002E-2</c:v>
                </c:pt>
                <c:pt idx="56" formatCode="0.00%">
                  <c:v>5.1666194274521002E-2</c:v>
                </c:pt>
                <c:pt idx="57" formatCode="0.00%">
                  <c:v>5.1666194274521002E-2</c:v>
                </c:pt>
                <c:pt idx="58" formatCode="0.00%">
                  <c:v>5.1666194274521002E-2</c:v>
                </c:pt>
                <c:pt idx="59" formatCode="0.00%">
                  <c:v>5.1666194274521002E-2</c:v>
                </c:pt>
                <c:pt idx="60" formatCode="0.00%">
                  <c:v>5.1666194274521002E-2</c:v>
                </c:pt>
                <c:pt idx="61" formatCode="0.00%">
                  <c:v>5.1666194274521002E-2</c:v>
                </c:pt>
                <c:pt idx="62" formatCode="0.00%">
                  <c:v>5.1666194274521002E-2</c:v>
                </c:pt>
                <c:pt idx="63" formatCode="0.00%">
                  <c:v>5.1666194274521002E-2</c:v>
                </c:pt>
                <c:pt idx="64" formatCode="0.00%">
                  <c:v>5.1666194274521002E-2</c:v>
                </c:pt>
                <c:pt idx="65" formatCode="0.00%">
                  <c:v>5.1666194274521002E-2</c:v>
                </c:pt>
                <c:pt idx="66" formatCode="0.00%">
                  <c:v>5.1666194274521002E-2</c:v>
                </c:pt>
                <c:pt idx="67" formatCode="0.00%">
                  <c:v>5.1666194274521002E-2</c:v>
                </c:pt>
                <c:pt idx="68" formatCode="0.00%">
                  <c:v>5.1666194274521002E-2</c:v>
                </c:pt>
                <c:pt idx="69" formatCode="0.00%">
                  <c:v>5.1666194274521002E-2</c:v>
                </c:pt>
                <c:pt idx="70" formatCode="0.00%">
                  <c:v>5.1666194274521002E-2</c:v>
                </c:pt>
                <c:pt idx="71" formatCode="0.00%">
                  <c:v>5.1666194274521002E-2</c:v>
                </c:pt>
                <c:pt idx="72" formatCode="0.00%">
                  <c:v>5.1666194274521002E-2</c:v>
                </c:pt>
                <c:pt idx="73" formatCode="0.00%">
                  <c:v>5.1666194274521002E-2</c:v>
                </c:pt>
                <c:pt idx="74" formatCode="0.00%">
                  <c:v>5.1666194274521002E-2</c:v>
                </c:pt>
                <c:pt idx="75" formatCode="0.00%">
                  <c:v>5.1666194274521002E-2</c:v>
                </c:pt>
                <c:pt idx="76" formatCode="0.00%">
                  <c:v>5.1666194274521002E-2</c:v>
                </c:pt>
                <c:pt idx="77" formatCode="0.00%">
                  <c:v>5.1666194274521002E-2</c:v>
                </c:pt>
                <c:pt idx="78" formatCode="0.00%">
                  <c:v>5.1666194274521002E-2</c:v>
                </c:pt>
                <c:pt idx="79" formatCode="0.00%">
                  <c:v>5.1666194274521002E-2</c:v>
                </c:pt>
                <c:pt idx="80" formatCode="0.00%">
                  <c:v>5.1666194274521002E-2</c:v>
                </c:pt>
                <c:pt idx="81" formatCode="0.00%">
                  <c:v>5.1666194274521002E-2</c:v>
                </c:pt>
                <c:pt idx="82" formatCode="0.00%">
                  <c:v>5.1666194274521002E-2</c:v>
                </c:pt>
                <c:pt idx="83" formatCode="0.00%">
                  <c:v>5.1666194274521002E-2</c:v>
                </c:pt>
                <c:pt idx="84" formatCode="0.00%">
                  <c:v>5.1666194274521002E-2</c:v>
                </c:pt>
                <c:pt idx="85" formatCode="0.00%">
                  <c:v>5.1666194274521002E-2</c:v>
                </c:pt>
                <c:pt idx="86" formatCode="0.00%">
                  <c:v>5.1666194274521002E-2</c:v>
                </c:pt>
                <c:pt idx="87" formatCode="0.00%">
                  <c:v>5.1666194274521002E-2</c:v>
                </c:pt>
                <c:pt idx="88" formatCode="0.00%">
                  <c:v>5.1666194274521002E-2</c:v>
                </c:pt>
                <c:pt idx="89" formatCode="0.00%">
                  <c:v>5.1666194274521002E-2</c:v>
                </c:pt>
                <c:pt idx="90" formatCode="0.00%">
                  <c:v>5.1666194274521002E-2</c:v>
                </c:pt>
                <c:pt idx="91" formatCode="0.00%">
                  <c:v>5.1666194274521002E-2</c:v>
                </c:pt>
                <c:pt idx="92" formatCode="0.00%">
                  <c:v>5.1666194274521002E-2</c:v>
                </c:pt>
                <c:pt idx="93" formatCode="0.00%">
                  <c:v>5.1666194274521002E-2</c:v>
                </c:pt>
                <c:pt idx="94" formatCode="0.00%">
                  <c:v>5.1666194274521002E-2</c:v>
                </c:pt>
                <c:pt idx="95" formatCode="0.00%">
                  <c:v>5.1666194274521002E-2</c:v>
                </c:pt>
                <c:pt idx="96" formatCode="0.00%">
                  <c:v>5.1666194274521002E-2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1-44EE-8982-150BA243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44400"/>
        <c:axId val="1040835760"/>
      </c:lineChart>
      <c:catAx>
        <c:axId val="10408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40848000"/>
        <c:crosses val="autoZero"/>
        <c:auto val="1"/>
        <c:lblAlgn val="ctr"/>
        <c:lblOffset val="100"/>
        <c:noMultiLvlLbl val="0"/>
      </c:catAx>
      <c:valAx>
        <c:axId val="10408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40849440"/>
        <c:crosses val="autoZero"/>
        <c:crossBetween val="between"/>
      </c:valAx>
      <c:valAx>
        <c:axId val="10408357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40844400"/>
        <c:crosses val="max"/>
        <c:crossBetween val="between"/>
      </c:valAx>
      <c:catAx>
        <c:axId val="10408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83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Results!$A$201</c:f>
              <c:strCache>
                <c:ptCount val="1"/>
                <c:pt idx="0">
                  <c:v>Cost Projection Worst-Case Scenario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Results!$C$201:$CU$201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887.11326094064452</c:v>
                </c:pt>
                <c:pt idx="6">
                  <c:v>700.77561230066465</c:v>
                </c:pt>
                <c:pt idx="7">
                  <c:v>702.64573552314312</c:v>
                </c:pt>
                <c:pt idx="8">
                  <c:v>714.45379160701941</c:v>
                </c:pt>
                <c:pt idx="9">
                  <c:v>741.06250041845749</c:v>
                </c:pt>
                <c:pt idx="10">
                  <c:v>822.73894708397142</c:v>
                </c:pt>
                <c:pt idx="11">
                  <c:v>532.86204378176933</c:v>
                </c:pt>
                <c:pt idx="12">
                  <c:v>525.69562512135781</c:v>
                </c:pt>
                <c:pt idx="13">
                  <c:v>545.2743326271825</c:v>
                </c:pt>
                <c:pt idx="14">
                  <c:v>713.12540571924853</c:v>
                </c:pt>
                <c:pt idx="15">
                  <c:v>496.21477476341806</c:v>
                </c:pt>
                <c:pt idx="16">
                  <c:v>514.69551432239541</c:v>
                </c:pt>
                <c:pt idx="17">
                  <c:v>481.47596363271754</c:v>
                </c:pt>
                <c:pt idx="18">
                  <c:v>499.4077793309628</c:v>
                </c:pt>
                <c:pt idx="19">
                  <c:v>464.32791014350971</c:v>
                </c:pt>
                <c:pt idx="20">
                  <c:v>481.6210735351433</c:v>
                </c:pt>
                <c:pt idx="21">
                  <c:v>499.5582936236857</c:v>
                </c:pt>
                <c:pt idx="22">
                  <c:v>518.16355728877556</c:v>
                </c:pt>
                <c:pt idx="23">
                  <c:v>537.46174476369015</c:v>
                </c:pt>
                <c:pt idx="24">
                  <c:v>689.59788359582012</c:v>
                </c:pt>
                <c:pt idx="25">
                  <c:v>1049.5242718486149</c:v>
                </c:pt>
                <c:pt idx="26">
                  <c:v>1265.4249562962837</c:v>
                </c:pt>
                <c:pt idx="27">
                  <c:v>1499.5476750506029</c:v>
                </c:pt>
                <c:pt idx="28">
                  <c:v>2282.7394119877649</c:v>
                </c:pt>
                <c:pt idx="29">
                  <c:v>2170.4434165376183</c:v>
                </c:pt>
                <c:pt idx="30">
                  <c:v>2046.6165191457267</c:v>
                </c:pt>
                <c:pt idx="31">
                  <c:v>1685.7843369753509</c:v>
                </c:pt>
                <c:pt idx="32">
                  <c:v>1256.3790102809755</c:v>
                </c:pt>
                <c:pt idx="33">
                  <c:v>1370.3446286122553</c:v>
                </c:pt>
                <c:pt idx="34">
                  <c:v>1426.0259968341934</c:v>
                </c:pt>
                <c:pt idx="35">
                  <c:v>1474.3180614198759</c:v>
                </c:pt>
                <c:pt idx="36">
                  <c:v>1729.1256387187248</c:v>
                </c:pt>
                <c:pt idx="37">
                  <c:v>1793.5242060712312</c:v>
                </c:pt>
                <c:pt idx="38">
                  <c:v>1860.3211968720932</c:v>
                </c:pt>
                <c:pt idx="39">
                  <c:v>1929.6059366338818</c:v>
                </c:pt>
                <c:pt idx="40">
                  <c:v>2001.4710776575232</c:v>
                </c:pt>
                <c:pt idx="41">
                  <c:v>1506.009229642365</c:v>
                </c:pt>
                <c:pt idx="42">
                  <c:v>1555.8746782199123</c:v>
                </c:pt>
                <c:pt idx="43">
                  <c:v>1562.1785206413681</c:v>
                </c:pt>
                <c:pt idx="44">
                  <c:v>1613.6637048931343</c:v>
                </c:pt>
                <c:pt idx="45">
                  <c:v>1673.7620739514166</c:v>
                </c:pt>
                <c:pt idx="46">
                  <c:v>1721.6912541360948</c:v>
                </c:pt>
                <c:pt idx="47">
                  <c:v>1785.8129395168419</c:v>
                </c:pt>
                <c:pt idx="48">
                  <c:v>1852.322736311985</c:v>
                </c:pt>
                <c:pt idx="49">
                  <c:v>1921.3095859785928</c:v>
                </c:pt>
                <c:pt idx="50">
                  <c:v>1992.8657424585479</c:v>
                </c:pt>
                <c:pt idx="51">
                  <c:v>2067.0868955468331</c:v>
                </c:pt>
                <c:pt idx="52">
                  <c:v>2144.0722988544817</c:v>
                </c:pt>
                <c:pt idx="53">
                  <c:v>2223.9249025373097</c:v>
                </c:pt>
                <c:pt idx="54">
                  <c:v>2306.7514909679171</c:v>
                </c:pt>
                <c:pt idx="55">
                  <c:v>2392.6628255350624</c:v>
                </c:pt>
                <c:pt idx="56">
                  <c:v>2481.7737927613853</c:v>
                </c:pt>
                <c:pt idx="57">
                  <c:v>2574.2035579375342</c:v>
                </c:pt>
                <c:pt idx="58">
                  <c:v>2524.8414800504752</c:v>
                </c:pt>
                <c:pt idx="59">
                  <c:v>2792.6943862355583</c:v>
                </c:pt>
                <c:pt idx="60">
                  <c:v>2884.684382091863</c:v>
                </c:pt>
                <c:pt idx="61">
                  <c:v>3066.922917030422</c:v>
                </c:pt>
                <c:pt idx="62">
                  <c:v>3116.4882101206535</c:v>
                </c:pt>
                <c:pt idx="63">
                  <c:v>3259.3831148893032</c:v>
                </c:pt>
                <c:pt idx="64">
                  <c:v>3352.9484192863347</c:v>
                </c:pt>
                <c:pt idx="65">
                  <c:v>3405.6696955339785</c:v>
                </c:pt>
                <c:pt idx="66">
                  <c:v>3592.3815374695591</c:v>
                </c:pt>
                <c:pt idx="67">
                  <c:v>2965.4135887595075</c:v>
                </c:pt>
                <c:pt idx="68">
                  <c:v>3156.3755424155074</c:v>
                </c:pt>
                <c:pt idx="69">
                  <c:v>3190.4111726373185</c:v>
                </c:pt>
                <c:pt idx="70">
                  <c:v>3274.5813688131643</c:v>
                </c:pt>
                <c:pt idx="71">
                  <c:v>3396.5380063811763</c:v>
                </c:pt>
                <c:pt idx="72">
                  <c:v>4231.3721539275048</c:v>
                </c:pt>
                <c:pt idx="73">
                  <c:v>4388.9629608339028</c:v>
                </c:pt>
                <c:pt idx="74">
                  <c:v>4552.4229897132127</c:v>
                </c:pt>
                <c:pt idx="75">
                  <c:v>4721.9708305152171</c:v>
                </c:pt>
                <c:pt idx="76">
                  <c:v>4897.8332142288937</c:v>
                </c:pt>
                <c:pt idx="77">
                  <c:v>5080.2453160826271</c:v>
                </c:pt>
                <c:pt idx="78">
                  <c:v>5269.4510700366482</c:v>
                </c:pt>
                <c:pt idx="79">
                  <c:v>5465.7034949882236</c:v>
                </c:pt>
                <c:pt idx="80">
                  <c:v>5669.2650331258756</c:v>
                </c:pt>
                <c:pt idx="81">
                  <c:v>5880.4079008850404</c:v>
                </c:pt>
                <c:pt idx="82">
                  <c:v>6099.4144529745481</c:v>
                </c:pt>
                <c:pt idx="83">
                  <c:v>6326.5775599606859</c:v>
                </c:pt>
                <c:pt idx="84">
                  <c:v>6562.2009999137736</c:v>
                </c:pt>
                <c:pt idx="85">
                  <c:v>6806.5998646410217</c:v>
                </c:pt>
                <c:pt idx="86">
                  <c:v>7060.1009810488804</c:v>
                </c:pt>
                <c:pt idx="87">
                  <c:v>7323.0433481983709</c:v>
                </c:pt>
                <c:pt idx="88">
                  <c:v>7595.7785906378567</c:v>
                </c:pt>
                <c:pt idx="89">
                  <c:v>7878.6714286194756</c:v>
                </c:pt>
                <c:pt idx="90">
                  <c:v>8172.1001658280611</c:v>
                </c:pt>
                <c:pt idx="91">
                  <c:v>5601.1831686837422</c:v>
                </c:pt>
                <c:pt idx="92">
                  <c:v>5809.7904343821983</c:v>
                </c:pt>
                <c:pt idx="93">
                  <c:v>6026.1669498965639</c:v>
                </c:pt>
                <c:pt idx="94">
                  <c:v>6250.6020687280261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16D-8C65-8E3C23B65FD2}"/>
            </c:ext>
          </c:extLst>
        </c:ser>
        <c:ser>
          <c:idx val="1"/>
          <c:order val="1"/>
          <c:tx>
            <c:strRef>
              <c:f>Results!$A$202</c:f>
              <c:strCache>
                <c:ptCount val="1"/>
                <c:pt idx="0">
                  <c:v>Cost Projection Medium-Case Scenario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6"/>
              </a:solidFill>
              <a:prstDash val="sysDot"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Results!$C$202:$CU$202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887.11326094064452</c:v>
                </c:pt>
                <c:pt idx="6">
                  <c:v>700.77561230066465</c:v>
                </c:pt>
                <c:pt idx="7">
                  <c:v>702.64573552314312</c:v>
                </c:pt>
                <c:pt idx="8">
                  <c:v>714.45379160701941</c:v>
                </c:pt>
                <c:pt idx="9">
                  <c:v>741.06250041845749</c:v>
                </c:pt>
                <c:pt idx="10">
                  <c:v>822.73894708397142</c:v>
                </c:pt>
                <c:pt idx="11">
                  <c:v>532.86204378176933</c:v>
                </c:pt>
                <c:pt idx="12">
                  <c:v>525.69562512135781</c:v>
                </c:pt>
                <c:pt idx="13">
                  <c:v>545.2743326271825</c:v>
                </c:pt>
                <c:pt idx="14">
                  <c:v>713.12540571924853</c:v>
                </c:pt>
                <c:pt idx="15">
                  <c:v>496.21477476341806</c:v>
                </c:pt>
                <c:pt idx="16">
                  <c:v>514.69551432239541</c:v>
                </c:pt>
                <c:pt idx="17">
                  <c:v>481.47596363271754</c:v>
                </c:pt>
                <c:pt idx="18">
                  <c:v>499.4077793309628</c:v>
                </c:pt>
                <c:pt idx="19">
                  <c:v>464.32791014350971</c:v>
                </c:pt>
                <c:pt idx="20">
                  <c:v>481.6210735351433</c:v>
                </c:pt>
                <c:pt idx="21">
                  <c:v>499.5582936236857</c:v>
                </c:pt>
                <c:pt idx="22">
                  <c:v>518.16355728877556</c:v>
                </c:pt>
                <c:pt idx="23">
                  <c:v>537.46174476369015</c:v>
                </c:pt>
                <c:pt idx="24">
                  <c:v>689.59788359582012</c:v>
                </c:pt>
                <c:pt idx="25">
                  <c:v>1049.5242718486149</c:v>
                </c:pt>
                <c:pt idx="26">
                  <c:v>1265.4249562962837</c:v>
                </c:pt>
                <c:pt idx="27">
                  <c:v>1499.5476750506029</c:v>
                </c:pt>
                <c:pt idx="28">
                  <c:v>2282.7394119877649</c:v>
                </c:pt>
                <c:pt idx="29">
                  <c:v>2170.4434165376183</c:v>
                </c:pt>
                <c:pt idx="30">
                  <c:v>2046.6165191457267</c:v>
                </c:pt>
                <c:pt idx="31">
                  <c:v>1685.7843369753509</c:v>
                </c:pt>
                <c:pt idx="32">
                  <c:v>1256.3790102809755</c:v>
                </c:pt>
                <c:pt idx="33">
                  <c:v>1370.3446286122553</c:v>
                </c:pt>
                <c:pt idx="34">
                  <c:v>1426.0259968341934</c:v>
                </c:pt>
                <c:pt idx="35">
                  <c:v>1474.3180614198759</c:v>
                </c:pt>
                <c:pt idx="36">
                  <c:v>1729.1256387187248</c:v>
                </c:pt>
                <c:pt idx="37">
                  <c:v>1793.5242060712312</c:v>
                </c:pt>
                <c:pt idx="38">
                  <c:v>1860.3211968720932</c:v>
                </c:pt>
                <c:pt idx="39">
                  <c:v>1929.6059366338818</c:v>
                </c:pt>
                <c:pt idx="40">
                  <c:v>2001.4710776575232</c:v>
                </c:pt>
                <c:pt idx="41">
                  <c:v>1506.009229642365</c:v>
                </c:pt>
                <c:pt idx="42">
                  <c:v>1555.8746782199123</c:v>
                </c:pt>
                <c:pt idx="43">
                  <c:v>1562.1785206413681</c:v>
                </c:pt>
                <c:pt idx="44">
                  <c:v>1613.6637048931343</c:v>
                </c:pt>
                <c:pt idx="45">
                  <c:v>1673.7620739514166</c:v>
                </c:pt>
                <c:pt idx="46">
                  <c:v>1721.6912541360948</c:v>
                </c:pt>
                <c:pt idx="47">
                  <c:v>1785.8129395168419</c:v>
                </c:pt>
                <c:pt idx="48">
                  <c:v>1852.322736311985</c:v>
                </c:pt>
                <c:pt idx="49">
                  <c:v>1921.3095859785928</c:v>
                </c:pt>
                <c:pt idx="50">
                  <c:v>1992.8657424585479</c:v>
                </c:pt>
                <c:pt idx="51">
                  <c:v>2067.0868955468331</c:v>
                </c:pt>
                <c:pt idx="52">
                  <c:v>2144.0722988544817</c:v>
                </c:pt>
                <c:pt idx="53">
                  <c:v>2223.9249025373097</c:v>
                </c:pt>
                <c:pt idx="54">
                  <c:v>2306.7514909679171</c:v>
                </c:pt>
                <c:pt idx="55">
                  <c:v>2392.6628255350624</c:v>
                </c:pt>
                <c:pt idx="56">
                  <c:v>2481.7737927613853</c:v>
                </c:pt>
                <c:pt idx="57">
                  <c:v>2574.2035579375342</c:v>
                </c:pt>
                <c:pt idx="58">
                  <c:v>2524.8414800504752</c:v>
                </c:pt>
                <c:pt idx="59">
                  <c:v>2792.6943862355583</c:v>
                </c:pt>
                <c:pt idx="60">
                  <c:v>2884.684382091863</c:v>
                </c:pt>
                <c:pt idx="61">
                  <c:v>3066.922917030422</c:v>
                </c:pt>
                <c:pt idx="62">
                  <c:v>3116.4882101206535</c:v>
                </c:pt>
                <c:pt idx="63">
                  <c:v>3259.3831148893032</c:v>
                </c:pt>
                <c:pt idx="64">
                  <c:v>3352.9484192863347</c:v>
                </c:pt>
                <c:pt idx="65">
                  <c:v>3405.6696955339785</c:v>
                </c:pt>
                <c:pt idx="66">
                  <c:v>3592.3815374695591</c:v>
                </c:pt>
                <c:pt idx="67">
                  <c:v>2965.4135887595075</c:v>
                </c:pt>
                <c:pt idx="68">
                  <c:v>3156.3755424155074</c:v>
                </c:pt>
                <c:pt idx="69">
                  <c:v>3190.4111726373185</c:v>
                </c:pt>
                <c:pt idx="70">
                  <c:v>3274.5813688131643</c:v>
                </c:pt>
                <c:pt idx="71">
                  <c:v>3396.5380063811763</c:v>
                </c:pt>
                <c:pt idx="72">
                  <c:v>4231.3721539275048</c:v>
                </c:pt>
                <c:pt idx="73">
                  <c:v>4388.9629608339028</c:v>
                </c:pt>
                <c:pt idx="74">
                  <c:v>4552.4229897132127</c:v>
                </c:pt>
                <c:pt idx="75">
                  <c:v>4721.9708305152171</c:v>
                </c:pt>
                <c:pt idx="76">
                  <c:v>4897.8332142288937</c:v>
                </c:pt>
                <c:pt idx="77">
                  <c:v>5080.2453160826271</c:v>
                </c:pt>
                <c:pt idx="78">
                  <c:v>5269.4510700366482</c:v>
                </c:pt>
                <c:pt idx="79">
                  <c:v>5465.7034949882236</c:v>
                </c:pt>
                <c:pt idx="80">
                  <c:v>3746.210374312253</c:v>
                </c:pt>
                <c:pt idx="81">
                  <c:v>3885.7320930958413</c:v>
                </c:pt>
                <c:pt idx="82">
                  <c:v>4030.4500790580714</c:v>
                </c:pt>
                <c:pt idx="83">
                  <c:v>4180.5578590048581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16D-8C65-8E3C23B65FD2}"/>
            </c:ext>
          </c:extLst>
        </c:ser>
        <c:ser>
          <c:idx val="2"/>
          <c:order val="2"/>
          <c:tx>
            <c:strRef>
              <c:f>Results!$A$203</c:f>
              <c:strCache>
                <c:ptCount val="1"/>
                <c:pt idx="0">
                  <c:v>Cost Projection Best-Case Scenario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Results!$C$203:$CU$203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878.13896009951782</c:v>
                </c:pt>
                <c:pt idx="6">
                  <c:v>689.24729745203138</c:v>
                </c:pt>
                <c:pt idx="7">
                  <c:v>690.26832082858493</c:v>
                </c:pt>
                <c:pt idx="8">
                  <c:v>701.03727102916866</c:v>
                </c:pt>
                <c:pt idx="9">
                  <c:v>726.28526855273844</c:v>
                </c:pt>
                <c:pt idx="10">
                  <c:v>805.37823649337258</c:v>
                </c:pt>
                <c:pt idx="11">
                  <c:v>521.00039719526626</c:v>
                </c:pt>
                <c:pt idx="12">
                  <c:v>513.38487092926448</c:v>
                </c:pt>
                <c:pt idx="13">
                  <c:v>531.87452973275606</c:v>
                </c:pt>
                <c:pt idx="14">
                  <c:v>694.77707919928821</c:v>
                </c:pt>
                <c:pt idx="15">
                  <c:v>482.87497660715428</c:v>
                </c:pt>
                <c:pt idx="16">
                  <c:v>500.26581546465638</c:v>
                </c:pt>
                <c:pt idx="17">
                  <c:v>467.42344322581016</c:v>
                </c:pt>
                <c:pt idx="18">
                  <c:v>484.25779201827629</c:v>
                </c:pt>
                <c:pt idx="19">
                  <c:v>449.7089583012513</c:v>
                </c:pt>
                <c:pt idx="20">
                  <c:v>465.90531637626276</c:v>
                </c:pt>
                <c:pt idx="21">
                  <c:v>482.68498952661713</c:v>
                </c:pt>
                <c:pt idx="22">
                  <c:v>500.06898596141616</c:v>
                </c:pt>
                <c:pt idx="23">
                  <c:v>518.0790705046137</c:v>
                </c:pt>
                <c:pt idx="24">
                  <c:v>663.9415459812451</c:v>
                </c:pt>
                <c:pt idx="25">
                  <c:v>1009.2804183836151</c:v>
                </c:pt>
                <c:pt idx="26">
                  <c:v>1215.4614550807053</c:v>
                </c:pt>
                <c:pt idx="27">
                  <c:v>1438.6346252416781</c:v>
                </c:pt>
                <c:pt idx="28">
                  <c:v>2187.4191162253469</c:v>
                </c:pt>
                <c:pt idx="29">
                  <c:v>2077.3494987483573</c:v>
                </c:pt>
                <c:pt idx="30">
                  <c:v>1956.5142331051627</c:v>
                </c:pt>
                <c:pt idx="31">
                  <c:v>1609.6593847605554</c:v>
                </c:pt>
                <c:pt idx="32">
                  <c:v>1198.2241790752194</c:v>
                </c:pt>
                <c:pt idx="33">
                  <c:v>1305.3670430722045</c:v>
                </c:pt>
                <c:pt idx="34">
                  <c:v>1356.79964100644</c:v>
                </c:pt>
                <c:pt idx="35">
                  <c:v>1401.0863379146181</c:v>
                </c:pt>
                <c:pt idx="36">
                  <c:v>1641.2914148261136</c:v>
                </c:pt>
                <c:pt idx="37">
                  <c:v>1700.4028533893593</c:v>
                </c:pt>
                <c:pt idx="38">
                  <c:v>1761.6432022347476</c:v>
                </c:pt>
                <c:pt idx="39">
                  <c:v>1825.0891344918723</c:v>
                </c:pt>
                <c:pt idx="40">
                  <c:v>1890.8200846884247</c:v>
                </c:pt>
                <c:pt idx="41">
                  <c:v>1421.0650445052781</c:v>
                </c:pt>
                <c:pt idx="42">
                  <c:v>1466.3794684224547</c:v>
                </c:pt>
                <c:pt idx="43">
                  <c:v>1470.5772928694685</c:v>
                </c:pt>
                <c:pt idx="44">
                  <c:v>1517.2448065835401</c:v>
                </c:pt>
                <c:pt idx="45">
                  <c:v>1571.8886817416078</c:v>
                </c:pt>
                <c:pt idx="46">
                  <c:v>1614.9860394653613</c:v>
                </c:pt>
                <c:pt idx="47">
                  <c:v>1673.1500846739143</c:v>
                </c:pt>
                <c:pt idx="48">
                  <c:v>1733.4089196034624</c:v>
                </c:pt>
                <c:pt idx="49">
                  <c:v>1795.8379885247653</c:v>
                </c:pt>
                <c:pt idx="50">
                  <c:v>1860.5154528490823</c:v>
                </c:pt>
                <c:pt idx="51">
                  <c:v>1927.5222889865324</c:v>
                </c:pt>
                <c:pt idx="52">
                  <c:v>1996.9423897288409</c:v>
                </c:pt>
                <c:pt idx="53">
                  <c:v>2068.8626692834032</c:v>
                </c:pt>
                <c:pt idx="54">
                  <c:v>2143.3731720901787</c:v>
                </c:pt>
                <c:pt idx="55">
                  <c:v>2220.5671855576406</c:v>
                </c:pt>
                <c:pt idx="56">
                  <c:v>2300.5413568589361</c:v>
                </c:pt>
                <c:pt idx="57">
                  <c:v>2383.3958139344822</c:v>
                </c:pt>
                <c:pt idx="58">
                  <c:v>2334.9244758688874</c:v>
                </c:pt>
                <c:pt idx="59">
                  <c:v>2579.5714899662835</c:v>
                </c:pt>
                <c:pt idx="60">
                  <c:v>2661.3861640747405</c:v>
                </c:pt>
                <c:pt idx="61">
                  <c:v>2826.1674320274033</c:v>
                </c:pt>
                <c:pt idx="62">
                  <c:v>2868.4411893309384</c:v>
                </c:pt>
                <c:pt idx="63">
                  <c:v>2996.4104871620834</c:v>
                </c:pt>
                <c:pt idx="64">
                  <c:v>3078.7767952410568</c:v>
                </c:pt>
                <c:pt idx="65">
                  <c:v>3123.4840477899475</c:v>
                </c:pt>
                <c:pt idx="66">
                  <c:v>3290.8240174249959</c:v>
                </c:pt>
                <c:pt idx="67">
                  <c:v>2713.2693633011495</c:v>
                </c:pt>
                <c:pt idx="68">
                  <c:v>2884.5743832804478</c:v>
                </c:pt>
                <c:pt idx="69">
                  <c:v>2683.5177120572134</c:v>
                </c:pt>
                <c:pt idx="70">
                  <c:v>2780.165139160496</c:v>
                </c:pt>
                <c:pt idx="71">
                  <c:v>2880.2933426803893</c:v>
                </c:pt>
                <c:pt idx="72">
                  <c:v>3713.079901597594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C-416D-8C65-8E3C23B65FD2}"/>
            </c:ext>
          </c:extLst>
        </c:ser>
        <c:ser>
          <c:idx val="3"/>
          <c:order val="3"/>
          <c:tx>
            <c:strRef>
              <c:f>Results!$A$204</c:f>
              <c:strCache>
                <c:ptCount val="1"/>
                <c:pt idx="0">
                  <c:v>Cost Projection Planned Scenario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Results!$C$204:$CU$204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878.13896009951782</c:v>
                </c:pt>
                <c:pt idx="6">
                  <c:v>689.24729745203138</c:v>
                </c:pt>
                <c:pt idx="7">
                  <c:v>690.26832082858493</c:v>
                </c:pt>
                <c:pt idx="8">
                  <c:v>701.03727102916866</c:v>
                </c:pt>
                <c:pt idx="9">
                  <c:v>726.28526855273844</c:v>
                </c:pt>
                <c:pt idx="10">
                  <c:v>805.37823649337258</c:v>
                </c:pt>
                <c:pt idx="11">
                  <c:v>521.00039719526626</c:v>
                </c:pt>
                <c:pt idx="12">
                  <c:v>513.38487092926448</c:v>
                </c:pt>
                <c:pt idx="13">
                  <c:v>531.87452973275606</c:v>
                </c:pt>
                <c:pt idx="14">
                  <c:v>694.77707919928821</c:v>
                </c:pt>
                <c:pt idx="15">
                  <c:v>482.87497660715428</c:v>
                </c:pt>
                <c:pt idx="16">
                  <c:v>500.26581546465638</c:v>
                </c:pt>
                <c:pt idx="17">
                  <c:v>467.42344322581016</c:v>
                </c:pt>
                <c:pt idx="18">
                  <c:v>484.25779201827629</c:v>
                </c:pt>
                <c:pt idx="19">
                  <c:v>449.7089583012513</c:v>
                </c:pt>
                <c:pt idx="20">
                  <c:v>465.90531637626276</c:v>
                </c:pt>
                <c:pt idx="21">
                  <c:v>482.68498952661713</c:v>
                </c:pt>
                <c:pt idx="22">
                  <c:v>500.06898596141616</c:v>
                </c:pt>
                <c:pt idx="23">
                  <c:v>518.0790705046137</c:v>
                </c:pt>
                <c:pt idx="24">
                  <c:v>663.9415459812451</c:v>
                </c:pt>
                <c:pt idx="25">
                  <c:v>1009.2804183836151</c:v>
                </c:pt>
                <c:pt idx="26">
                  <c:v>1215.4614550807053</c:v>
                </c:pt>
                <c:pt idx="27">
                  <c:v>1438.6346252416781</c:v>
                </c:pt>
                <c:pt idx="28">
                  <c:v>2187.4191162253469</c:v>
                </c:pt>
                <c:pt idx="29">
                  <c:v>2077.3494987483573</c:v>
                </c:pt>
                <c:pt idx="30">
                  <c:v>1956.5142331051627</c:v>
                </c:pt>
                <c:pt idx="31">
                  <c:v>1609.6593847605554</c:v>
                </c:pt>
                <c:pt idx="32">
                  <c:v>1198.2241790752194</c:v>
                </c:pt>
                <c:pt idx="33">
                  <c:v>1305.3670430722045</c:v>
                </c:pt>
                <c:pt idx="34">
                  <c:v>1356.79964100644</c:v>
                </c:pt>
                <c:pt idx="35">
                  <c:v>1401.0863379146181</c:v>
                </c:pt>
                <c:pt idx="36">
                  <c:v>1641.2914148261136</c:v>
                </c:pt>
                <c:pt idx="37">
                  <c:v>1700.4028533893593</c:v>
                </c:pt>
                <c:pt idx="38">
                  <c:v>1761.6432022347476</c:v>
                </c:pt>
                <c:pt idx="39">
                  <c:v>1825.0891344918723</c:v>
                </c:pt>
                <c:pt idx="40">
                  <c:v>1890.8200846884247</c:v>
                </c:pt>
                <c:pt idx="41">
                  <c:v>1421.0650445052781</c:v>
                </c:pt>
                <c:pt idx="42">
                  <c:v>1466.3794684224547</c:v>
                </c:pt>
                <c:pt idx="43">
                  <c:v>1470.5772928694685</c:v>
                </c:pt>
                <c:pt idx="44">
                  <c:v>1517.2448065835401</c:v>
                </c:pt>
                <c:pt idx="45">
                  <c:v>1571.8886817416078</c:v>
                </c:pt>
                <c:pt idx="46">
                  <c:v>1614.9860394653613</c:v>
                </c:pt>
                <c:pt idx="47">
                  <c:v>1673.1500846739143</c:v>
                </c:pt>
                <c:pt idx="48">
                  <c:v>1733.4089196034624</c:v>
                </c:pt>
                <c:pt idx="49">
                  <c:v>1795.8379885247653</c:v>
                </c:pt>
                <c:pt idx="50">
                  <c:v>1860.5154528490823</c:v>
                </c:pt>
                <c:pt idx="51">
                  <c:v>1927.5222889865324</c:v>
                </c:pt>
                <c:pt idx="52">
                  <c:v>1996.9423897288409</c:v>
                </c:pt>
                <c:pt idx="53">
                  <c:v>2068.8626692834032</c:v>
                </c:pt>
                <c:pt idx="54">
                  <c:v>1605.2878569210964</c:v>
                </c:pt>
                <c:pt idx="55">
                  <c:v>1663.1026201456807</c:v>
                </c:pt>
                <c:pt idx="56">
                  <c:v>1722.9995936307514</c:v>
                </c:pt>
                <c:pt idx="57">
                  <c:v>1785.0537685952816</c:v>
                </c:pt>
                <c:pt idx="58">
                  <c:v>1715.0330220983863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C-416D-8C65-8E3C23B6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12200"/>
        <c:axId val="787814720"/>
      </c:barChart>
      <c:lineChart>
        <c:grouping val="standard"/>
        <c:varyColors val="0"/>
        <c:ser>
          <c:idx val="4"/>
          <c:order val="4"/>
          <c:tx>
            <c:strRef>
              <c:f>Results!$A$205</c:f>
              <c:strCache>
                <c:ptCount val="1"/>
                <c:pt idx="0">
                  <c:v>Fund Balance Worst-Case Scenario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Results!$C$205:$CU$205</c:f>
              <c:numCache>
                <c:formatCode>_-* #,##0_-;\-* #,##0_-;_-* "-"??_-;_-@_-</c:formatCode>
                <c:ptCount val="97"/>
                <c:pt idx="0">
                  <c:v>21736.939067398998</c:v>
                </c:pt>
                <c:pt idx="1">
                  <c:v>21963.846984188658</c:v>
                </c:pt>
                <c:pt idx="2">
                  <c:v>22089.3903694896</c:v>
                </c:pt>
                <c:pt idx="3">
                  <c:v>22222.855103725382</c:v>
                </c:pt>
                <c:pt idx="4">
                  <c:v>22371.795452848986</c:v>
                </c:pt>
                <c:pt idx="5">
                  <c:v>22640.547722045078</c:v>
                </c:pt>
                <c:pt idx="6">
                  <c:v>23109.523046833157</c:v>
                </c:pt>
                <c:pt idx="7">
                  <c:v>23600.858418639218</c:v>
                </c:pt>
                <c:pt idx="8">
                  <c:v>24105.771163135076</c:v>
                </c:pt>
                <c:pt idx="9">
                  <c:v>24610.162118768298</c:v>
                </c:pt>
                <c:pt idx="10">
                  <c:v>25058.936588840064</c:v>
                </c:pt>
                <c:pt idx="11">
                  <c:v>25820.774431170208</c:v>
                </c:pt>
                <c:pt idx="12">
                  <c:v>26629.13995412827</c:v>
                </c:pt>
                <c:pt idx="13">
                  <c:v>27459.691939734486</c:v>
                </c:pt>
                <c:pt idx="14">
                  <c:v>28165.304312492059</c:v>
                </c:pt>
                <c:pt idx="15">
                  <c:v>29124.283622138857</c:v>
                </c:pt>
                <c:pt idx="16">
                  <c:v>30114.329003544139</c:v>
                </c:pt>
                <c:pt idx="17">
                  <c:v>31188.745812655372</c:v>
                </c:pt>
                <c:pt idx="18">
                  <c:v>32300.741833659711</c:v>
                </c:pt>
                <c:pt idx="19">
                  <c:v>33505.27032630521</c:v>
                </c:pt>
                <c:pt idx="20">
                  <c:v>34754.739058669293</c:v>
                </c:pt>
                <c:pt idx="21">
                  <c:v>36050.825865211089</c:v>
                </c:pt>
                <c:pt idx="22">
                  <c:v>37395.271280831243</c:v>
                </c:pt>
                <c:pt idx="23">
                  <c:v>38789.880887011393</c:v>
                </c:pt>
                <c:pt idx="24">
                  <c:v>40104.408525209437</c:v>
                </c:pt>
                <c:pt idx="25">
                  <c:v>41126.926415489048</c:v>
                </c:pt>
                <c:pt idx="26">
                  <c:v>41986.373229289355</c:v>
                </c:pt>
                <c:pt idx="27">
                  <c:v>42656.101670385753</c:v>
                </c:pt>
                <c:pt idx="28">
                  <c:v>42577.240694293854</c:v>
                </c:pt>
                <c:pt idx="29">
                  <c:v>42606.601267140657</c:v>
                </c:pt>
                <c:pt idx="30">
                  <c:v>42761.305686440064</c:v>
                </c:pt>
                <c:pt idx="31">
                  <c:v>43284.8352764925</c:v>
                </c:pt>
                <c:pt idx="32">
                  <c:v>44264.818974747417</c:v>
                </c:pt>
                <c:pt idx="33">
                  <c:v>45181.46908281096</c:v>
                </c:pt>
                <c:pt idx="34">
                  <c:v>46089.797645217535</c:v>
                </c:pt>
                <c:pt idx="35">
                  <c:v>46996.764023008829</c:v>
                </c:pt>
                <c:pt idx="36">
                  <c:v>47695.782324576699</c:v>
                </c:pt>
                <c:pt idx="37">
                  <c:v>48366.517674162315</c:v>
                </c:pt>
                <c:pt idx="38">
                  <c:v>49005.110375825541</c:v>
                </c:pt>
                <c:pt idx="39">
                  <c:v>49607.411992313399</c:v>
                </c:pt>
                <c:pt idx="40">
                  <c:v>50168.967100106936</c:v>
                </c:pt>
                <c:pt idx="41">
                  <c:v>51254.997471210751</c:v>
                </c:pt>
                <c:pt idx="42">
                  <c:v>52347.273449878485</c:v>
                </c:pt>
                <c:pt idx="43">
                  <c:v>53489.679329040009</c:v>
                </c:pt>
                <c:pt idx="44">
                  <c:v>54639.623788042882</c:v>
                </c:pt>
                <c:pt idx="45">
                  <c:v>55788.883131811221</c:v>
                </c:pt>
                <c:pt idx="46">
                  <c:v>56949.591151921828</c:v>
                </c:pt>
                <c:pt idx="47">
                  <c:v>58106.146852714715</c:v>
                </c:pt>
                <c:pt idx="48">
                  <c:v>59255.947588238931</c:v>
                </c:pt>
                <c:pt idx="49">
                  <c:v>60396.16730227512</c:v>
                </c:pt>
                <c:pt idx="50">
                  <c:v>61523.741673092387</c:v>
                </c:pt>
                <c:pt idx="51">
                  <c:v>62635.352367322987</c:v>
                </c:pt>
                <c:pt idx="52">
                  <c:v>63727.410352331681</c:v>
                </c:pt>
                <c:pt idx="53">
                  <c:v>64796.038213670057</c:v>
                </c:pt>
                <c:pt idx="54">
                  <c:v>65837.051421268916</c:v>
                </c:pt>
                <c:pt idx="55">
                  <c:v>66845.938484926766</c:v>
                </c:pt>
                <c:pt idx="56">
                  <c:v>67817.839936390286</c:v>
                </c:pt>
                <c:pt idx="57">
                  <c:v>68747.52607188464</c:v>
                </c:pt>
                <c:pt idx="58">
                  <c:v>69774.607629756851</c:v>
                </c:pt>
                <c:pt idx="59">
                  <c:v>70586.901676748763</c:v>
                </c:pt>
                <c:pt idx="60">
                  <c:v>71349.1738699243</c:v>
                </c:pt>
                <c:pt idx="61">
                  <c:v>71968.591231383965</c:v>
                </c:pt>
                <c:pt idx="62">
                  <c:v>72570.446237487587</c:v>
                </c:pt>
                <c:pt idx="63">
                  <c:v>73060.501896492991</c:v>
                </c:pt>
                <c:pt idx="64">
                  <c:v>73482.311561984854</c:v>
                </c:pt>
                <c:pt idx="65">
                  <c:v>73873.193251353267</c:v>
                </c:pt>
                <c:pt idx="66">
                  <c:v>74097.558468087343</c:v>
                </c:pt>
                <c:pt idx="67">
                  <c:v>74960.483730407694</c:v>
                </c:pt>
                <c:pt idx="68">
                  <c:v>75677.031103319503</c:v>
                </c:pt>
                <c:pt idx="69">
                  <c:v>76396.564121785254</c:v>
                </c:pt>
                <c:pt idx="70">
                  <c:v>77069.102476794156</c:v>
                </c:pt>
                <c:pt idx="71">
                  <c:v>77654.431691541977</c:v>
                </c:pt>
                <c:pt idx="72">
                  <c:v>77435.16849166718</c:v>
                </c:pt>
                <c:pt idx="73">
                  <c:v>77046.985989804016</c:v>
                </c:pt>
                <c:pt idx="74">
                  <c:v>76475.287546506312</c:v>
                </c:pt>
                <c:pt idx="75">
                  <c:v>75704.503779568739</c:v>
                </c:pt>
                <c:pt idx="76">
                  <c:v>74718.034165071236</c:v>
                </c:pt>
                <c:pt idx="77">
                  <c:v>73498.185317971467</c:v>
                </c:pt>
                <c:pt idx="78">
                  <c:v>72026.105769397866</c:v>
                </c:pt>
                <c:pt idx="79">
                  <c:v>70281.717047928556</c:v>
                </c:pt>
                <c:pt idx="80">
                  <c:v>68243.640861747859</c:v>
                </c:pt>
                <c:pt idx="81">
                  <c:v>65889.122167626527</c:v>
                </c:pt>
                <c:pt idx="82">
                  <c:v>63193.947901142201</c:v>
                </c:pt>
                <c:pt idx="83">
                  <c:v>60132.361130415877</c:v>
                </c:pt>
                <c:pt idx="84">
                  <c:v>56676.970382851825</c:v>
                </c:pt>
                <c:pt idx="85">
                  <c:v>52798.653880902501</c:v>
                </c:pt>
                <c:pt idx="86">
                  <c:v>48466.458408697516</c:v>
                </c:pt>
                <c:pt idx="87">
                  <c:v>43647.4925164409</c:v>
                </c:pt>
                <c:pt idx="88">
                  <c:v>38306.81375375318</c:v>
                </c:pt>
                <c:pt idx="89">
                  <c:v>32407.30960657301</c:v>
                </c:pt>
                <c:pt idx="90">
                  <c:v>25909.571794792693</c:v>
                </c:pt>
                <c:pt idx="91">
                  <c:v>21647.037596028356</c:v>
                </c:pt>
                <c:pt idx="92">
                  <c:v>16955.667211550423</c:v>
                </c:pt>
                <c:pt idx="93">
                  <c:v>11805.535057859946</c:v>
                </c:pt>
                <c:pt idx="94">
                  <c:v>6164.88005694598</c:v>
                </c:pt>
                <c:pt idx="95">
                  <c:v>2.6753028854727746E-5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C-416D-8C65-8E3C23B65FD2}"/>
            </c:ext>
          </c:extLst>
        </c:ser>
        <c:ser>
          <c:idx val="5"/>
          <c:order val="5"/>
          <c:tx>
            <c:strRef>
              <c:f>Results!$A$206</c:f>
              <c:strCache>
                <c:ptCount val="1"/>
                <c:pt idx="0">
                  <c:v>Fund Balance Medium-Case Scenario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Results!$C$206:$CU$206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21926.916904775855</c:v>
                </c:pt>
                <c:pt idx="2">
                  <c:v>22013.299410235919</c:v>
                </c:pt>
                <c:pt idx="3">
                  <c:v>22105.433211023028</c:v>
                </c:pt>
                <c:pt idx="4">
                  <c:v>22210.750683487433</c:v>
                </c:pt>
                <c:pt idx="5">
                  <c:v>22433.447318366863</c:v>
                </c:pt>
                <c:pt idx="6">
                  <c:v>22853.609137946492</c:v>
                </c:pt>
                <c:pt idx="7">
                  <c:v>23292.895160513515</c:v>
                </c:pt>
                <c:pt idx="8">
                  <c:v>23742.323036834816</c:v>
                </c:pt>
                <c:pt idx="9">
                  <c:v>24187.598874616953</c:v>
                </c:pt>
                <c:pt idx="10">
                  <c:v>24573.447470102325</c:v>
                </c:pt>
                <c:pt idx="11">
                  <c:v>25268.452758018153</c:v>
                </c:pt>
                <c:pt idx="12">
                  <c:v>26005.351960173808</c:v>
                </c:pt>
                <c:pt idx="13">
                  <c:v>26759.493273643704</c:v>
                </c:pt>
                <c:pt idx="14">
                  <c:v>27383.465873544745</c:v>
                </c:pt>
                <c:pt idx="15">
                  <c:v>28255.527292656443</c:v>
                </c:pt>
                <c:pt idx="16">
                  <c:v>29152.682473876619</c:v>
                </c:pt>
                <c:pt idx="17">
                  <c:v>30127.885573471704</c:v>
                </c:pt>
                <c:pt idx="18">
                  <c:v>31133.885064072951</c:v>
                </c:pt>
                <c:pt idx="19">
                  <c:v>32225.231441206961</c:v>
                </c:pt>
                <c:pt idx="20">
                  <c:v>33353.816220602865</c:v>
                </c:pt>
                <c:pt idx="21">
                  <c:v>34520.856045723041</c:v>
                </c:pt>
                <c:pt idx="22">
                  <c:v>35727.604365465348</c:v>
                </c:pt>
                <c:pt idx="23">
                  <c:v>36975.352379875469</c:v>
                </c:pt>
                <c:pt idx="24">
                  <c:v>38133.31077915342</c:v>
                </c:pt>
                <c:pt idx="25">
                  <c:v>38989.202774686994</c:v>
                </c:pt>
                <c:pt idx="26">
                  <c:v>39671.960645982057</c:v>
                </c:pt>
                <c:pt idx="27">
                  <c:v>40154.711324504358</c:v>
                </c:pt>
                <c:pt idx="28">
                  <c:v>39878.391984795577</c:v>
                </c:pt>
                <c:pt idx="29">
                  <c:v>39700.561725949257</c:v>
                </c:pt>
                <c:pt idx="30">
                  <c:v>39637.672677385184</c:v>
                </c:pt>
                <c:pt idx="31">
                  <c:v>39932.473418848611</c:v>
                </c:pt>
                <c:pt idx="32">
                  <c:v>40671.409866219328</c:v>
                </c:pt>
                <c:pt idx="33">
                  <c:v>41333.303309598123</c:v>
                </c:pt>
                <c:pt idx="34">
                  <c:v>41972.588372872684</c:v>
                </c:pt>
                <c:pt idx="35">
                  <c:v>42595.524681338997</c:v>
                </c:pt>
                <c:pt idx="36">
                  <c:v>42994.77982013912</c:v>
                </c:pt>
                <c:pt idx="37">
                  <c:v>43349.586068673823</c:v>
                </c:pt>
                <c:pt idx="38">
                  <c:v>43655.324015155471</c:v>
                </c:pt>
                <c:pt idx="39">
                  <c:v>43907.054103029339</c:v>
                </c:pt>
                <c:pt idx="40">
                  <c:v>44099.497307435078</c:v>
                </c:pt>
                <c:pt idx="41">
                  <c:v>44797.018215514181</c:v>
                </c:pt>
                <c:pt idx="42">
                  <c:v>45479.526869189991</c:v>
                </c:pt>
                <c:pt idx="43">
                  <c:v>46189.834753709467</c:v>
                </c:pt>
                <c:pt idx="44">
                  <c:v>46884.149578063953</c:v>
                </c:pt>
                <c:pt idx="45">
                  <c:v>47553.059028381525</c:v>
                </c:pt>
                <c:pt idx="46">
                  <c:v>48207.462857130202</c:v>
                </c:pt>
                <c:pt idx="47">
                  <c:v>48830.443753248874</c:v>
                </c:pt>
                <c:pt idx="48">
                  <c:v>49418.043488126954</c:v>
                </c:pt>
                <c:pt idx="49">
                  <c:v>49966.017109940367</c:v>
                </c:pt>
                <c:pt idx="50">
                  <c:v>50469.815304399242</c:v>
                </c:pt>
                <c:pt idx="51">
                  <c:v>50924.565750742695</c:v>
                </c:pt>
                <c:pt idx="52">
                  <c:v>51325.053418181094</c:v>
                </c:pt>
                <c:pt idx="53">
                  <c:v>51665.69974507724</c:v>
                </c:pt>
                <c:pt idx="54">
                  <c:v>51940.540640096719</c:v>
                </c:pt>
                <c:pt idx="55">
                  <c:v>52143.203241337062</c:v>
                </c:pt>
                <c:pt idx="56">
                  <c:v>52266.881366057059</c:v>
                </c:pt>
                <c:pt idx="57">
                  <c:v>52304.309580062691</c:v>
                </c:pt>
                <c:pt idx="58">
                  <c:v>52392.9700564835</c:v>
                </c:pt>
                <c:pt idx="59">
                  <c:v>52218.207745966531</c:v>
                </c:pt>
                <c:pt idx="60">
                  <c:v>51942.723049392123</c:v>
                </c:pt>
                <c:pt idx="61">
                  <c:v>51471.234608104758</c:v>
                </c:pt>
                <c:pt idx="62">
                  <c:v>50926.62189792475</c:v>
                </c:pt>
                <c:pt idx="63">
                  <c:v>50211.901489326738</c:v>
                </c:pt>
                <c:pt idx="64">
                  <c:v>49367.903170598096</c:v>
                </c:pt>
                <c:pt idx="65">
                  <c:v>48429.011309608446</c:v>
                </c:pt>
                <c:pt idx="66">
                  <c:v>47256.493772329748</c:v>
                </c:pt>
                <c:pt idx="67">
                  <c:v>46652.356719319308</c:v>
                </c:pt>
                <c:pt idx="68">
                  <c:v>45827.070651917405</c:v>
                </c:pt>
                <c:pt idx="69">
                  <c:v>44926.511687821374</c:v>
                </c:pt>
                <c:pt idx="70">
                  <c:v>43896.784082230573</c:v>
                </c:pt>
                <c:pt idx="71">
                  <c:v>42693.647193325152</c:v>
                </c:pt>
                <c:pt idx="72">
                  <c:v>40595.558727959753</c:v>
                </c:pt>
                <c:pt idx="73">
                  <c:v>38235.043767135583</c:v>
                </c:pt>
                <c:pt idx="74">
                  <c:v>35593.120361366098</c:v>
                </c:pt>
                <c:pt idx="75">
                  <c:v>32649.639495601448</c:v>
                </c:pt>
                <c:pt idx="76">
                  <c:v>29383.21863314485</c:v>
                </c:pt>
                <c:pt idx="77">
                  <c:v>25771.171635741866</c:v>
                </c:pt>
                <c:pt idx="78">
                  <c:v>21789.434867477448</c:v>
                </c:pt>
                <c:pt idx="79">
                  <c:v>17412.489280083566</c:v>
                </c:pt>
                <c:pt idx="80">
                  <c:v>14536.332925524217</c:v>
                </c:pt>
                <c:pt idx="81">
                  <c:v>11376.941259169364</c:v>
                </c:pt>
                <c:pt idx="82">
                  <c:v>7914.9655272200034</c:v>
                </c:pt>
                <c:pt idx="83">
                  <c:v>4129.8966452587738</c:v>
                </c:pt>
                <c:pt idx="84">
                  <c:v>1.2130427174270153E-5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C-416D-8C65-8E3C23B65FD2}"/>
            </c:ext>
          </c:extLst>
        </c:ser>
        <c:ser>
          <c:idx val="6"/>
          <c:order val="6"/>
          <c:tx>
            <c:strRef>
              <c:f>Results!$A$207</c:f>
              <c:strCache>
                <c:ptCount val="1"/>
                <c:pt idx="0">
                  <c:v>Fund Balance Best-Case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Results!$C$207:$CU$207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21849.19058837328</c:v>
                </c:pt>
                <c:pt idx="2">
                  <c:v>21853.561622240595</c:v>
                </c:pt>
                <c:pt idx="3">
                  <c:v>21859.570434787267</c:v>
                </c:pt>
                <c:pt idx="4">
                  <c:v>21874.438004971074</c:v>
                </c:pt>
                <c:pt idx="5">
                  <c:v>22011.086343467134</c:v>
                </c:pt>
                <c:pt idx="6">
                  <c:v>22342.96566168244</c:v>
                </c:pt>
                <c:pt idx="7">
                  <c:v>22689.220325411439</c:v>
                </c:pt>
                <c:pt idx="8">
                  <c:v>23040.769301216667</c:v>
                </c:pt>
                <c:pt idx="9">
                  <c:v>23383.379152686302</c:v>
                </c:pt>
                <c:pt idx="10">
                  <c:v>23662.79021029951</c:v>
                </c:pt>
                <c:pt idx="11">
                  <c:v>24239.541396449462</c:v>
                </c:pt>
                <c:pt idx="12">
                  <c:v>24850.664443269154</c:v>
                </c:pt>
                <c:pt idx="13">
                  <c:v>25471.648726775817</c:v>
                </c:pt>
                <c:pt idx="14">
                  <c:v>25958.538833556173</c:v>
                </c:pt>
                <c:pt idx="15">
                  <c:v>26679.918589912049</c:v>
                </c:pt>
                <c:pt idx="16">
                  <c:v>27417.373373552797</c:v>
                </c:pt>
                <c:pt idx="17">
                  <c:v>28221.882139694426</c:v>
                </c:pt>
                <c:pt idx="18">
                  <c:v>29046.878900013216</c:v>
                </c:pt>
                <c:pt idx="19">
                  <c:v>29944.697305152284</c:v>
                </c:pt>
                <c:pt idx="20">
                  <c:v>30867.970466351173</c:v>
                </c:pt>
                <c:pt idx="21">
                  <c:v>31817.2959520449</c:v>
                </c:pt>
                <c:pt idx="22">
                  <c:v>32793.278044536521</c:v>
                </c:pt>
                <c:pt idx="23">
                  <c:v>33796.527294848485</c:v>
                </c:pt>
                <c:pt idx="24">
                  <c:v>34700.456275536642</c:v>
                </c:pt>
                <c:pt idx="25">
                  <c:v>35300.980976529507</c:v>
                </c:pt>
                <c:pt idx="26">
                  <c:v>35723.183863490653</c:v>
                </c:pt>
                <c:pt idx="27">
                  <c:v>35941.800192162693</c:v>
                </c:pt>
                <c:pt idx="28">
                  <c:v>35421.773962345585</c:v>
                </c:pt>
                <c:pt idx="29">
                  <c:v>34987.692569618659</c:v>
                </c:pt>
                <c:pt idx="30">
                  <c:v>34654.308769338662</c:v>
                </c:pt>
                <c:pt idx="31">
                  <c:v>34652.313653380916</c:v>
                </c:pt>
                <c:pt idx="32">
                  <c:v>35061.661186749683</c:v>
                </c:pt>
                <c:pt idx="33">
                  <c:v>35382.856089263892</c:v>
                </c:pt>
                <c:pt idx="34">
                  <c:v>35667.519097001183</c:v>
                </c:pt>
                <c:pt idx="35">
                  <c:v>35921.101342746937</c:v>
                </c:pt>
                <c:pt idx="36">
                  <c:v>35946.242564311309</c:v>
                </c:pt>
                <c:pt idx="37">
                  <c:v>35913.438685497167</c:v>
                </c:pt>
                <c:pt idx="38">
                  <c:v>35817.872637731554</c:v>
                </c:pt>
                <c:pt idx="39">
                  <c:v>35654.427208427616</c:v>
                </c:pt>
                <c:pt idx="40">
                  <c:v>35417.66835546503</c:v>
                </c:pt>
                <c:pt idx="41">
                  <c:v>35639.680951849485</c:v>
                </c:pt>
                <c:pt idx="42">
                  <c:v>35826.678614657394</c:v>
                </c:pt>
                <c:pt idx="43">
                  <c:v>36018.153549175797</c:v>
                </c:pt>
                <c:pt idx="44">
                  <c:v>36171.843773346533</c:v>
                </c:pt>
                <c:pt idx="45">
                  <c:v>36278.020037531023</c:v>
                </c:pt>
                <c:pt idx="46">
                  <c:v>36346.024616792238</c:v>
                </c:pt>
                <c:pt idx="47">
                  <c:v>36359.019983132021</c:v>
                </c:pt>
                <c:pt idx="48">
                  <c:v>36312.359388668629</c:v>
                </c:pt>
                <c:pt idx="49">
                  <c:v>36201.105071792234</c:v>
                </c:pt>
                <c:pt idx="50">
                  <c:v>36020.012039470254</c:v>
                </c:pt>
                <c:pt idx="51">
                  <c:v>35763.510999331687</c:v>
                </c:pt>
                <c:pt idx="52">
                  <c:v>35425.690398562976</c:v>
                </c:pt>
                <c:pt idx="53">
                  <c:v>35000.277524527854</c:v>
                </c:pt>
                <c:pt idx="54">
                  <c:v>34480.618619800312</c:v>
                </c:pt>
                <c:pt idx="55">
                  <c:v>33859.657961968769</c:v>
                </c:pt>
                <c:pt idx="56">
                  <c:v>33129.915856125474</c:v>
                </c:pt>
                <c:pt idx="57">
                  <c:v>32283.465485392593</c:v>
                </c:pt>
                <c:pt idx="58">
                  <c:v>31446.218377133333</c:v>
                </c:pt>
                <c:pt idx="59">
                  <c:v>30325.483132044548</c:v>
                </c:pt>
                <c:pt idx="60">
                  <c:v>29070.940659185086</c:v>
                </c:pt>
                <c:pt idx="61">
                  <c:v>27593.416850937301</c:v>
                </c:pt>
                <c:pt idx="62">
                  <c:v>26005.07478638483</c:v>
                </c:pt>
                <c:pt idx="63">
                  <c:v>24215.07790336902</c:v>
                </c:pt>
                <c:pt idx="64">
                  <c:v>22259.67412851171</c:v>
                </c:pt>
                <c:pt idx="65">
                  <c:v>20168.849048753618</c:v>
                </c:pt>
                <c:pt idx="66">
                  <c:v>17813.687553827047</c:v>
                </c:pt>
                <c:pt idx="67">
                  <c:v>15926.821313050266</c:v>
                </c:pt>
                <c:pt idx="68">
                  <c:v>13781.115556786057</c:v>
                </c:pt>
                <c:pt idx="69">
                  <c:v>11736.924031043951</c:v>
                </c:pt>
                <c:pt idx="70">
                  <c:v>9501.2520317107665</c:v>
                </c:pt>
                <c:pt idx="71">
                  <c:v>7061.7357220377789</c:v>
                </c:pt>
                <c:pt idx="72">
                  <c:v>3676.260109754227</c:v>
                </c:pt>
                <c:pt idx="7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C-416D-8C65-8E3C23B65FD2}"/>
            </c:ext>
          </c:extLst>
        </c:ser>
        <c:ser>
          <c:idx val="7"/>
          <c:order val="7"/>
          <c:tx>
            <c:strRef>
              <c:f>Results!$A$208</c:f>
              <c:strCache>
                <c:ptCount val="1"/>
                <c:pt idx="0">
                  <c:v>Fund Balance Planned Scenario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Results!$C$208:$CU$208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21730.945157815335</c:v>
                </c:pt>
                <c:pt idx="2">
                  <c:v>21611.617787872299</c:v>
                </c:pt>
                <c:pt idx="3">
                  <c:v>21488.838767602301</c:v>
                </c:pt>
                <c:pt idx="4">
                  <c:v>21369.611746297564</c:v>
                </c:pt>
                <c:pt idx="5">
                  <c:v>21366.593224006672</c:v>
                </c:pt>
                <c:pt idx="6">
                  <c:v>21552.342750954649</c:v>
                </c:pt>
                <c:pt idx="7">
                  <c:v>21744.67800046397</c:v>
                </c:pt>
                <c:pt idx="8">
                  <c:v>21934.120741785544</c:v>
                </c:pt>
                <c:pt idx="9">
                  <c:v>22106.073474670728</c:v>
                </c:pt>
                <c:pt idx="10">
                  <c:v>22205.974984344724</c:v>
                </c:pt>
                <c:pt idx="11">
                  <c:v>22594.345462997688</c:v>
                </c:pt>
                <c:pt idx="12">
                  <c:v>23006.235872140071</c:v>
                </c:pt>
                <c:pt idx="13">
                  <c:v>23416.50420619818</c:v>
                </c:pt>
                <c:pt idx="14">
                  <c:v>23680.671147889967</c:v>
                </c:pt>
                <c:pt idx="15">
                  <c:v>24167.558259081816</c:v>
                </c:pt>
                <c:pt idx="16">
                  <c:v>24656.993352344125</c:v>
                </c:pt>
                <c:pt idx="17">
                  <c:v>25199.313982792763</c:v>
                </c:pt>
                <c:pt idx="18">
                  <c:v>25747.00917835833</c:v>
                </c:pt>
                <c:pt idx="19">
                  <c:v>26351.682218753496</c:v>
                </c:pt>
                <c:pt idx="20">
                  <c:v>26964.92124781743</c:v>
                </c:pt>
                <c:pt idx="21">
                  <c:v>27586.493741675069</c:v>
                </c:pt>
                <c:pt idx="22">
                  <c:v>28216.136646010502</c:v>
                </c:pt>
                <c:pt idx="23">
                  <c:v>28853.554369180809</c:v>
                </c:pt>
                <c:pt idx="24">
                  <c:v>29371.212911758372</c:v>
                </c:pt>
                <c:pt idx="25">
                  <c:v>29564.731543140442</c:v>
                </c:pt>
                <c:pt idx="26">
                  <c:v>29559.994041255104</c:v>
                </c:pt>
                <c:pt idx="27">
                  <c:v>29331.889360783502</c:v>
                </c:pt>
                <c:pt idx="28">
                  <c:v>28345.658930806065</c:v>
                </c:pt>
                <c:pt idx="29">
                  <c:v>27429.110374442575</c:v>
                </c:pt>
                <c:pt idx="30">
                  <c:v>26595.862926179307</c:v>
                </c:pt>
                <c:pt idx="31">
                  <c:v>26075.34748489207</c:v>
                </c:pt>
                <c:pt idx="32">
                  <c:v>25944.951293423805</c:v>
                </c:pt>
                <c:pt idx="33">
                  <c:v>25702.07230134571</c:v>
                </c:pt>
                <c:pt idx="34">
                  <c:v>25397.814420665803</c:v>
                </c:pt>
                <c:pt idx="35">
                  <c:v>25036.809986861874</c:v>
                </c:pt>
                <c:pt idx="36">
                  <c:v>24420.816756071792</c:v>
                </c:pt>
                <c:pt idx="37">
                  <c:v>23720.486159723812</c:v>
                </c:pt>
                <c:pt idx="38">
                  <c:v>22930.235534929197</c:v>
                </c:pt>
                <c:pt idx="39">
                  <c:v>22044.176926523458</c:v>
                </c:pt>
                <c:pt idx="40">
                  <c:v>21056.101823451856</c:v>
                </c:pt>
                <c:pt idx="41">
                  <c:v>20497.318474329964</c:v>
                </c:pt>
                <c:pt idx="42">
                  <c:v>19870.337612214254</c:v>
                </c:pt>
                <c:pt idx="43">
                  <c:v>19213.483037242037</c:v>
                </c:pt>
                <c:pt idx="44">
                  <c:v>18483.061682904561</c:v>
                </c:pt>
                <c:pt idx="45">
                  <c:v>17668.084508214066</c:v>
                </c:pt>
                <c:pt idx="46">
                  <c:v>16776.635331918296</c:v>
                </c:pt>
                <c:pt idx="47">
                  <c:v>15790.515813401844</c:v>
                </c:pt>
                <c:pt idx="48">
                  <c:v>14703.754258097943</c:v>
                </c:pt>
                <c:pt idx="49">
                  <c:v>13510.058976541475</c:v>
                </c:pt>
                <c:pt idx="50">
                  <c:v>12202.802462915737</c:v>
                </c:pt>
                <c:pt idx="51">
                  <c:v>10775.00482782654</c:v>
                </c:pt>
                <c:pt idx="52">
                  <c:v>9219.3164512386429</c:v>
                </c:pt>
                <c:pt idx="53">
                  <c:v>7527.9998199875918</c:v>
                </c:pt>
                <c:pt idx="54">
                  <c:v>6230.995827860258</c:v>
                </c:pt>
                <c:pt idx="55">
                  <c:v>4823.0626446513788</c:v>
                </c:pt>
                <c:pt idx="56">
                  <c:v>3297.5753288886149</c:v>
                </c:pt>
                <c:pt idx="57">
                  <c:v>1647.5626457273686</c:v>
                </c:pt>
                <c:pt idx="58">
                  <c:v>-1.6748742200434207E-7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C-416D-8C65-8E3C23B6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812200"/>
        <c:axId val="787814720"/>
      </c:lineChart>
      <c:lineChart>
        <c:grouping val="standard"/>
        <c:varyColors val="0"/>
        <c:ser>
          <c:idx val="8"/>
          <c:order val="8"/>
          <c:tx>
            <c:strRef>
              <c:f>Results!$A$209</c:f>
              <c:strCache>
                <c:ptCount val="1"/>
                <c:pt idx="0">
                  <c:v>Discount Rate Worst-Case Scenario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Results!$C$209:$CU$209</c:f>
              <c:numCache>
                <c:formatCode>0.00%</c:formatCode>
                <c:ptCount val="97"/>
                <c:pt idx="1">
                  <c:v>5.1666194274521002E-2</c:v>
                </c:pt>
                <c:pt idx="2">
                  <c:v>5.1666194274521002E-2</c:v>
                </c:pt>
                <c:pt idx="3">
                  <c:v>5.1666194274521002E-2</c:v>
                </c:pt>
                <c:pt idx="4">
                  <c:v>5.1666194274521002E-2</c:v>
                </c:pt>
                <c:pt idx="5">
                  <c:v>5.1666194274521002E-2</c:v>
                </c:pt>
                <c:pt idx="6">
                  <c:v>5.1666194274521002E-2</c:v>
                </c:pt>
                <c:pt idx="7">
                  <c:v>5.1666194274521002E-2</c:v>
                </c:pt>
                <c:pt idx="8">
                  <c:v>5.1666194274521002E-2</c:v>
                </c:pt>
                <c:pt idx="9">
                  <c:v>5.1666194274521002E-2</c:v>
                </c:pt>
                <c:pt idx="10">
                  <c:v>5.1666194274521002E-2</c:v>
                </c:pt>
                <c:pt idx="11">
                  <c:v>5.1666194274521002E-2</c:v>
                </c:pt>
                <c:pt idx="12">
                  <c:v>5.1666194274521002E-2</c:v>
                </c:pt>
                <c:pt idx="13">
                  <c:v>5.1666194274521002E-2</c:v>
                </c:pt>
                <c:pt idx="14">
                  <c:v>5.1666194274521002E-2</c:v>
                </c:pt>
                <c:pt idx="15">
                  <c:v>5.1666194274521002E-2</c:v>
                </c:pt>
                <c:pt idx="16">
                  <c:v>5.1666194274521002E-2</c:v>
                </c:pt>
                <c:pt idx="17">
                  <c:v>5.1666194274521002E-2</c:v>
                </c:pt>
                <c:pt idx="18">
                  <c:v>5.1666194274521002E-2</c:v>
                </c:pt>
                <c:pt idx="19">
                  <c:v>5.1666194274521002E-2</c:v>
                </c:pt>
                <c:pt idx="20">
                  <c:v>5.1666194274521002E-2</c:v>
                </c:pt>
                <c:pt idx="21">
                  <c:v>5.1666194274521002E-2</c:v>
                </c:pt>
                <c:pt idx="22">
                  <c:v>5.1666194274521002E-2</c:v>
                </c:pt>
                <c:pt idx="23">
                  <c:v>5.1666194274521002E-2</c:v>
                </c:pt>
                <c:pt idx="24">
                  <c:v>5.1666194274521002E-2</c:v>
                </c:pt>
                <c:pt idx="25">
                  <c:v>5.1666194274521002E-2</c:v>
                </c:pt>
                <c:pt idx="26">
                  <c:v>5.1666194274521002E-2</c:v>
                </c:pt>
                <c:pt idx="27">
                  <c:v>5.1666194274521002E-2</c:v>
                </c:pt>
                <c:pt idx="28">
                  <c:v>5.1666194274521002E-2</c:v>
                </c:pt>
                <c:pt idx="29">
                  <c:v>5.1666194274521002E-2</c:v>
                </c:pt>
                <c:pt idx="30">
                  <c:v>5.1666194274521002E-2</c:v>
                </c:pt>
                <c:pt idx="31">
                  <c:v>5.1666194274521002E-2</c:v>
                </c:pt>
                <c:pt idx="32">
                  <c:v>5.1666194274521002E-2</c:v>
                </c:pt>
                <c:pt idx="33">
                  <c:v>5.1666194274521002E-2</c:v>
                </c:pt>
                <c:pt idx="34">
                  <c:v>5.1666194274521002E-2</c:v>
                </c:pt>
                <c:pt idx="35">
                  <c:v>5.1666194274521002E-2</c:v>
                </c:pt>
                <c:pt idx="36">
                  <c:v>5.1666194274521002E-2</c:v>
                </c:pt>
                <c:pt idx="37">
                  <c:v>5.1666194274521002E-2</c:v>
                </c:pt>
                <c:pt idx="38">
                  <c:v>5.1666194274521002E-2</c:v>
                </c:pt>
                <c:pt idx="39">
                  <c:v>5.1666194274521002E-2</c:v>
                </c:pt>
                <c:pt idx="40">
                  <c:v>5.1666194274521002E-2</c:v>
                </c:pt>
                <c:pt idx="41">
                  <c:v>5.1666194274521002E-2</c:v>
                </c:pt>
                <c:pt idx="42">
                  <c:v>5.1666194274521002E-2</c:v>
                </c:pt>
                <c:pt idx="43">
                  <c:v>5.1666194274521002E-2</c:v>
                </c:pt>
                <c:pt idx="44">
                  <c:v>5.1666194274521002E-2</c:v>
                </c:pt>
                <c:pt idx="45">
                  <c:v>5.1666194274521002E-2</c:v>
                </c:pt>
                <c:pt idx="46">
                  <c:v>5.1666194274521002E-2</c:v>
                </c:pt>
                <c:pt idx="47">
                  <c:v>5.1666194274521002E-2</c:v>
                </c:pt>
                <c:pt idx="48">
                  <c:v>5.1666194274521002E-2</c:v>
                </c:pt>
                <c:pt idx="49">
                  <c:v>5.1666194274521002E-2</c:v>
                </c:pt>
                <c:pt idx="50">
                  <c:v>5.1666194274521002E-2</c:v>
                </c:pt>
                <c:pt idx="51">
                  <c:v>5.1666194274521002E-2</c:v>
                </c:pt>
                <c:pt idx="52">
                  <c:v>5.1666194274521002E-2</c:v>
                </c:pt>
                <c:pt idx="53">
                  <c:v>5.1666194274521002E-2</c:v>
                </c:pt>
                <c:pt idx="54">
                  <c:v>5.1666194274521002E-2</c:v>
                </c:pt>
                <c:pt idx="55">
                  <c:v>5.1666194274521002E-2</c:v>
                </c:pt>
                <c:pt idx="56">
                  <c:v>5.1666194274521002E-2</c:v>
                </c:pt>
                <c:pt idx="57">
                  <c:v>5.1666194274521002E-2</c:v>
                </c:pt>
                <c:pt idx="58">
                  <c:v>5.1666194274521002E-2</c:v>
                </c:pt>
                <c:pt idx="59">
                  <c:v>5.1666194274521002E-2</c:v>
                </c:pt>
                <c:pt idx="60">
                  <c:v>5.1666194274521002E-2</c:v>
                </c:pt>
                <c:pt idx="61">
                  <c:v>5.1666194274521002E-2</c:v>
                </c:pt>
                <c:pt idx="62">
                  <c:v>5.1666194274521002E-2</c:v>
                </c:pt>
                <c:pt idx="63">
                  <c:v>5.1666194274521002E-2</c:v>
                </c:pt>
                <c:pt idx="64">
                  <c:v>5.1666194274521002E-2</c:v>
                </c:pt>
                <c:pt idx="65">
                  <c:v>5.1666194274521002E-2</c:v>
                </c:pt>
                <c:pt idx="66">
                  <c:v>5.1666194274521002E-2</c:v>
                </c:pt>
                <c:pt idx="67">
                  <c:v>5.1666194274521002E-2</c:v>
                </c:pt>
                <c:pt idx="68">
                  <c:v>5.1666194274521002E-2</c:v>
                </c:pt>
                <c:pt idx="69">
                  <c:v>5.1666194274521002E-2</c:v>
                </c:pt>
                <c:pt idx="70">
                  <c:v>5.1666194274521002E-2</c:v>
                </c:pt>
                <c:pt idx="71">
                  <c:v>5.1666194274521002E-2</c:v>
                </c:pt>
                <c:pt idx="72">
                  <c:v>5.1666194274521002E-2</c:v>
                </c:pt>
                <c:pt idx="73">
                  <c:v>5.1666194274521002E-2</c:v>
                </c:pt>
                <c:pt idx="74">
                  <c:v>5.1666194274521002E-2</c:v>
                </c:pt>
                <c:pt idx="75">
                  <c:v>5.1666194274521002E-2</c:v>
                </c:pt>
                <c:pt idx="76">
                  <c:v>5.1666194274521002E-2</c:v>
                </c:pt>
                <c:pt idx="77">
                  <c:v>5.1666194274521002E-2</c:v>
                </c:pt>
                <c:pt idx="78">
                  <c:v>5.1666194274521002E-2</c:v>
                </c:pt>
                <c:pt idx="79">
                  <c:v>5.1666194274521002E-2</c:v>
                </c:pt>
                <c:pt idx="80">
                  <c:v>5.1666194274521002E-2</c:v>
                </c:pt>
                <c:pt idx="81">
                  <c:v>5.1666194274521002E-2</c:v>
                </c:pt>
                <c:pt idx="82">
                  <c:v>5.1666194274521002E-2</c:v>
                </c:pt>
                <c:pt idx="83">
                  <c:v>5.1666194274521002E-2</c:v>
                </c:pt>
                <c:pt idx="84">
                  <c:v>5.1666194274521002E-2</c:v>
                </c:pt>
                <c:pt idx="85">
                  <c:v>5.1666194274521002E-2</c:v>
                </c:pt>
                <c:pt idx="86">
                  <c:v>5.1666194274521002E-2</c:v>
                </c:pt>
                <c:pt idx="87">
                  <c:v>5.1666194274521002E-2</c:v>
                </c:pt>
                <c:pt idx="88">
                  <c:v>5.1666194274521002E-2</c:v>
                </c:pt>
                <c:pt idx="89">
                  <c:v>5.1666194274521002E-2</c:v>
                </c:pt>
                <c:pt idx="90">
                  <c:v>5.1666194274521002E-2</c:v>
                </c:pt>
                <c:pt idx="91">
                  <c:v>5.1666194274521002E-2</c:v>
                </c:pt>
                <c:pt idx="92">
                  <c:v>5.1666194274521002E-2</c:v>
                </c:pt>
                <c:pt idx="93">
                  <c:v>5.1666194274521002E-2</c:v>
                </c:pt>
                <c:pt idx="94">
                  <c:v>5.1666194274521002E-2</c:v>
                </c:pt>
                <c:pt idx="95">
                  <c:v>5.1666194274521002E-2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7C-416D-8C65-8E3C23B65FD2}"/>
            </c:ext>
          </c:extLst>
        </c:ser>
        <c:ser>
          <c:idx val="9"/>
          <c:order val="9"/>
          <c:tx>
            <c:strRef>
              <c:f>Results!$A$210</c:f>
              <c:strCache>
                <c:ptCount val="1"/>
                <c:pt idx="0">
                  <c:v>Discount Rate Medium-Case Scenario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Results!$C$210:$CU$210</c:f>
              <c:numCache>
                <c:formatCode>0.00%</c:formatCode>
                <c:ptCount val="97"/>
                <c:pt idx="1">
                  <c:v>4.9967239362385202E-2</c:v>
                </c:pt>
                <c:pt idx="2">
                  <c:v>4.9967239362385202E-2</c:v>
                </c:pt>
                <c:pt idx="3">
                  <c:v>4.9967239362385202E-2</c:v>
                </c:pt>
                <c:pt idx="4">
                  <c:v>4.9967239362385202E-2</c:v>
                </c:pt>
                <c:pt idx="5">
                  <c:v>4.9967239362385202E-2</c:v>
                </c:pt>
                <c:pt idx="6">
                  <c:v>4.9967239362385202E-2</c:v>
                </c:pt>
                <c:pt idx="7">
                  <c:v>4.9967239362385202E-2</c:v>
                </c:pt>
                <c:pt idx="8">
                  <c:v>4.9967239362385202E-2</c:v>
                </c:pt>
                <c:pt idx="9">
                  <c:v>4.9967239362385202E-2</c:v>
                </c:pt>
                <c:pt idx="10">
                  <c:v>4.9967239362385202E-2</c:v>
                </c:pt>
                <c:pt idx="11">
                  <c:v>4.9967239362385202E-2</c:v>
                </c:pt>
                <c:pt idx="12">
                  <c:v>4.9967239362385202E-2</c:v>
                </c:pt>
                <c:pt idx="13">
                  <c:v>4.9967239362385202E-2</c:v>
                </c:pt>
                <c:pt idx="14">
                  <c:v>4.9967239362385202E-2</c:v>
                </c:pt>
                <c:pt idx="15">
                  <c:v>4.9967239362385202E-2</c:v>
                </c:pt>
                <c:pt idx="16">
                  <c:v>4.9967239362385202E-2</c:v>
                </c:pt>
                <c:pt idx="17">
                  <c:v>4.9967239362385202E-2</c:v>
                </c:pt>
                <c:pt idx="18">
                  <c:v>4.9967239362385202E-2</c:v>
                </c:pt>
                <c:pt idx="19">
                  <c:v>4.9967239362385202E-2</c:v>
                </c:pt>
                <c:pt idx="20">
                  <c:v>4.9967239362385202E-2</c:v>
                </c:pt>
                <c:pt idx="21">
                  <c:v>4.9967239362385202E-2</c:v>
                </c:pt>
                <c:pt idx="22">
                  <c:v>4.9967239362385202E-2</c:v>
                </c:pt>
                <c:pt idx="23">
                  <c:v>4.9967239362385202E-2</c:v>
                </c:pt>
                <c:pt idx="24">
                  <c:v>4.9967239362385202E-2</c:v>
                </c:pt>
                <c:pt idx="25">
                  <c:v>4.9967239362385202E-2</c:v>
                </c:pt>
                <c:pt idx="26">
                  <c:v>4.9967239362385202E-2</c:v>
                </c:pt>
                <c:pt idx="27">
                  <c:v>4.9967239362385202E-2</c:v>
                </c:pt>
                <c:pt idx="28">
                  <c:v>4.9967239362385202E-2</c:v>
                </c:pt>
                <c:pt idx="29">
                  <c:v>4.9967239362385202E-2</c:v>
                </c:pt>
                <c:pt idx="30">
                  <c:v>4.9967239362385202E-2</c:v>
                </c:pt>
                <c:pt idx="31">
                  <c:v>4.9967239362385202E-2</c:v>
                </c:pt>
                <c:pt idx="32">
                  <c:v>4.9967239362385202E-2</c:v>
                </c:pt>
                <c:pt idx="33">
                  <c:v>4.9967239362385202E-2</c:v>
                </c:pt>
                <c:pt idx="34">
                  <c:v>4.9967239362385202E-2</c:v>
                </c:pt>
                <c:pt idx="35">
                  <c:v>4.9967239362385202E-2</c:v>
                </c:pt>
                <c:pt idx="36">
                  <c:v>4.9967239362385202E-2</c:v>
                </c:pt>
                <c:pt idx="37">
                  <c:v>4.9967239362385202E-2</c:v>
                </c:pt>
                <c:pt idx="38">
                  <c:v>4.9967239362385202E-2</c:v>
                </c:pt>
                <c:pt idx="39">
                  <c:v>4.9967239362385202E-2</c:v>
                </c:pt>
                <c:pt idx="40">
                  <c:v>4.9967239362385202E-2</c:v>
                </c:pt>
                <c:pt idx="41">
                  <c:v>4.9967239362385202E-2</c:v>
                </c:pt>
                <c:pt idx="42">
                  <c:v>4.9967239362385202E-2</c:v>
                </c:pt>
                <c:pt idx="43">
                  <c:v>4.9967239362385202E-2</c:v>
                </c:pt>
                <c:pt idx="44">
                  <c:v>4.9967239362385202E-2</c:v>
                </c:pt>
                <c:pt idx="45">
                  <c:v>4.9967239362385202E-2</c:v>
                </c:pt>
                <c:pt idx="46">
                  <c:v>4.9967239362385202E-2</c:v>
                </c:pt>
                <c:pt idx="47">
                  <c:v>4.9967239362385202E-2</c:v>
                </c:pt>
                <c:pt idx="48">
                  <c:v>4.9967239362385202E-2</c:v>
                </c:pt>
                <c:pt idx="49">
                  <c:v>4.9967239362385202E-2</c:v>
                </c:pt>
                <c:pt idx="50">
                  <c:v>4.9967239362385202E-2</c:v>
                </c:pt>
                <c:pt idx="51">
                  <c:v>4.9967239362385202E-2</c:v>
                </c:pt>
                <c:pt idx="52">
                  <c:v>4.9967239362385202E-2</c:v>
                </c:pt>
                <c:pt idx="53">
                  <c:v>4.9967239362385202E-2</c:v>
                </c:pt>
                <c:pt idx="54">
                  <c:v>4.9967239362385202E-2</c:v>
                </c:pt>
                <c:pt idx="55">
                  <c:v>4.9967239362385202E-2</c:v>
                </c:pt>
                <c:pt idx="56">
                  <c:v>4.9967239362385202E-2</c:v>
                </c:pt>
                <c:pt idx="57">
                  <c:v>4.9967239362385202E-2</c:v>
                </c:pt>
                <c:pt idx="58">
                  <c:v>4.9967239362385202E-2</c:v>
                </c:pt>
                <c:pt idx="59">
                  <c:v>4.9967239362385202E-2</c:v>
                </c:pt>
                <c:pt idx="60">
                  <c:v>4.9967239362385202E-2</c:v>
                </c:pt>
                <c:pt idx="61">
                  <c:v>4.9967239362385202E-2</c:v>
                </c:pt>
                <c:pt idx="62">
                  <c:v>4.9967239362385202E-2</c:v>
                </c:pt>
                <c:pt idx="63">
                  <c:v>4.9967239362385202E-2</c:v>
                </c:pt>
                <c:pt idx="64">
                  <c:v>4.9967239362385202E-2</c:v>
                </c:pt>
                <c:pt idx="65">
                  <c:v>4.9967239362385202E-2</c:v>
                </c:pt>
                <c:pt idx="66">
                  <c:v>4.9967239362385202E-2</c:v>
                </c:pt>
                <c:pt idx="67">
                  <c:v>4.9967239362385202E-2</c:v>
                </c:pt>
                <c:pt idx="68">
                  <c:v>4.9967239362385202E-2</c:v>
                </c:pt>
                <c:pt idx="69">
                  <c:v>4.9967239362385202E-2</c:v>
                </c:pt>
                <c:pt idx="70">
                  <c:v>4.9967239362385202E-2</c:v>
                </c:pt>
                <c:pt idx="71">
                  <c:v>4.9967239362385202E-2</c:v>
                </c:pt>
                <c:pt idx="72">
                  <c:v>4.9967239362385202E-2</c:v>
                </c:pt>
                <c:pt idx="73">
                  <c:v>4.9967239362385202E-2</c:v>
                </c:pt>
                <c:pt idx="74">
                  <c:v>4.9967239362385202E-2</c:v>
                </c:pt>
                <c:pt idx="75">
                  <c:v>4.9967239362385202E-2</c:v>
                </c:pt>
                <c:pt idx="76">
                  <c:v>4.9967239362385202E-2</c:v>
                </c:pt>
                <c:pt idx="77">
                  <c:v>4.9967239362385202E-2</c:v>
                </c:pt>
                <c:pt idx="78">
                  <c:v>4.9967239362385202E-2</c:v>
                </c:pt>
                <c:pt idx="79">
                  <c:v>4.9967239362385202E-2</c:v>
                </c:pt>
                <c:pt idx="80">
                  <c:v>4.9967239362385202E-2</c:v>
                </c:pt>
                <c:pt idx="81">
                  <c:v>4.9967239362385202E-2</c:v>
                </c:pt>
                <c:pt idx="82">
                  <c:v>4.9967239362385202E-2</c:v>
                </c:pt>
                <c:pt idx="83">
                  <c:v>4.9967239362385202E-2</c:v>
                </c:pt>
                <c:pt idx="84">
                  <c:v>4.9967239362385202E-2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C-416D-8C65-8E3C23B65FD2}"/>
            </c:ext>
          </c:extLst>
        </c:ser>
        <c:ser>
          <c:idx val="10"/>
          <c:order val="10"/>
          <c:tx>
            <c:strRef>
              <c:f>Results!$A$211</c:f>
              <c:strCache>
                <c:ptCount val="1"/>
                <c:pt idx="0">
                  <c:v>Discount Rate Best-Case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Results!$C$211:$CU$211</c:f>
              <c:numCache>
                <c:formatCode>0.00%</c:formatCode>
                <c:ptCount val="97"/>
                <c:pt idx="1">
                  <c:v>4.6391468359779801E-2</c:v>
                </c:pt>
                <c:pt idx="2">
                  <c:v>4.6391468359779801E-2</c:v>
                </c:pt>
                <c:pt idx="3">
                  <c:v>4.6391468359779801E-2</c:v>
                </c:pt>
                <c:pt idx="4">
                  <c:v>4.6391468359779801E-2</c:v>
                </c:pt>
                <c:pt idx="5">
                  <c:v>4.6391468359779801E-2</c:v>
                </c:pt>
                <c:pt idx="6">
                  <c:v>4.6391468359779801E-2</c:v>
                </c:pt>
                <c:pt idx="7">
                  <c:v>4.6391468359779801E-2</c:v>
                </c:pt>
                <c:pt idx="8">
                  <c:v>4.6391468359779801E-2</c:v>
                </c:pt>
                <c:pt idx="9">
                  <c:v>4.6391468359779801E-2</c:v>
                </c:pt>
                <c:pt idx="10">
                  <c:v>4.6391468359779801E-2</c:v>
                </c:pt>
                <c:pt idx="11">
                  <c:v>4.6391468359779801E-2</c:v>
                </c:pt>
                <c:pt idx="12">
                  <c:v>4.6391468359779801E-2</c:v>
                </c:pt>
                <c:pt idx="13">
                  <c:v>4.6391468359779801E-2</c:v>
                </c:pt>
                <c:pt idx="14">
                  <c:v>4.6391468359779801E-2</c:v>
                </c:pt>
                <c:pt idx="15">
                  <c:v>4.6391468359779801E-2</c:v>
                </c:pt>
                <c:pt idx="16">
                  <c:v>4.6391468359779801E-2</c:v>
                </c:pt>
                <c:pt idx="17">
                  <c:v>4.6391468359779801E-2</c:v>
                </c:pt>
                <c:pt idx="18">
                  <c:v>4.6391468359779801E-2</c:v>
                </c:pt>
                <c:pt idx="19">
                  <c:v>4.6391468359779801E-2</c:v>
                </c:pt>
                <c:pt idx="20">
                  <c:v>4.6391468359779801E-2</c:v>
                </c:pt>
                <c:pt idx="21">
                  <c:v>4.6391468359779801E-2</c:v>
                </c:pt>
                <c:pt idx="22">
                  <c:v>4.6391468359779801E-2</c:v>
                </c:pt>
                <c:pt idx="23">
                  <c:v>4.6391468359779801E-2</c:v>
                </c:pt>
                <c:pt idx="24">
                  <c:v>4.6391468359779801E-2</c:v>
                </c:pt>
                <c:pt idx="25">
                  <c:v>4.6391468359779801E-2</c:v>
                </c:pt>
                <c:pt idx="26">
                  <c:v>4.6391468359779801E-2</c:v>
                </c:pt>
                <c:pt idx="27">
                  <c:v>4.6391468359779801E-2</c:v>
                </c:pt>
                <c:pt idx="28">
                  <c:v>4.6391468359779801E-2</c:v>
                </c:pt>
                <c:pt idx="29">
                  <c:v>4.6391468359779801E-2</c:v>
                </c:pt>
                <c:pt idx="30">
                  <c:v>4.6391468359779801E-2</c:v>
                </c:pt>
                <c:pt idx="31">
                  <c:v>4.6391468359779801E-2</c:v>
                </c:pt>
                <c:pt idx="32">
                  <c:v>4.6391468359779801E-2</c:v>
                </c:pt>
                <c:pt idx="33">
                  <c:v>4.6391468359779801E-2</c:v>
                </c:pt>
                <c:pt idx="34">
                  <c:v>4.6391468359779801E-2</c:v>
                </c:pt>
                <c:pt idx="35">
                  <c:v>4.6391468359779801E-2</c:v>
                </c:pt>
                <c:pt idx="36">
                  <c:v>4.6391468359779801E-2</c:v>
                </c:pt>
                <c:pt idx="37">
                  <c:v>4.6391468359779801E-2</c:v>
                </c:pt>
                <c:pt idx="38">
                  <c:v>4.6391468359779801E-2</c:v>
                </c:pt>
                <c:pt idx="39">
                  <c:v>4.6391468359779801E-2</c:v>
                </c:pt>
                <c:pt idx="40">
                  <c:v>4.6391468359779801E-2</c:v>
                </c:pt>
                <c:pt idx="41">
                  <c:v>4.6391468359779801E-2</c:v>
                </c:pt>
                <c:pt idx="42">
                  <c:v>4.6391468359779801E-2</c:v>
                </c:pt>
                <c:pt idx="43">
                  <c:v>4.6391468359779801E-2</c:v>
                </c:pt>
                <c:pt idx="44">
                  <c:v>4.6391468359779801E-2</c:v>
                </c:pt>
                <c:pt idx="45">
                  <c:v>4.6391468359779801E-2</c:v>
                </c:pt>
                <c:pt idx="46">
                  <c:v>4.6391468359779801E-2</c:v>
                </c:pt>
                <c:pt idx="47">
                  <c:v>4.6391468359779801E-2</c:v>
                </c:pt>
                <c:pt idx="48">
                  <c:v>4.6391468359779801E-2</c:v>
                </c:pt>
                <c:pt idx="49">
                  <c:v>4.6391468359779801E-2</c:v>
                </c:pt>
                <c:pt idx="50">
                  <c:v>4.6391468359779801E-2</c:v>
                </c:pt>
                <c:pt idx="51">
                  <c:v>4.6391468359779801E-2</c:v>
                </c:pt>
                <c:pt idx="52">
                  <c:v>4.6391468359779801E-2</c:v>
                </c:pt>
                <c:pt idx="53">
                  <c:v>4.6391468359779801E-2</c:v>
                </c:pt>
                <c:pt idx="54">
                  <c:v>4.6391468359779801E-2</c:v>
                </c:pt>
                <c:pt idx="55">
                  <c:v>4.6391468359779801E-2</c:v>
                </c:pt>
                <c:pt idx="56">
                  <c:v>4.6391468359779801E-2</c:v>
                </c:pt>
                <c:pt idx="57">
                  <c:v>4.6391468359779801E-2</c:v>
                </c:pt>
                <c:pt idx="58">
                  <c:v>4.6391468359779801E-2</c:v>
                </c:pt>
                <c:pt idx="59">
                  <c:v>4.6391468359779801E-2</c:v>
                </c:pt>
                <c:pt idx="60">
                  <c:v>4.6391468359779801E-2</c:v>
                </c:pt>
                <c:pt idx="61">
                  <c:v>4.6391468359779801E-2</c:v>
                </c:pt>
                <c:pt idx="62">
                  <c:v>4.6391468359779801E-2</c:v>
                </c:pt>
                <c:pt idx="63">
                  <c:v>4.6391468359779801E-2</c:v>
                </c:pt>
                <c:pt idx="64">
                  <c:v>4.6391468359779801E-2</c:v>
                </c:pt>
                <c:pt idx="65">
                  <c:v>4.6391468359779801E-2</c:v>
                </c:pt>
                <c:pt idx="66">
                  <c:v>4.6391468359779801E-2</c:v>
                </c:pt>
                <c:pt idx="67">
                  <c:v>4.6391468359779801E-2</c:v>
                </c:pt>
                <c:pt idx="68">
                  <c:v>4.6391468359779801E-2</c:v>
                </c:pt>
                <c:pt idx="69">
                  <c:v>4.6391468359779801E-2</c:v>
                </c:pt>
                <c:pt idx="70">
                  <c:v>4.6391468359779801E-2</c:v>
                </c:pt>
                <c:pt idx="71">
                  <c:v>4.6391468359779801E-2</c:v>
                </c:pt>
                <c:pt idx="72">
                  <c:v>4.6391468359779801E-2</c:v>
                </c:pt>
                <c:pt idx="73">
                  <c:v>4.6391468359779801E-2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C-416D-8C65-8E3C23B65FD2}"/>
            </c:ext>
          </c:extLst>
        </c:ser>
        <c:ser>
          <c:idx val="11"/>
          <c:order val="11"/>
          <c:tx>
            <c:strRef>
              <c:f>Results!$A$212</c:f>
              <c:strCache>
                <c:ptCount val="1"/>
                <c:pt idx="0">
                  <c:v>Discount Rate Planned Scenario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Results!$C$212:$CU$212</c:f>
              <c:numCache>
                <c:formatCode>0.00%</c:formatCode>
                <c:ptCount val="97"/>
                <c:pt idx="1">
                  <c:v>4.0951630202652099E-2</c:v>
                </c:pt>
                <c:pt idx="2">
                  <c:v>4.0951630202652099E-2</c:v>
                </c:pt>
                <c:pt idx="3">
                  <c:v>4.0951630202652099E-2</c:v>
                </c:pt>
                <c:pt idx="4">
                  <c:v>4.0951630202652099E-2</c:v>
                </c:pt>
                <c:pt idx="5">
                  <c:v>4.0951630202652099E-2</c:v>
                </c:pt>
                <c:pt idx="6">
                  <c:v>4.0951630202652099E-2</c:v>
                </c:pt>
                <c:pt idx="7">
                  <c:v>4.0951630202652099E-2</c:v>
                </c:pt>
                <c:pt idx="8">
                  <c:v>4.0951630202652099E-2</c:v>
                </c:pt>
                <c:pt idx="9">
                  <c:v>4.0951630202652099E-2</c:v>
                </c:pt>
                <c:pt idx="10">
                  <c:v>4.0951630202652099E-2</c:v>
                </c:pt>
                <c:pt idx="11">
                  <c:v>4.0951630202652099E-2</c:v>
                </c:pt>
                <c:pt idx="12">
                  <c:v>4.0951630202652099E-2</c:v>
                </c:pt>
                <c:pt idx="13">
                  <c:v>4.0951630202652099E-2</c:v>
                </c:pt>
                <c:pt idx="14">
                  <c:v>4.0951630202652099E-2</c:v>
                </c:pt>
                <c:pt idx="15">
                  <c:v>4.0951630202652099E-2</c:v>
                </c:pt>
                <c:pt idx="16">
                  <c:v>4.0951630202652099E-2</c:v>
                </c:pt>
                <c:pt idx="17">
                  <c:v>4.0951630202652099E-2</c:v>
                </c:pt>
                <c:pt idx="18">
                  <c:v>4.0951630202652099E-2</c:v>
                </c:pt>
                <c:pt idx="19">
                  <c:v>4.0951630202652099E-2</c:v>
                </c:pt>
                <c:pt idx="20">
                  <c:v>4.0951630202652099E-2</c:v>
                </c:pt>
                <c:pt idx="21">
                  <c:v>4.0951630202652099E-2</c:v>
                </c:pt>
                <c:pt idx="22">
                  <c:v>4.0951630202652099E-2</c:v>
                </c:pt>
                <c:pt idx="23">
                  <c:v>4.0951630202652099E-2</c:v>
                </c:pt>
                <c:pt idx="24">
                  <c:v>4.0951630202652099E-2</c:v>
                </c:pt>
                <c:pt idx="25">
                  <c:v>4.0951630202652099E-2</c:v>
                </c:pt>
                <c:pt idx="26">
                  <c:v>4.0951630202652099E-2</c:v>
                </c:pt>
                <c:pt idx="27">
                  <c:v>4.0951630202652099E-2</c:v>
                </c:pt>
                <c:pt idx="28">
                  <c:v>4.0951630202652099E-2</c:v>
                </c:pt>
                <c:pt idx="29">
                  <c:v>4.0951630202652099E-2</c:v>
                </c:pt>
                <c:pt idx="30">
                  <c:v>4.0951630202652099E-2</c:v>
                </c:pt>
                <c:pt idx="31">
                  <c:v>4.0951630202652099E-2</c:v>
                </c:pt>
                <c:pt idx="32">
                  <c:v>4.0951630202652099E-2</c:v>
                </c:pt>
                <c:pt idx="33">
                  <c:v>4.0951630202652099E-2</c:v>
                </c:pt>
                <c:pt idx="34">
                  <c:v>4.0951630202652099E-2</c:v>
                </c:pt>
                <c:pt idx="35">
                  <c:v>4.0951630202652099E-2</c:v>
                </c:pt>
                <c:pt idx="36">
                  <c:v>4.0951630202652099E-2</c:v>
                </c:pt>
                <c:pt idx="37">
                  <c:v>4.0951630202652099E-2</c:v>
                </c:pt>
                <c:pt idx="38">
                  <c:v>4.0951630202652099E-2</c:v>
                </c:pt>
                <c:pt idx="39">
                  <c:v>4.0951630202652099E-2</c:v>
                </c:pt>
                <c:pt idx="40">
                  <c:v>4.0951630202652099E-2</c:v>
                </c:pt>
                <c:pt idx="41">
                  <c:v>4.0951630202652099E-2</c:v>
                </c:pt>
                <c:pt idx="42">
                  <c:v>4.0951630202652099E-2</c:v>
                </c:pt>
                <c:pt idx="43">
                  <c:v>4.0951630202652099E-2</c:v>
                </c:pt>
                <c:pt idx="44">
                  <c:v>4.0951630202652099E-2</c:v>
                </c:pt>
                <c:pt idx="45">
                  <c:v>4.0951630202652099E-2</c:v>
                </c:pt>
                <c:pt idx="46">
                  <c:v>4.0951630202652099E-2</c:v>
                </c:pt>
                <c:pt idx="47">
                  <c:v>4.0951630202652099E-2</c:v>
                </c:pt>
                <c:pt idx="48">
                  <c:v>4.0951630202652099E-2</c:v>
                </c:pt>
                <c:pt idx="49">
                  <c:v>4.0951630202652099E-2</c:v>
                </c:pt>
                <c:pt idx="50">
                  <c:v>4.0951630202652099E-2</c:v>
                </c:pt>
                <c:pt idx="51">
                  <c:v>4.0951630202652099E-2</c:v>
                </c:pt>
                <c:pt idx="52">
                  <c:v>4.0951630202652099E-2</c:v>
                </c:pt>
                <c:pt idx="53">
                  <c:v>4.0951630202652099E-2</c:v>
                </c:pt>
                <c:pt idx="54">
                  <c:v>4.0951630202652099E-2</c:v>
                </c:pt>
                <c:pt idx="55">
                  <c:v>4.0951630202652099E-2</c:v>
                </c:pt>
                <c:pt idx="56">
                  <c:v>4.0951630202652099E-2</c:v>
                </c:pt>
                <c:pt idx="57">
                  <c:v>4.0951630202652099E-2</c:v>
                </c:pt>
                <c:pt idx="58">
                  <c:v>4.0951630202652099E-2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7C-416D-8C65-8E3C23B6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97048"/>
        <c:axId val="643151496"/>
      </c:lineChart>
      <c:dateAx>
        <c:axId val="7878122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87814720"/>
        <c:crosses val="autoZero"/>
        <c:auto val="1"/>
        <c:lblOffset val="100"/>
        <c:baseTimeUnit val="years"/>
      </c:dateAx>
      <c:valAx>
        <c:axId val="787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87812200"/>
        <c:crosses val="autoZero"/>
        <c:crossBetween val="between"/>
      </c:valAx>
      <c:valAx>
        <c:axId val="643151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58697048"/>
        <c:crosses val="max"/>
        <c:crossBetween val="between"/>
      </c:valAx>
      <c:dateAx>
        <c:axId val="958697048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64315149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D-489F-8EE3-BCFED5CE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Results!$A$109</c:f>
              <c:strCache>
                <c:ptCount val="1"/>
                <c:pt idx="0">
                  <c:v>Cost Projection Medium-Case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Results!$B$105:$CI$105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Results!$B$109:$CI$109</c:f>
              <c:numCache>
                <c:formatCode>General</c:formatCode>
                <c:ptCount val="86"/>
                <c:pt idx="2" formatCode="_-* #,##0_-;\-* #,##0_-;_-* &quot;-&quot;??_-;_-@_-">
                  <c:v>896157</c:v>
                </c:pt>
                <c:pt idx="3" formatCode="_-* #,##0_-;\-* #,##0_-;_-* &quot;-&quot;??_-;_-@_-">
                  <c:v>1009245</c:v>
                </c:pt>
                <c:pt idx="4" formatCode="_-* #,##0_-;\-* #,##0_-;_-* &quot;-&quot;??_-;_-@_-">
                  <c:v>1007810</c:v>
                </c:pt>
                <c:pt idx="5" formatCode="_-* #,##0_-;\-* #,##0_-;_-* &quot;-&quot;??_-;_-@_-">
                  <c:v>999230</c:v>
                </c:pt>
                <c:pt idx="6" formatCode="_-* #,##0_-;\-* #,##0_-;_-* &quot;-&quot;??_-;_-@_-">
                  <c:v>887113.26094064454</c:v>
                </c:pt>
                <c:pt idx="7" formatCode="_-* #,##0_-;\-* #,##0_-;_-* &quot;-&quot;??_-;_-@_-">
                  <c:v>700775.61230066465</c:v>
                </c:pt>
                <c:pt idx="8" formatCode="_-* #,##0_-;\-* #,##0_-;_-* &quot;-&quot;??_-;_-@_-">
                  <c:v>702645.73552314308</c:v>
                </c:pt>
                <c:pt idx="9" formatCode="_-* #,##0_-;\-* #,##0_-;_-* &quot;-&quot;??_-;_-@_-">
                  <c:v>714453.79160701938</c:v>
                </c:pt>
                <c:pt idx="10" formatCode="_-* #,##0_-;\-* #,##0_-;_-* &quot;-&quot;??_-;_-@_-">
                  <c:v>741062.50041845744</c:v>
                </c:pt>
                <c:pt idx="11" formatCode="_-* #,##0_-;\-* #,##0_-;_-* &quot;-&quot;??_-;_-@_-">
                  <c:v>822738.94708397146</c:v>
                </c:pt>
                <c:pt idx="12" formatCode="_-* #,##0_-;\-* #,##0_-;_-* &quot;-&quot;??_-;_-@_-">
                  <c:v>532862.04378176935</c:v>
                </c:pt>
                <c:pt idx="13" formatCode="_-* #,##0_-;\-* #,##0_-;_-* &quot;-&quot;??_-;_-@_-">
                  <c:v>525695.62512135785</c:v>
                </c:pt>
                <c:pt idx="14" formatCode="_-* #,##0_-;\-* #,##0_-;_-* &quot;-&quot;??_-;_-@_-">
                  <c:v>545274.33262718248</c:v>
                </c:pt>
                <c:pt idx="15" formatCode="_-* #,##0_-;\-* #,##0_-;_-* &quot;-&quot;??_-;_-@_-">
                  <c:v>713125.40571924858</c:v>
                </c:pt>
                <c:pt idx="16" formatCode="_-* #,##0_-;\-* #,##0_-;_-* &quot;-&quot;??_-;_-@_-">
                  <c:v>496214.77476341807</c:v>
                </c:pt>
                <c:pt idx="17" formatCode="_-* #,##0_-;\-* #,##0_-;_-* &quot;-&quot;??_-;_-@_-">
                  <c:v>514695.51432239538</c:v>
                </c:pt>
                <c:pt idx="18" formatCode="_-* #,##0_-;\-* #,##0_-;_-* &quot;-&quot;??_-;_-@_-">
                  <c:v>481475.96363271755</c:v>
                </c:pt>
                <c:pt idx="19" formatCode="_-* #,##0_-;\-* #,##0_-;_-* &quot;-&quot;??_-;_-@_-">
                  <c:v>499407.7793309628</c:v>
                </c:pt>
                <c:pt idx="20" formatCode="_-* #,##0_-;\-* #,##0_-;_-* &quot;-&quot;??_-;_-@_-">
                  <c:v>464327.91014350974</c:v>
                </c:pt>
                <c:pt idx="21" formatCode="_-* #,##0_-;\-* #,##0_-;_-* &quot;-&quot;??_-;_-@_-">
                  <c:v>481621.07353514328</c:v>
                </c:pt>
                <c:pt idx="22" formatCode="_-* #,##0_-;\-* #,##0_-;_-* &quot;-&quot;??_-;_-@_-">
                  <c:v>499558.29362368572</c:v>
                </c:pt>
                <c:pt idx="23" formatCode="_-* #,##0_-;\-* #,##0_-;_-* &quot;-&quot;??_-;_-@_-">
                  <c:v>518163.55728877557</c:v>
                </c:pt>
                <c:pt idx="24" formatCode="_-* #,##0_-;\-* #,##0_-;_-* &quot;-&quot;??_-;_-@_-">
                  <c:v>537461.74476369016</c:v>
                </c:pt>
                <c:pt idx="25" formatCode="_-* #,##0_-;\-* #,##0_-;_-* &quot;-&quot;??_-;_-@_-">
                  <c:v>689597.88359582017</c:v>
                </c:pt>
                <c:pt idx="26" formatCode="_-* #,##0_-;\-* #,##0_-;_-* &quot;-&quot;??_-;_-@_-">
                  <c:v>1049524.271848615</c:v>
                </c:pt>
                <c:pt idx="27" formatCode="_-* #,##0_-;\-* #,##0_-;_-* &quot;-&quot;??_-;_-@_-">
                  <c:v>1265424.9562962838</c:v>
                </c:pt>
                <c:pt idx="28" formatCode="_-* #,##0_-;\-* #,##0_-;_-* &quot;-&quot;??_-;_-@_-">
                  <c:v>1499547.675050603</c:v>
                </c:pt>
                <c:pt idx="29" formatCode="_-* #,##0_-;\-* #,##0_-;_-* &quot;-&quot;??_-;_-@_-">
                  <c:v>2282739.4119877648</c:v>
                </c:pt>
                <c:pt idx="30" formatCode="_-* #,##0_-;\-* #,##0_-;_-* &quot;-&quot;??_-;_-@_-">
                  <c:v>2170443.4165376183</c:v>
                </c:pt>
                <c:pt idx="31" formatCode="_-* #,##0_-;\-* #,##0_-;_-* &quot;-&quot;??_-;_-@_-">
                  <c:v>2046616.5191457267</c:v>
                </c:pt>
                <c:pt idx="32" formatCode="_-* #,##0_-;\-* #,##0_-;_-* &quot;-&quot;??_-;_-@_-">
                  <c:v>1685784.336975351</c:v>
                </c:pt>
                <c:pt idx="33" formatCode="_-* #,##0_-;\-* #,##0_-;_-* &quot;-&quot;??_-;_-@_-">
                  <c:v>1256379.0102809756</c:v>
                </c:pt>
                <c:pt idx="34" formatCode="_-* #,##0_-;\-* #,##0_-;_-* &quot;-&quot;??_-;_-@_-">
                  <c:v>1370344.6286122552</c:v>
                </c:pt>
                <c:pt idx="35" formatCode="_-* #,##0_-;\-* #,##0_-;_-* &quot;-&quot;??_-;_-@_-">
                  <c:v>1426025.9968341934</c:v>
                </c:pt>
                <c:pt idx="36" formatCode="_-* #,##0_-;\-* #,##0_-;_-* &quot;-&quot;??_-;_-@_-">
                  <c:v>1474318.0614198758</c:v>
                </c:pt>
                <c:pt idx="37" formatCode="_-* #,##0_-;\-* #,##0_-;_-* &quot;-&quot;??_-;_-@_-">
                  <c:v>1729125.6387187247</c:v>
                </c:pt>
                <c:pt idx="38" formatCode="_-* #,##0_-;\-* #,##0_-;_-* &quot;-&quot;??_-;_-@_-">
                  <c:v>1793524.2060712313</c:v>
                </c:pt>
                <c:pt idx="39" formatCode="_-* #,##0_-;\-* #,##0_-;_-* &quot;-&quot;??_-;_-@_-">
                  <c:v>1860321.1968720932</c:v>
                </c:pt>
                <c:pt idx="40" formatCode="_-* #,##0_-;\-* #,##0_-;_-* &quot;-&quot;??_-;_-@_-">
                  <c:v>1929605.9366338819</c:v>
                </c:pt>
                <c:pt idx="41" formatCode="_-* #,##0_-;\-* #,##0_-;_-* &quot;-&quot;??_-;_-@_-">
                  <c:v>2001471.0776575231</c:v>
                </c:pt>
                <c:pt idx="42" formatCode="_-* #,##0_-;\-* #,##0_-;_-* &quot;-&quot;??_-;_-@_-">
                  <c:v>1506009.2296423649</c:v>
                </c:pt>
                <c:pt idx="43" formatCode="_-* #,##0_-;\-* #,##0_-;_-* &quot;-&quot;??_-;_-@_-">
                  <c:v>1555874.6782199123</c:v>
                </c:pt>
                <c:pt idx="44" formatCode="_-* #,##0_-;\-* #,##0_-;_-* &quot;-&quot;??_-;_-@_-">
                  <c:v>1562178.5206413681</c:v>
                </c:pt>
                <c:pt idx="45" formatCode="_-* #,##0_-;\-* #,##0_-;_-* &quot;-&quot;??_-;_-@_-">
                  <c:v>1613663.7048931343</c:v>
                </c:pt>
                <c:pt idx="46" formatCode="_-* #,##0_-;\-* #,##0_-;_-* &quot;-&quot;??_-;_-@_-">
                  <c:v>1673762.0739514166</c:v>
                </c:pt>
                <c:pt idx="47" formatCode="_-* #,##0_-;\-* #,##0_-;_-* &quot;-&quot;??_-;_-@_-">
                  <c:v>1721691.2541360948</c:v>
                </c:pt>
                <c:pt idx="48" formatCode="_-* #,##0_-;\-* #,##0_-;_-* &quot;-&quot;??_-;_-@_-">
                  <c:v>1785812.9395168419</c:v>
                </c:pt>
                <c:pt idx="49" formatCode="_-* #,##0_-;\-* #,##0_-;_-* &quot;-&quot;??_-;_-@_-">
                  <c:v>1852322.7363119849</c:v>
                </c:pt>
                <c:pt idx="50" formatCode="_-* #,##0_-;\-* #,##0_-;_-* &quot;-&quot;??_-;_-@_-">
                  <c:v>1921309.5859785927</c:v>
                </c:pt>
                <c:pt idx="51" formatCode="_-* #,##0_-;\-* #,##0_-;_-* &quot;-&quot;??_-;_-@_-">
                  <c:v>1992865.7424585479</c:v>
                </c:pt>
                <c:pt idx="52" formatCode="_-* #,##0_-;\-* #,##0_-;_-* &quot;-&quot;??_-;_-@_-">
                  <c:v>2067086.8955468331</c:v>
                </c:pt>
                <c:pt idx="53" formatCode="_-* #,##0_-;\-* #,##0_-;_-* &quot;-&quot;??_-;_-@_-">
                  <c:v>2144072.2988544819</c:v>
                </c:pt>
                <c:pt idx="54" formatCode="_-* #,##0_-;\-* #,##0_-;_-* &quot;-&quot;??_-;_-@_-">
                  <c:v>2223924.9025373096</c:v>
                </c:pt>
                <c:pt idx="55" formatCode="_-* #,##0_-;\-* #,##0_-;_-* &quot;-&quot;??_-;_-@_-">
                  <c:v>2306751.4909679173</c:v>
                </c:pt>
                <c:pt idx="56" formatCode="_-* #,##0_-;\-* #,##0_-;_-* &quot;-&quot;??_-;_-@_-">
                  <c:v>2392662.8255350622</c:v>
                </c:pt>
                <c:pt idx="57" formatCode="_-* #,##0_-;\-* #,##0_-;_-* &quot;-&quot;??_-;_-@_-">
                  <c:v>2481773.7927613854</c:v>
                </c:pt>
                <c:pt idx="58" formatCode="_-* #,##0_-;\-* #,##0_-;_-* &quot;-&quot;??_-;_-@_-">
                  <c:v>2574203.5579375341</c:v>
                </c:pt>
                <c:pt idx="59" formatCode="_-* #,##0_-;\-* #,##0_-;_-* &quot;-&quot;??_-;_-@_-">
                  <c:v>2524841.4800504753</c:v>
                </c:pt>
                <c:pt idx="60" formatCode="_-* #,##0_-;\-* #,##0_-;_-* &quot;-&quot;??_-;_-@_-">
                  <c:v>2792694.3862355584</c:v>
                </c:pt>
                <c:pt idx="61" formatCode="_-* #,##0_-;\-* #,##0_-;_-* &quot;-&quot;??_-;_-@_-">
                  <c:v>2884684.3820918631</c:v>
                </c:pt>
                <c:pt idx="62" formatCode="_-* #,##0_-;\-* #,##0_-;_-* &quot;-&quot;??_-;_-@_-">
                  <c:v>3066922.917030422</c:v>
                </c:pt>
                <c:pt idx="63" formatCode="_-* #,##0_-;\-* #,##0_-;_-* &quot;-&quot;??_-;_-@_-">
                  <c:v>3116488.2101206537</c:v>
                </c:pt>
                <c:pt idx="64" formatCode="_-* #,##0_-;\-* #,##0_-;_-* &quot;-&quot;??_-;_-@_-">
                  <c:v>3259383.1148893032</c:v>
                </c:pt>
                <c:pt idx="65" formatCode="_-* #,##0_-;\-* #,##0_-;_-* &quot;-&quot;??_-;_-@_-">
                  <c:v>3352948.4192863349</c:v>
                </c:pt>
                <c:pt idx="66" formatCode="_-* #,##0_-;\-* #,##0_-;_-* &quot;-&quot;??_-;_-@_-">
                  <c:v>3405669.6955339783</c:v>
                </c:pt>
                <c:pt idx="67" formatCode="_-* #,##0_-;\-* #,##0_-;_-* &quot;-&quot;??_-;_-@_-">
                  <c:v>3592381.5374695593</c:v>
                </c:pt>
                <c:pt idx="68" formatCode="_-* #,##0_-;\-* #,##0_-;_-* &quot;-&quot;??_-;_-@_-">
                  <c:v>2965413.5887595075</c:v>
                </c:pt>
                <c:pt idx="69" formatCode="_-* #,##0_-;\-* #,##0_-;_-* &quot;-&quot;??_-;_-@_-">
                  <c:v>3156375.5424155076</c:v>
                </c:pt>
                <c:pt idx="70" formatCode="_-* #,##0_-;\-* #,##0_-;_-* &quot;-&quot;??_-;_-@_-">
                  <c:v>3190411.1726373183</c:v>
                </c:pt>
                <c:pt idx="71" formatCode="_-* #,##0_-;\-* #,##0_-;_-* &quot;-&quot;??_-;_-@_-">
                  <c:v>3274581.3688131645</c:v>
                </c:pt>
                <c:pt idx="72" formatCode="_-* #,##0_-;\-* #,##0_-;_-* &quot;-&quot;??_-;_-@_-">
                  <c:v>3396538.0063811764</c:v>
                </c:pt>
                <c:pt idx="73" formatCode="_-* #,##0_-;\-* #,##0_-;_-* &quot;-&quot;??_-;_-@_-">
                  <c:v>4231372.153927505</c:v>
                </c:pt>
                <c:pt idx="74" formatCode="_-* #,##0_-;\-* #,##0_-;_-* &quot;-&quot;??_-;_-@_-">
                  <c:v>4388962.9608339025</c:v>
                </c:pt>
                <c:pt idx="75" formatCode="_-* #,##0_-;\-* #,##0_-;_-* &quot;-&quot;??_-;_-@_-">
                  <c:v>4552422.9897132125</c:v>
                </c:pt>
                <c:pt idx="76" formatCode="_-* #,##0_-;\-* #,##0_-;_-* &quot;-&quot;??_-;_-@_-">
                  <c:v>4721970.830515217</c:v>
                </c:pt>
                <c:pt idx="77" formatCode="_-* #,##0_-;\-* #,##0_-;_-* &quot;-&quot;??_-;_-@_-">
                  <c:v>4897833.2142288936</c:v>
                </c:pt>
                <c:pt idx="78" formatCode="_-* #,##0_-;\-* #,##0_-;_-* &quot;-&quot;??_-;_-@_-">
                  <c:v>5080245.3160826275</c:v>
                </c:pt>
                <c:pt idx="79" formatCode="_-* #,##0_-;\-* #,##0_-;_-* &quot;-&quot;??_-;_-@_-">
                  <c:v>5269451.0700366478</c:v>
                </c:pt>
                <c:pt idx="80" formatCode="_-* #,##0_-;\-* #,##0_-;_-* &quot;-&quot;??_-;_-@_-">
                  <c:v>5465703.4949882235</c:v>
                </c:pt>
                <c:pt idx="81" formatCode="_-* #,##0_-;\-* #,##0_-;_-* &quot;-&quot;??_-;_-@_-">
                  <c:v>3746210.3743122527</c:v>
                </c:pt>
                <c:pt idx="82" formatCode="_-* #,##0_-;\-* #,##0_-;_-* &quot;-&quot;??_-;_-@_-">
                  <c:v>3885732.0930958414</c:v>
                </c:pt>
                <c:pt idx="83" formatCode="_-* #,##0_-;\-* #,##0_-;_-* &quot;-&quot;??_-;_-@_-">
                  <c:v>4030450.0790580716</c:v>
                </c:pt>
                <c:pt idx="84" formatCode="_-* #,##0_-;\-* #,##0_-;_-* &quot;-&quot;??_-;_-@_-">
                  <c:v>4180557.8590048579</c:v>
                </c:pt>
                <c:pt idx="85" formatCode="_-* #,##0_-;\-* #,##0_-;_-* &quot;-&quot;??_-;_-@_-">
                  <c:v>4336256.1673439033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B43-9038-D8B5737D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394400"/>
        <c:axId val="1123389720"/>
      </c:barChart>
      <c:lineChart>
        <c:grouping val="standard"/>
        <c:varyColors val="0"/>
        <c:ser>
          <c:idx val="2"/>
          <c:order val="2"/>
          <c:tx>
            <c:strRef>
              <c:f>Results!$A$111</c:f>
              <c:strCache>
                <c:ptCount val="1"/>
                <c:pt idx="0">
                  <c:v>Fund Balance Medium-Case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Results!$B$105:$CI$105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Results!$B$111:$CI$111</c:f>
              <c:numCache>
                <c:formatCode>_-* #,##0_-;\-* #,##0_-;_-* "-"??_-;_-@_-</c:formatCode>
                <c:ptCount val="86"/>
                <c:pt idx="1">
                  <c:v>21736939.067389999</c:v>
                </c:pt>
                <c:pt idx="2" formatCode="_-* #,##0\ _X_D_R_-;\-* #,##0\ _X_D_R_-;_-* &quot;-&quot;??\ _X_D_R_-;_-@_-">
                  <c:v>21926916.904775854</c:v>
                </c:pt>
                <c:pt idx="3" formatCode="_-* #,##0\ _X_D_R_-;\-* #,##0\ _X_D_R_-;_-* &quot;-&quot;??\ _X_D_R_-;_-@_-">
                  <c:v>22013299.410235919</c:v>
                </c:pt>
                <c:pt idx="4" formatCode="_-* #,##0\ _X_D_R_-;\-* #,##0\ _X_D_R_-;_-* &quot;-&quot;??\ _X_D_R_-;_-@_-">
                  <c:v>22105433.211023029</c:v>
                </c:pt>
                <c:pt idx="5" formatCode="_-* #,##0\ _X_D_R_-;\-* #,##0\ _X_D_R_-;_-* &quot;-&quot;??\ _X_D_R_-;_-@_-">
                  <c:v>22210750.683487434</c:v>
                </c:pt>
                <c:pt idx="6" formatCode="_-* #,##0\ _X_D_R_-;\-* #,##0\ _X_D_R_-;_-* &quot;-&quot;??\ _X_D_R_-;_-@_-">
                  <c:v>22433447.318366863</c:v>
                </c:pt>
                <c:pt idx="7" formatCode="_-* #,##0\ _X_D_R_-;\-* #,##0\ _X_D_R_-;_-* &quot;-&quot;??\ _X_D_R_-;_-@_-">
                  <c:v>22853609.137946494</c:v>
                </c:pt>
                <c:pt idx="8" formatCode="_-* #,##0\ _X_D_R_-;\-* #,##0\ _X_D_R_-;_-* &quot;-&quot;??\ _X_D_R_-;_-@_-">
                  <c:v>23292895.160513517</c:v>
                </c:pt>
                <c:pt idx="9" formatCode="_-* #,##0\ _X_D_R_-;\-* #,##0\ _X_D_R_-;_-* &quot;-&quot;??\ _X_D_R_-;_-@_-">
                  <c:v>23742323.036834817</c:v>
                </c:pt>
                <c:pt idx="10" formatCode="_-* #,##0\ _X_D_R_-;\-* #,##0\ _X_D_R_-;_-* &quot;-&quot;??\ _X_D_R_-;_-@_-">
                  <c:v>24187598.874616954</c:v>
                </c:pt>
                <c:pt idx="11" formatCode="_-* #,##0\ _X_D_R_-;\-* #,##0\ _X_D_R_-;_-* &quot;-&quot;??\ _X_D_R_-;_-@_-">
                  <c:v>24573447.470102325</c:v>
                </c:pt>
                <c:pt idx="12" formatCode="_-* #,##0\ _X_D_R_-;\-* #,##0\ _X_D_R_-;_-* &quot;-&quot;??\ _X_D_R_-;_-@_-">
                  <c:v>25268452.758018155</c:v>
                </c:pt>
                <c:pt idx="13" formatCode="_-* #,##0\ _X_D_R_-;\-* #,##0\ _X_D_R_-;_-* &quot;-&quot;??\ _X_D_R_-;_-@_-">
                  <c:v>26005351.960173808</c:v>
                </c:pt>
                <c:pt idx="14" formatCode="_-* #,##0\ _X_D_R_-;\-* #,##0\ _X_D_R_-;_-* &quot;-&quot;??\ _X_D_R_-;_-@_-">
                  <c:v>26759493.273643702</c:v>
                </c:pt>
                <c:pt idx="15" formatCode="_-* #,##0\ _X_D_R_-;\-* #,##0\ _X_D_R_-;_-* &quot;-&quot;??\ _X_D_R_-;_-@_-">
                  <c:v>27383465.873544745</c:v>
                </c:pt>
                <c:pt idx="16" formatCode="_-* #,##0\ _X_D_R_-;\-* #,##0\ _X_D_R_-;_-* &quot;-&quot;??\ _X_D_R_-;_-@_-">
                  <c:v>28255527.292656444</c:v>
                </c:pt>
                <c:pt idx="17" formatCode="_-* #,##0\ _X_D_R_-;\-* #,##0\ _X_D_R_-;_-* &quot;-&quot;??\ _X_D_R_-;_-@_-">
                  <c:v>29152682.473876618</c:v>
                </c:pt>
                <c:pt idx="18" formatCode="_-* #,##0\ _X_D_R_-;\-* #,##0\ _X_D_R_-;_-* &quot;-&quot;??\ _X_D_R_-;_-@_-">
                  <c:v>30127885.573471703</c:v>
                </c:pt>
                <c:pt idx="19" formatCode="_-* #,##0\ _X_D_R_-;\-* #,##0\ _X_D_R_-;_-* &quot;-&quot;??\ _X_D_R_-;_-@_-">
                  <c:v>31133885.064072952</c:v>
                </c:pt>
                <c:pt idx="20" formatCode="_-* #,##0\ _X_D_R_-;\-* #,##0\ _X_D_R_-;_-* &quot;-&quot;??\ _X_D_R_-;_-@_-">
                  <c:v>32225231.441206962</c:v>
                </c:pt>
                <c:pt idx="21" formatCode="_-* #,##0\ _X_D_R_-;\-* #,##0\ _X_D_R_-;_-* &quot;-&quot;??\ _X_D_R_-;_-@_-">
                  <c:v>33353816.220602863</c:v>
                </c:pt>
                <c:pt idx="22" formatCode="_-* #,##0\ _X_D_R_-;\-* #,##0\ _X_D_R_-;_-* &quot;-&quot;??\ _X_D_R_-;_-@_-">
                  <c:v>34520856.045723043</c:v>
                </c:pt>
                <c:pt idx="23" formatCode="_-* #,##0\ _X_D_R_-;\-* #,##0\ _X_D_R_-;_-* &quot;-&quot;??\ _X_D_R_-;_-@_-">
                  <c:v>35727604.36546535</c:v>
                </c:pt>
                <c:pt idx="24" formatCode="_-* #,##0\ _X_D_R_-;\-* #,##0\ _X_D_R_-;_-* &quot;-&quot;??\ _X_D_R_-;_-@_-">
                  <c:v>36975352.379875466</c:v>
                </c:pt>
                <c:pt idx="25" formatCode="_-* #,##0\ _X_D_R_-;\-* #,##0\ _X_D_R_-;_-* &quot;-&quot;??\ _X_D_R_-;_-@_-">
                  <c:v>38133310.779153422</c:v>
                </c:pt>
                <c:pt idx="26" formatCode="_-* #,##0\ _X_D_R_-;\-* #,##0\ _X_D_R_-;_-* &quot;-&quot;??\ _X_D_R_-;_-@_-">
                  <c:v>38989202.774686992</c:v>
                </c:pt>
                <c:pt idx="27" formatCode="_-* #,##0\ _X_D_R_-;\-* #,##0\ _X_D_R_-;_-* &quot;-&quot;??\ _X_D_R_-;_-@_-">
                  <c:v>39671960.645982057</c:v>
                </c:pt>
                <c:pt idx="28" formatCode="_-* #,##0\ _X_D_R_-;\-* #,##0\ _X_D_R_-;_-* &quot;-&quot;??\ _X_D_R_-;_-@_-">
                  <c:v>40154711.324504361</c:v>
                </c:pt>
                <c:pt idx="29" formatCode="_-* #,##0\ _X_D_R_-;\-* #,##0\ _X_D_R_-;_-* &quot;-&quot;??\ _X_D_R_-;_-@_-">
                  <c:v>39878391.984795578</c:v>
                </c:pt>
                <c:pt idx="30" formatCode="_-* #,##0\ _X_D_R_-;\-* #,##0\ _X_D_R_-;_-* &quot;-&quot;??\ _X_D_R_-;_-@_-">
                  <c:v>39700561.725949258</c:v>
                </c:pt>
                <c:pt idx="31" formatCode="_-* #,##0\ _X_D_R_-;\-* #,##0\ _X_D_R_-;_-* &quot;-&quot;??\ _X_D_R_-;_-@_-">
                  <c:v>39637672.677385181</c:v>
                </c:pt>
                <c:pt idx="32" formatCode="_-* #,##0\ _X_D_R_-;\-* #,##0\ _X_D_R_-;_-* &quot;-&quot;??\ _X_D_R_-;_-@_-">
                  <c:v>39932473.418848611</c:v>
                </c:pt>
                <c:pt idx="33" formatCode="_-* #,##0\ _X_D_R_-;\-* #,##0\ _X_D_R_-;_-* &quot;-&quot;??\ _X_D_R_-;_-@_-">
                  <c:v>40671409.866219327</c:v>
                </c:pt>
                <c:pt idx="34" formatCode="_-* #,##0\ _X_D_R_-;\-* #,##0\ _X_D_R_-;_-* &quot;-&quot;??\ _X_D_R_-;_-@_-">
                  <c:v>41333303.309598126</c:v>
                </c:pt>
                <c:pt idx="35" formatCode="_-* #,##0\ _X_D_R_-;\-* #,##0\ _X_D_R_-;_-* &quot;-&quot;??\ _X_D_R_-;_-@_-">
                  <c:v>41972588.37287268</c:v>
                </c:pt>
                <c:pt idx="36" formatCode="_-* #,##0\ _X_D_R_-;\-* #,##0\ _X_D_R_-;_-* &quot;-&quot;??\ _X_D_R_-;_-@_-">
                  <c:v>42595524.681338996</c:v>
                </c:pt>
                <c:pt idx="37" formatCode="_-* #,##0\ _X_D_R_-;\-* #,##0\ _X_D_R_-;_-* &quot;-&quot;??\ _X_D_R_-;_-@_-">
                  <c:v>42994779.820139118</c:v>
                </c:pt>
                <c:pt idx="38" formatCode="_-* #,##0\ _X_D_R_-;\-* #,##0\ _X_D_R_-;_-* &quot;-&quot;??\ _X_D_R_-;_-@_-">
                  <c:v>43349586.068673827</c:v>
                </c:pt>
                <c:pt idx="39" formatCode="_-* #,##0\ _X_D_R_-;\-* #,##0\ _X_D_R_-;_-* &quot;-&quot;??\ _X_D_R_-;_-@_-">
                  <c:v>43655324.015155472</c:v>
                </c:pt>
                <c:pt idx="40" formatCode="_-* #,##0\ _X_D_R_-;\-* #,##0\ _X_D_R_-;_-* &quot;-&quot;??\ _X_D_R_-;_-@_-">
                  <c:v>43907054.103029341</c:v>
                </c:pt>
                <c:pt idx="41" formatCode="_-* #,##0\ _X_D_R_-;\-* #,##0\ _X_D_R_-;_-* &quot;-&quot;??\ _X_D_R_-;_-@_-">
                  <c:v>44099497.30743508</c:v>
                </c:pt>
                <c:pt idx="42" formatCode="_-* #,##0\ _X_D_R_-;\-* #,##0\ _X_D_R_-;_-* &quot;-&quot;??\ _X_D_R_-;_-@_-">
                  <c:v>44797018.215514183</c:v>
                </c:pt>
                <c:pt idx="43" formatCode="_-* #,##0\ _X_D_R_-;\-* #,##0\ _X_D_R_-;_-* &quot;-&quot;??\ _X_D_R_-;_-@_-">
                  <c:v>45479526.869189993</c:v>
                </c:pt>
                <c:pt idx="44" formatCode="_-* #,##0\ _X_D_R_-;\-* #,##0\ _X_D_R_-;_-* &quot;-&quot;??\ _X_D_R_-;_-@_-">
                  <c:v>46189834.753709465</c:v>
                </c:pt>
                <c:pt idx="45" formatCode="_-* #,##0\ _X_D_R_-;\-* #,##0\ _X_D_R_-;_-* &quot;-&quot;??\ _X_D_R_-;_-@_-">
                  <c:v>46884149.57806395</c:v>
                </c:pt>
                <c:pt idx="46" formatCode="_-* #,##0\ _X_D_R_-;\-* #,##0\ _X_D_R_-;_-* &quot;-&quot;??\ _X_D_R_-;_-@_-">
                  <c:v>47553059.028381526</c:v>
                </c:pt>
                <c:pt idx="47" formatCode="_-* #,##0\ _X_D_R_-;\-* #,##0\ _X_D_R_-;_-* &quot;-&quot;??\ _X_D_R_-;_-@_-">
                  <c:v>48207462.8571302</c:v>
                </c:pt>
                <c:pt idx="48" formatCode="_-* #,##0\ _X_D_R_-;\-* #,##0\ _X_D_R_-;_-* &quot;-&quot;??\ _X_D_R_-;_-@_-">
                  <c:v>48830443.75324887</c:v>
                </c:pt>
                <c:pt idx="49" formatCode="_-* #,##0\ _X_D_R_-;\-* #,##0\ _X_D_R_-;_-* &quot;-&quot;??\ _X_D_R_-;_-@_-">
                  <c:v>49418043.488126956</c:v>
                </c:pt>
                <c:pt idx="50" formatCode="_-* #,##0\ _X_D_R_-;\-* #,##0\ _X_D_R_-;_-* &quot;-&quot;??\ _X_D_R_-;_-@_-">
                  <c:v>49966017.109940365</c:v>
                </c:pt>
                <c:pt idx="51" formatCode="_-* #,##0\ _X_D_R_-;\-* #,##0\ _X_D_R_-;_-* &quot;-&quot;??\ _X_D_R_-;_-@_-">
                  <c:v>50469815.304399244</c:v>
                </c:pt>
                <c:pt idx="52" formatCode="_-* #,##0\ _X_D_R_-;\-* #,##0\ _X_D_R_-;_-* &quot;-&quot;??\ _X_D_R_-;_-@_-">
                  <c:v>50924565.750742696</c:v>
                </c:pt>
                <c:pt idx="53" formatCode="_-* #,##0\ _X_D_R_-;\-* #,##0\ _X_D_R_-;_-* &quot;-&quot;??\ _X_D_R_-;_-@_-">
                  <c:v>51325053.418181092</c:v>
                </c:pt>
                <c:pt idx="54" formatCode="_-* #,##0\ _X_D_R_-;\-* #,##0\ _X_D_R_-;_-* &quot;-&quot;??\ _X_D_R_-;_-@_-">
                  <c:v>51665699.745077237</c:v>
                </c:pt>
                <c:pt idx="55" formatCode="_-* #,##0\ _X_D_R_-;\-* #,##0\ _X_D_R_-;_-* &quot;-&quot;??\ _X_D_R_-;_-@_-">
                  <c:v>51940540.640096717</c:v>
                </c:pt>
                <c:pt idx="56" formatCode="_-* #,##0\ _X_D_R_-;\-* #,##0\ _X_D_R_-;_-* &quot;-&quot;??\ _X_D_R_-;_-@_-">
                  <c:v>52143203.241337061</c:v>
                </c:pt>
                <c:pt idx="57" formatCode="_-* #,##0\ _X_D_R_-;\-* #,##0\ _X_D_R_-;_-* &quot;-&quot;??\ _X_D_R_-;_-@_-">
                  <c:v>52266881.366057061</c:v>
                </c:pt>
                <c:pt idx="58" formatCode="_-* #,##0\ _X_D_R_-;\-* #,##0\ _X_D_R_-;_-* &quot;-&quot;??\ _X_D_R_-;_-@_-">
                  <c:v>52304309.580062687</c:v>
                </c:pt>
                <c:pt idx="59" formatCode="_-* #,##0.00\ _X_D_R_-;\-* #,##0.00\ _X_D_R_-;_-* &quot;-&quot;??\ _X_D_R_-;_-@_-">
                  <c:v>52392970.0564835</c:v>
                </c:pt>
                <c:pt idx="60" formatCode="_-* #,##0\ _X_D_R_-;\-* #,##0\ _X_D_R_-;_-* &quot;-&quot;??\ _X_D_R_-;_-@_-">
                  <c:v>52218207.745966531</c:v>
                </c:pt>
                <c:pt idx="61" formatCode="_-* #,##0\ _X_D_R_-;\-* #,##0\ _X_D_R_-;_-* &quot;-&quot;??\ _X_D_R_-;_-@_-">
                  <c:v>51942723.049392127</c:v>
                </c:pt>
                <c:pt idx="62" formatCode="_-* #,##0.00\ _X_D_R_-;\-* #,##0.00\ _X_D_R_-;_-* &quot;-&quot;??\ _X_D_R_-;_-@_-">
                  <c:v>51471234.608104758</c:v>
                </c:pt>
                <c:pt idx="63" formatCode="_-* #,##0\ _X_D_R_-;\-* #,##0\ _X_D_R_-;_-* &quot;-&quot;??\ _X_D_R_-;_-@_-">
                  <c:v>50926621.897924751</c:v>
                </c:pt>
                <c:pt idx="64" formatCode="_-* #,##0\ _X_D_R_-;\-* #,##0\ _X_D_R_-;_-* &quot;-&quot;??\ _X_D_R_-;_-@_-">
                  <c:v>50211901.489326738</c:v>
                </c:pt>
                <c:pt idx="65" formatCode="_-* #,##0.00\ _X_D_R_-;\-* #,##0.00\ _X_D_R_-;_-* &quot;-&quot;??\ _X_D_R_-;_-@_-">
                  <c:v>49367903.170598097</c:v>
                </c:pt>
                <c:pt idx="66" formatCode="_-* #,##0\ _X_D_R_-;\-* #,##0\ _X_D_R_-;_-* &quot;-&quot;??\ _X_D_R_-;_-@_-">
                  <c:v>48429011.309608445</c:v>
                </c:pt>
                <c:pt idx="67" formatCode="_-* #,##0\ _X_D_R_-;\-* #,##0\ _X_D_R_-;_-* &quot;-&quot;??\ _X_D_R_-;_-@_-">
                  <c:v>47256493.772329748</c:v>
                </c:pt>
                <c:pt idx="68" formatCode="_-* #,##0.00\ _X_D_R_-;\-* #,##0.00\ _X_D_R_-;_-* &quot;-&quot;??\ _X_D_R_-;_-@_-">
                  <c:v>46652356.719319306</c:v>
                </c:pt>
                <c:pt idx="69" formatCode="_-* #,##0\ _X_D_R_-;\-* #,##0\ _X_D_R_-;_-* &quot;-&quot;??\ _X_D_R_-;_-@_-">
                  <c:v>45827070.651917405</c:v>
                </c:pt>
                <c:pt idx="70" formatCode="_-* #,##0\ _X_D_R_-;\-* #,##0\ _X_D_R_-;_-* &quot;-&quot;??\ _X_D_R_-;_-@_-">
                  <c:v>44926511.687821373</c:v>
                </c:pt>
                <c:pt idx="71" formatCode="_-* #,##0.00\ _X_D_R_-;\-* #,##0.00\ _X_D_R_-;_-* &quot;-&quot;??\ _X_D_R_-;_-@_-">
                  <c:v>43896784.082230575</c:v>
                </c:pt>
                <c:pt idx="72" formatCode="_-* #,##0\ _X_D_R_-;\-* #,##0\ _X_D_R_-;_-* &quot;-&quot;??\ _X_D_R_-;_-@_-">
                  <c:v>42693647.193325154</c:v>
                </c:pt>
                <c:pt idx="73" formatCode="_-* #,##0\ _X_D_R_-;\-* #,##0\ _X_D_R_-;_-* &quot;-&quot;??\ _X_D_R_-;_-@_-">
                  <c:v>40595558.727959752</c:v>
                </c:pt>
                <c:pt idx="74" formatCode="_-* #,##0.000\ _X_D_R_-;\-* #,##0.000\ _X_D_R_-;_-* &quot;-&quot;??\ _X_D_R_-;_-@_-">
                  <c:v>38235043.767135583</c:v>
                </c:pt>
                <c:pt idx="75" formatCode="_-* #,##0\ _X_D_R_-;\-* #,##0\ _X_D_R_-;_-* &quot;-&quot;??\ _X_D_R_-;_-@_-">
                  <c:v>35593120.361366101</c:v>
                </c:pt>
                <c:pt idx="76" formatCode="_-* #,##0.000\ _X_D_R_-;\-* #,##0.000\ _X_D_R_-;_-* &quot;-&quot;??\ _X_D_R_-;_-@_-">
                  <c:v>32649639.495601449</c:v>
                </c:pt>
                <c:pt idx="77" formatCode="_-* #,##0\ _X_D_R_-;\-* #,##0\ _X_D_R_-;_-* &quot;-&quot;??\ _X_D_R_-;_-@_-">
                  <c:v>29383218.633144852</c:v>
                </c:pt>
                <c:pt idx="78" formatCode="_-* #,##0.000\ _X_D_R_-;\-* #,##0.000\ _X_D_R_-;_-* &quot;-&quot;??\ _X_D_R_-;_-@_-">
                  <c:v>25771171.635741867</c:v>
                </c:pt>
                <c:pt idx="79" formatCode="_-* #,##0\ _X_D_R_-;\-* #,##0\ _X_D_R_-;_-* &quot;-&quot;??\ _X_D_R_-;_-@_-">
                  <c:v>21789434.867477447</c:v>
                </c:pt>
                <c:pt idx="80" formatCode="_-* #,##0.000\ _X_D_R_-;\-* #,##0.000\ _X_D_R_-;_-* &quot;-&quot;??\ _X_D_R_-;_-@_-">
                  <c:v>17412489.280083567</c:v>
                </c:pt>
                <c:pt idx="81" formatCode="_-* #,##0\ _X_D_R_-;\-* #,##0\ _X_D_R_-;_-* &quot;-&quot;??\ _X_D_R_-;_-@_-">
                  <c:v>14536332.925524216</c:v>
                </c:pt>
                <c:pt idx="82" formatCode="_-* #,##0.000\ _X_D_R_-;\-* #,##0.000\ _X_D_R_-;_-* &quot;-&quot;??\ _X_D_R_-;_-@_-">
                  <c:v>11376941.259169364</c:v>
                </c:pt>
                <c:pt idx="83" formatCode="_-* #,##0\ _X_D_R_-;\-* #,##0\ _X_D_R_-;_-* &quot;-&quot;??\ _X_D_R_-;_-@_-">
                  <c:v>7914965.5272200033</c:v>
                </c:pt>
                <c:pt idx="84" formatCode="_-* #,##0.000\ _X_D_R_-;\-* #,##0.000\ _X_D_R_-;_-* &quot;-&quot;??\ _X_D_R_-;_-@_-">
                  <c:v>4129896.645258774</c:v>
                </c:pt>
                <c:pt idx="85" formatCode="_-* #,##0.00\ _X_D_R_-;\-* #,##0.00\ _X_D_R_-;_-* &quot;-&quot;??\ _X_D_R_-;_-@_-">
                  <c:v>1.2130427174270153E-2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6-4B43-9038-D8B5737D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94400"/>
        <c:axId val="1123389720"/>
      </c:lineChart>
      <c:lineChart>
        <c:grouping val="standard"/>
        <c:varyColors val="0"/>
        <c:ser>
          <c:idx val="1"/>
          <c:order val="1"/>
          <c:tx>
            <c:strRef>
              <c:f>Results!$A$110</c:f>
              <c:strCache>
                <c:ptCount val="1"/>
                <c:pt idx="0">
                  <c:v>Discount Rate Medium-Case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Results!$B$105:$CI$105</c:f>
              <c:strCache>
                <c:ptCount val="86"/>
                <c:pt idx="0">
                  <c:v>%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  <c:pt idx="60">
                  <c:v>2081</c:v>
                </c:pt>
                <c:pt idx="61">
                  <c:v>2082</c:v>
                </c:pt>
                <c:pt idx="62">
                  <c:v>2083</c:v>
                </c:pt>
                <c:pt idx="63">
                  <c:v>2084</c:v>
                </c:pt>
                <c:pt idx="64">
                  <c:v>2085</c:v>
                </c:pt>
                <c:pt idx="65">
                  <c:v>2086</c:v>
                </c:pt>
                <c:pt idx="66">
                  <c:v>2087</c:v>
                </c:pt>
                <c:pt idx="67">
                  <c:v>2088</c:v>
                </c:pt>
                <c:pt idx="68">
                  <c:v>2089</c:v>
                </c:pt>
                <c:pt idx="69">
                  <c:v>2090</c:v>
                </c:pt>
                <c:pt idx="70">
                  <c:v>2091</c:v>
                </c:pt>
                <c:pt idx="71">
                  <c:v>2092</c:v>
                </c:pt>
                <c:pt idx="72">
                  <c:v>2093</c:v>
                </c:pt>
                <c:pt idx="73">
                  <c:v>2094</c:v>
                </c:pt>
                <c:pt idx="74">
                  <c:v>2095</c:v>
                </c:pt>
                <c:pt idx="75">
                  <c:v>2096</c:v>
                </c:pt>
                <c:pt idx="76">
                  <c:v>2097</c:v>
                </c:pt>
                <c:pt idx="77">
                  <c:v>2098</c:v>
                </c:pt>
                <c:pt idx="78">
                  <c:v>2099</c:v>
                </c:pt>
                <c:pt idx="79">
                  <c:v>2100</c:v>
                </c:pt>
                <c:pt idx="80">
                  <c:v>2101</c:v>
                </c:pt>
                <c:pt idx="81">
                  <c:v>2102</c:v>
                </c:pt>
                <c:pt idx="82">
                  <c:v>2103</c:v>
                </c:pt>
                <c:pt idx="83">
                  <c:v>2104</c:v>
                </c:pt>
                <c:pt idx="84">
                  <c:v>2105</c:v>
                </c:pt>
                <c:pt idx="85">
                  <c:v>2106</c:v>
                </c:pt>
              </c:strCache>
            </c:strRef>
          </c:cat>
          <c:val>
            <c:numRef>
              <c:f>Results!$B$110:$CI$110</c:f>
              <c:numCache>
                <c:formatCode>General</c:formatCode>
                <c:ptCount val="86"/>
                <c:pt idx="0" formatCode="0.00%">
                  <c:v>4.9967239362385202E-2</c:v>
                </c:pt>
                <c:pt idx="2" formatCode="0.00%">
                  <c:v>4.9967239362385202E-2</c:v>
                </c:pt>
                <c:pt idx="3" formatCode="0.00%">
                  <c:v>4.9967239362385202E-2</c:v>
                </c:pt>
                <c:pt idx="4" formatCode="0.00%">
                  <c:v>4.9967239362385202E-2</c:v>
                </c:pt>
                <c:pt idx="5" formatCode="0.00%">
                  <c:v>4.9967239362385202E-2</c:v>
                </c:pt>
                <c:pt idx="6" formatCode="0.00%">
                  <c:v>4.9967239362385202E-2</c:v>
                </c:pt>
                <c:pt idx="7" formatCode="0.00%">
                  <c:v>4.9967239362385202E-2</c:v>
                </c:pt>
                <c:pt idx="8" formatCode="0.00%">
                  <c:v>4.9967239362385202E-2</c:v>
                </c:pt>
                <c:pt idx="9" formatCode="0.00%">
                  <c:v>4.9967239362385202E-2</c:v>
                </c:pt>
                <c:pt idx="10" formatCode="0.00%">
                  <c:v>4.9967239362385202E-2</c:v>
                </c:pt>
                <c:pt idx="11" formatCode="0.00%">
                  <c:v>4.9967239362385202E-2</c:v>
                </c:pt>
                <c:pt idx="12" formatCode="0.00%">
                  <c:v>4.9967239362385202E-2</c:v>
                </c:pt>
                <c:pt idx="13" formatCode="0.00%">
                  <c:v>4.9967239362385202E-2</c:v>
                </c:pt>
                <c:pt idx="14" formatCode="0.00%">
                  <c:v>4.9967239362385202E-2</c:v>
                </c:pt>
                <c:pt idx="15" formatCode="0.00%">
                  <c:v>4.9967239362385202E-2</c:v>
                </c:pt>
                <c:pt idx="16" formatCode="0.00%">
                  <c:v>4.9967239362385202E-2</c:v>
                </c:pt>
                <c:pt idx="17" formatCode="0.00%">
                  <c:v>4.9967239362385202E-2</c:v>
                </c:pt>
                <c:pt idx="18" formatCode="0.00%">
                  <c:v>4.9967239362385202E-2</c:v>
                </c:pt>
                <c:pt idx="19" formatCode="0.00%">
                  <c:v>4.9967239362385202E-2</c:v>
                </c:pt>
                <c:pt idx="20" formatCode="0.00%">
                  <c:v>4.9967239362385202E-2</c:v>
                </c:pt>
                <c:pt idx="21" formatCode="0.00%">
                  <c:v>4.9967239362385202E-2</c:v>
                </c:pt>
                <c:pt idx="22" formatCode="0.00%">
                  <c:v>4.9967239362385202E-2</c:v>
                </c:pt>
                <c:pt idx="23" formatCode="0.00%">
                  <c:v>4.9967239362385202E-2</c:v>
                </c:pt>
                <c:pt idx="24" formatCode="0.00%">
                  <c:v>4.9967239362385202E-2</c:v>
                </c:pt>
                <c:pt idx="25" formatCode="0.00%">
                  <c:v>4.9967239362385202E-2</c:v>
                </c:pt>
                <c:pt idx="26" formatCode="0.00%">
                  <c:v>4.9967239362385202E-2</c:v>
                </c:pt>
                <c:pt idx="27" formatCode="0.00%">
                  <c:v>4.9967239362385202E-2</c:v>
                </c:pt>
                <c:pt idx="28" formatCode="0.00%">
                  <c:v>4.9967239362385202E-2</c:v>
                </c:pt>
                <c:pt idx="29" formatCode="0.00%">
                  <c:v>4.9967239362385202E-2</c:v>
                </c:pt>
                <c:pt idx="30" formatCode="0.00%">
                  <c:v>4.9967239362385202E-2</c:v>
                </c:pt>
                <c:pt idx="31" formatCode="0.00%">
                  <c:v>4.9967239362385202E-2</c:v>
                </c:pt>
                <c:pt idx="32" formatCode="0.00%">
                  <c:v>4.9967239362385202E-2</c:v>
                </c:pt>
                <c:pt idx="33" formatCode="0.00%">
                  <c:v>4.9967239362385202E-2</c:v>
                </c:pt>
                <c:pt idx="34" formatCode="0.00%">
                  <c:v>4.9967239362385202E-2</c:v>
                </c:pt>
                <c:pt idx="35" formatCode="0.00%">
                  <c:v>4.9967239362385202E-2</c:v>
                </c:pt>
                <c:pt idx="36" formatCode="0.00%">
                  <c:v>4.9967239362385202E-2</c:v>
                </c:pt>
                <c:pt idx="37" formatCode="0.00%">
                  <c:v>4.9967239362385202E-2</c:v>
                </c:pt>
                <c:pt idx="38" formatCode="0.00%">
                  <c:v>4.9967239362385202E-2</c:v>
                </c:pt>
                <c:pt idx="39" formatCode="0.00%">
                  <c:v>4.9967239362385202E-2</c:v>
                </c:pt>
                <c:pt idx="40" formatCode="0.00%">
                  <c:v>4.9967239362385202E-2</c:v>
                </c:pt>
                <c:pt idx="41" formatCode="0.00%">
                  <c:v>4.9967239362385202E-2</c:v>
                </c:pt>
                <c:pt idx="42" formatCode="0.00%">
                  <c:v>4.9967239362385202E-2</c:v>
                </c:pt>
                <c:pt idx="43" formatCode="0.00%">
                  <c:v>4.9967239362385202E-2</c:v>
                </c:pt>
                <c:pt idx="44" formatCode="0.00%">
                  <c:v>4.9967239362385202E-2</c:v>
                </c:pt>
                <c:pt idx="45" formatCode="0.00%">
                  <c:v>4.9967239362385202E-2</c:v>
                </c:pt>
                <c:pt idx="46" formatCode="0.00%">
                  <c:v>4.9967239362385202E-2</c:v>
                </c:pt>
                <c:pt idx="47" formatCode="0.00%">
                  <c:v>4.9967239362385202E-2</c:v>
                </c:pt>
                <c:pt idx="48" formatCode="0.00%">
                  <c:v>4.9967239362385202E-2</c:v>
                </c:pt>
                <c:pt idx="49" formatCode="0.00%">
                  <c:v>4.9967239362385202E-2</c:v>
                </c:pt>
                <c:pt idx="50" formatCode="0.00%">
                  <c:v>4.9967239362385202E-2</c:v>
                </c:pt>
                <c:pt idx="51" formatCode="0.00%">
                  <c:v>4.9967239362385202E-2</c:v>
                </c:pt>
                <c:pt idx="52" formatCode="0.00%">
                  <c:v>4.9967239362385202E-2</c:v>
                </c:pt>
                <c:pt idx="53" formatCode="0.00%">
                  <c:v>4.9967239362385202E-2</c:v>
                </c:pt>
                <c:pt idx="54" formatCode="0.00%">
                  <c:v>4.9967239362385202E-2</c:v>
                </c:pt>
                <c:pt idx="55" formatCode="0.00%">
                  <c:v>4.9967239362385202E-2</c:v>
                </c:pt>
                <c:pt idx="56" formatCode="0.00%">
                  <c:v>4.9967239362385202E-2</c:v>
                </c:pt>
                <c:pt idx="57" formatCode="0.00%">
                  <c:v>4.9967239362385202E-2</c:v>
                </c:pt>
                <c:pt idx="58" formatCode="0.00%">
                  <c:v>4.9967239362385202E-2</c:v>
                </c:pt>
                <c:pt idx="59" formatCode="0.00%">
                  <c:v>4.9967239362385202E-2</c:v>
                </c:pt>
                <c:pt idx="60" formatCode="0.00%">
                  <c:v>4.9967239362385202E-2</c:v>
                </c:pt>
                <c:pt idx="61" formatCode="0.00%">
                  <c:v>4.9967239362385202E-2</c:v>
                </c:pt>
                <c:pt idx="62" formatCode="0.00%">
                  <c:v>4.9967239362385202E-2</c:v>
                </c:pt>
                <c:pt idx="63" formatCode="0.00%">
                  <c:v>4.9967239362385202E-2</c:v>
                </c:pt>
                <c:pt idx="64" formatCode="0.00%">
                  <c:v>4.9967239362385202E-2</c:v>
                </c:pt>
                <c:pt idx="65" formatCode="0.00%">
                  <c:v>4.9967239362385202E-2</c:v>
                </c:pt>
                <c:pt idx="66" formatCode="0.00%">
                  <c:v>4.9967239362385202E-2</c:v>
                </c:pt>
                <c:pt idx="67" formatCode="0.00%">
                  <c:v>4.9967239362385202E-2</c:v>
                </c:pt>
                <c:pt idx="68" formatCode="0.00%">
                  <c:v>4.9967239362385202E-2</c:v>
                </c:pt>
                <c:pt idx="69" formatCode="0.00%">
                  <c:v>4.9967239362385202E-2</c:v>
                </c:pt>
                <c:pt idx="70" formatCode="0.00%">
                  <c:v>4.9967239362385202E-2</c:v>
                </c:pt>
                <c:pt idx="71" formatCode="0.00%">
                  <c:v>4.9967239362385202E-2</c:v>
                </c:pt>
                <c:pt idx="72" formatCode="0.00%">
                  <c:v>4.9967239362385202E-2</c:v>
                </c:pt>
                <c:pt idx="73" formatCode="0.00%">
                  <c:v>4.9967239362385202E-2</c:v>
                </c:pt>
                <c:pt idx="74" formatCode="0.00%">
                  <c:v>4.9967239362385202E-2</c:v>
                </c:pt>
                <c:pt idx="75" formatCode="0.00%">
                  <c:v>4.9967239362385202E-2</c:v>
                </c:pt>
                <c:pt idx="76" formatCode="0.00%">
                  <c:v>4.9967239362385202E-2</c:v>
                </c:pt>
                <c:pt idx="77" formatCode="0.00%">
                  <c:v>4.9967239362385202E-2</c:v>
                </c:pt>
                <c:pt idx="78" formatCode="0.00%">
                  <c:v>4.9967239362385202E-2</c:v>
                </c:pt>
                <c:pt idx="79" formatCode="0.00%">
                  <c:v>4.9967239362385202E-2</c:v>
                </c:pt>
                <c:pt idx="80" formatCode="0.00%">
                  <c:v>4.9967239362385202E-2</c:v>
                </c:pt>
                <c:pt idx="81" formatCode="0.00%">
                  <c:v>4.9967239362385202E-2</c:v>
                </c:pt>
                <c:pt idx="82" formatCode="0.00%">
                  <c:v>4.9967239362385202E-2</c:v>
                </c:pt>
                <c:pt idx="83" formatCode="0.00%">
                  <c:v>4.9967239362385202E-2</c:v>
                </c:pt>
                <c:pt idx="84" formatCode="0.00%">
                  <c:v>4.9967239362385202E-2</c:v>
                </c:pt>
                <c:pt idx="85" formatCode="0.00%">
                  <c:v>4.9967239362385202E-2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6-4B43-9038-D8B5737D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03760"/>
        <c:axId val="1123404840"/>
      </c:lineChart>
      <c:catAx>
        <c:axId val="11233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23389720"/>
        <c:crosses val="autoZero"/>
        <c:auto val="1"/>
        <c:lblAlgn val="ctr"/>
        <c:lblOffset val="100"/>
        <c:noMultiLvlLbl val="0"/>
      </c:catAx>
      <c:valAx>
        <c:axId val="11233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23394400"/>
        <c:crosses val="autoZero"/>
        <c:crossBetween val="between"/>
      </c:valAx>
      <c:valAx>
        <c:axId val="1123404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23403760"/>
        <c:crosses val="max"/>
        <c:crossBetween val="between"/>
      </c:valAx>
      <c:catAx>
        <c:axId val="112340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40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Results!$A$201:$B$201</c:f>
              <c:strCache>
                <c:ptCount val="2"/>
                <c:pt idx="0">
                  <c:v>Cost Projection Worst-Case Scenario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Results!$C$201:$CU$201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887.11326094064452</c:v>
                </c:pt>
                <c:pt idx="6">
                  <c:v>700.77561230066465</c:v>
                </c:pt>
                <c:pt idx="7">
                  <c:v>702.64573552314312</c:v>
                </c:pt>
                <c:pt idx="8">
                  <c:v>714.45379160701941</c:v>
                </c:pt>
                <c:pt idx="9">
                  <c:v>741.06250041845749</c:v>
                </c:pt>
                <c:pt idx="10">
                  <c:v>822.73894708397142</c:v>
                </c:pt>
                <c:pt idx="11">
                  <c:v>532.86204378176933</c:v>
                </c:pt>
                <c:pt idx="12">
                  <c:v>525.69562512135781</c:v>
                </c:pt>
                <c:pt idx="13">
                  <c:v>545.2743326271825</c:v>
                </c:pt>
                <c:pt idx="14">
                  <c:v>713.12540571924853</c:v>
                </c:pt>
                <c:pt idx="15">
                  <c:v>496.21477476341806</c:v>
                </c:pt>
                <c:pt idx="16">
                  <c:v>514.69551432239541</c:v>
                </c:pt>
                <c:pt idx="17">
                  <c:v>481.47596363271754</c:v>
                </c:pt>
                <c:pt idx="18">
                  <c:v>499.4077793309628</c:v>
                </c:pt>
                <c:pt idx="19">
                  <c:v>464.32791014350971</c:v>
                </c:pt>
                <c:pt idx="20">
                  <c:v>481.6210735351433</c:v>
                </c:pt>
                <c:pt idx="21">
                  <c:v>499.5582936236857</c:v>
                </c:pt>
                <c:pt idx="22">
                  <c:v>518.16355728877556</c:v>
                </c:pt>
                <c:pt idx="23">
                  <c:v>537.46174476369015</c:v>
                </c:pt>
                <c:pt idx="24">
                  <c:v>689.59788359582012</c:v>
                </c:pt>
                <c:pt idx="25">
                  <c:v>1049.5242718486149</c:v>
                </c:pt>
                <c:pt idx="26">
                  <c:v>1265.4249562962837</c:v>
                </c:pt>
                <c:pt idx="27">
                  <c:v>1499.5476750506029</c:v>
                </c:pt>
                <c:pt idx="28">
                  <c:v>2282.7394119877649</c:v>
                </c:pt>
                <c:pt idx="29">
                  <c:v>2170.4434165376183</c:v>
                </c:pt>
                <c:pt idx="30">
                  <c:v>2046.6165191457267</c:v>
                </c:pt>
                <c:pt idx="31">
                  <c:v>1685.7843369753509</c:v>
                </c:pt>
                <c:pt idx="32">
                  <c:v>1256.3790102809755</c:v>
                </c:pt>
                <c:pt idx="33">
                  <c:v>1370.3446286122553</c:v>
                </c:pt>
                <c:pt idx="34">
                  <c:v>1426.0259968341934</c:v>
                </c:pt>
                <c:pt idx="35">
                  <c:v>1474.3180614198759</c:v>
                </c:pt>
                <c:pt idx="36">
                  <c:v>1729.1256387187248</c:v>
                </c:pt>
                <c:pt idx="37">
                  <c:v>1793.5242060712312</c:v>
                </c:pt>
                <c:pt idx="38">
                  <c:v>1860.3211968720932</c:v>
                </c:pt>
                <c:pt idx="39">
                  <c:v>1929.6059366338818</c:v>
                </c:pt>
                <c:pt idx="40">
                  <c:v>2001.4710776575232</c:v>
                </c:pt>
                <c:pt idx="41">
                  <c:v>1506.009229642365</c:v>
                </c:pt>
                <c:pt idx="42">
                  <c:v>1555.8746782199123</c:v>
                </c:pt>
                <c:pt idx="43">
                  <c:v>1562.1785206413681</c:v>
                </c:pt>
                <c:pt idx="44">
                  <c:v>1613.6637048931343</c:v>
                </c:pt>
                <c:pt idx="45">
                  <c:v>1673.7620739514166</c:v>
                </c:pt>
                <c:pt idx="46">
                  <c:v>1721.6912541360948</c:v>
                </c:pt>
                <c:pt idx="47">
                  <c:v>1785.8129395168419</c:v>
                </c:pt>
                <c:pt idx="48">
                  <c:v>1852.322736311985</c:v>
                </c:pt>
                <c:pt idx="49">
                  <c:v>1921.3095859785928</c:v>
                </c:pt>
                <c:pt idx="50">
                  <c:v>1992.8657424585479</c:v>
                </c:pt>
                <c:pt idx="51">
                  <c:v>2067.0868955468331</c:v>
                </c:pt>
                <c:pt idx="52">
                  <c:v>2144.0722988544817</c:v>
                </c:pt>
                <c:pt idx="53">
                  <c:v>2223.9249025373097</c:v>
                </c:pt>
                <c:pt idx="54">
                  <c:v>2306.7514909679171</c:v>
                </c:pt>
                <c:pt idx="55">
                  <c:v>2392.6628255350624</c:v>
                </c:pt>
                <c:pt idx="56">
                  <c:v>2481.7737927613853</c:v>
                </c:pt>
                <c:pt idx="57">
                  <c:v>2574.2035579375342</c:v>
                </c:pt>
                <c:pt idx="58">
                  <c:v>2524.8414800504752</c:v>
                </c:pt>
                <c:pt idx="59">
                  <c:v>2792.6943862355583</c:v>
                </c:pt>
                <c:pt idx="60">
                  <c:v>2884.684382091863</c:v>
                </c:pt>
                <c:pt idx="61">
                  <c:v>3066.922917030422</c:v>
                </c:pt>
                <c:pt idx="62">
                  <c:v>3116.4882101206535</c:v>
                </c:pt>
                <c:pt idx="63">
                  <c:v>3259.3831148893032</c:v>
                </c:pt>
                <c:pt idx="64">
                  <c:v>3352.9484192863347</c:v>
                </c:pt>
                <c:pt idx="65">
                  <c:v>3405.6696955339785</c:v>
                </c:pt>
                <c:pt idx="66">
                  <c:v>3592.3815374695591</c:v>
                </c:pt>
                <c:pt idx="67">
                  <c:v>2965.4135887595075</c:v>
                </c:pt>
                <c:pt idx="68">
                  <c:v>3156.3755424155074</c:v>
                </c:pt>
                <c:pt idx="69">
                  <c:v>3190.4111726373185</c:v>
                </c:pt>
                <c:pt idx="70">
                  <c:v>3274.5813688131643</c:v>
                </c:pt>
                <c:pt idx="71">
                  <c:v>3396.5380063811763</c:v>
                </c:pt>
                <c:pt idx="72">
                  <c:v>4231.3721539275048</c:v>
                </c:pt>
                <c:pt idx="73">
                  <c:v>4388.9629608339028</c:v>
                </c:pt>
                <c:pt idx="74">
                  <c:v>4552.4229897132127</c:v>
                </c:pt>
                <c:pt idx="75">
                  <c:v>4721.9708305152171</c:v>
                </c:pt>
                <c:pt idx="76">
                  <c:v>4897.8332142288937</c:v>
                </c:pt>
                <c:pt idx="77">
                  <c:v>5080.2453160826271</c:v>
                </c:pt>
                <c:pt idx="78">
                  <c:v>5269.4510700366482</c:v>
                </c:pt>
                <c:pt idx="79">
                  <c:v>5465.7034949882236</c:v>
                </c:pt>
                <c:pt idx="80">
                  <c:v>5669.2650331258756</c:v>
                </c:pt>
                <c:pt idx="81">
                  <c:v>5880.4079008850404</c:v>
                </c:pt>
                <c:pt idx="82">
                  <c:v>6099.4144529745481</c:v>
                </c:pt>
                <c:pt idx="83">
                  <c:v>6326.5775599606859</c:v>
                </c:pt>
                <c:pt idx="84">
                  <c:v>6562.2009999137736</c:v>
                </c:pt>
                <c:pt idx="85">
                  <c:v>6806.5998646410217</c:v>
                </c:pt>
                <c:pt idx="86">
                  <c:v>7060.1009810488804</c:v>
                </c:pt>
                <c:pt idx="87">
                  <c:v>7323.0433481983709</c:v>
                </c:pt>
                <c:pt idx="88">
                  <c:v>7595.7785906378567</c:v>
                </c:pt>
                <c:pt idx="89">
                  <c:v>7878.6714286194756</c:v>
                </c:pt>
                <c:pt idx="90">
                  <c:v>8172.1001658280611</c:v>
                </c:pt>
                <c:pt idx="91">
                  <c:v>5601.1831686837422</c:v>
                </c:pt>
                <c:pt idx="92">
                  <c:v>5809.7904343821983</c:v>
                </c:pt>
                <c:pt idx="93">
                  <c:v>6026.1669498965639</c:v>
                </c:pt>
                <c:pt idx="94">
                  <c:v>6250.6020687280261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9-4C91-A93B-C87B4A07CFD6}"/>
            </c:ext>
          </c:extLst>
        </c:ser>
        <c:ser>
          <c:idx val="1"/>
          <c:order val="1"/>
          <c:tx>
            <c:strRef>
              <c:f>Results!$A$202:$B$202</c:f>
              <c:strCache>
                <c:ptCount val="2"/>
                <c:pt idx="0">
                  <c:v>Cost Projection Medium-Case Scenario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Results!$C$202:$CU$202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887.11326094064452</c:v>
                </c:pt>
                <c:pt idx="6">
                  <c:v>700.77561230066465</c:v>
                </c:pt>
                <c:pt idx="7">
                  <c:v>702.64573552314312</c:v>
                </c:pt>
                <c:pt idx="8">
                  <c:v>714.45379160701941</c:v>
                </c:pt>
                <c:pt idx="9">
                  <c:v>741.06250041845749</c:v>
                </c:pt>
                <c:pt idx="10">
                  <c:v>822.73894708397142</c:v>
                </c:pt>
                <c:pt idx="11">
                  <c:v>532.86204378176933</c:v>
                </c:pt>
                <c:pt idx="12">
                  <c:v>525.69562512135781</c:v>
                </c:pt>
                <c:pt idx="13">
                  <c:v>545.2743326271825</c:v>
                </c:pt>
                <c:pt idx="14">
                  <c:v>713.12540571924853</c:v>
                </c:pt>
                <c:pt idx="15">
                  <c:v>496.21477476341806</c:v>
                </c:pt>
                <c:pt idx="16">
                  <c:v>514.69551432239541</c:v>
                </c:pt>
                <c:pt idx="17">
                  <c:v>481.47596363271754</c:v>
                </c:pt>
                <c:pt idx="18">
                  <c:v>499.4077793309628</c:v>
                </c:pt>
                <c:pt idx="19">
                  <c:v>464.32791014350971</c:v>
                </c:pt>
                <c:pt idx="20">
                  <c:v>481.6210735351433</c:v>
                </c:pt>
                <c:pt idx="21">
                  <c:v>499.5582936236857</c:v>
                </c:pt>
                <c:pt idx="22">
                  <c:v>518.16355728877556</c:v>
                </c:pt>
                <c:pt idx="23">
                  <c:v>537.46174476369015</c:v>
                </c:pt>
                <c:pt idx="24">
                  <c:v>689.59788359582012</c:v>
                </c:pt>
                <c:pt idx="25">
                  <c:v>1049.5242718486149</c:v>
                </c:pt>
                <c:pt idx="26">
                  <c:v>1265.4249562962837</c:v>
                </c:pt>
                <c:pt idx="27">
                  <c:v>1499.5476750506029</c:v>
                </c:pt>
                <c:pt idx="28">
                  <c:v>2282.7394119877649</c:v>
                </c:pt>
                <c:pt idx="29">
                  <c:v>2170.4434165376183</c:v>
                </c:pt>
                <c:pt idx="30">
                  <c:v>2046.6165191457267</c:v>
                </c:pt>
                <c:pt idx="31">
                  <c:v>1685.7843369753509</c:v>
                </c:pt>
                <c:pt idx="32">
                  <c:v>1256.3790102809755</c:v>
                </c:pt>
                <c:pt idx="33">
                  <c:v>1370.3446286122553</c:v>
                </c:pt>
                <c:pt idx="34">
                  <c:v>1426.0259968341934</c:v>
                </c:pt>
                <c:pt idx="35">
                  <c:v>1474.3180614198759</c:v>
                </c:pt>
                <c:pt idx="36">
                  <c:v>1729.1256387187248</c:v>
                </c:pt>
                <c:pt idx="37">
                  <c:v>1793.5242060712312</c:v>
                </c:pt>
                <c:pt idx="38">
                  <c:v>1860.3211968720932</c:v>
                </c:pt>
                <c:pt idx="39">
                  <c:v>1929.6059366338818</c:v>
                </c:pt>
                <c:pt idx="40">
                  <c:v>2001.4710776575232</c:v>
                </c:pt>
                <c:pt idx="41">
                  <c:v>1506.009229642365</c:v>
                </c:pt>
                <c:pt idx="42">
                  <c:v>1555.8746782199123</c:v>
                </c:pt>
                <c:pt idx="43">
                  <c:v>1562.1785206413681</c:v>
                </c:pt>
                <c:pt idx="44">
                  <c:v>1613.6637048931343</c:v>
                </c:pt>
                <c:pt idx="45">
                  <c:v>1673.7620739514166</c:v>
                </c:pt>
                <c:pt idx="46">
                  <c:v>1721.6912541360948</c:v>
                </c:pt>
                <c:pt idx="47">
                  <c:v>1785.8129395168419</c:v>
                </c:pt>
                <c:pt idx="48">
                  <c:v>1852.322736311985</c:v>
                </c:pt>
                <c:pt idx="49">
                  <c:v>1921.3095859785928</c:v>
                </c:pt>
                <c:pt idx="50">
                  <c:v>1992.8657424585479</c:v>
                </c:pt>
                <c:pt idx="51">
                  <c:v>2067.0868955468331</c:v>
                </c:pt>
                <c:pt idx="52">
                  <c:v>2144.0722988544817</c:v>
                </c:pt>
                <c:pt idx="53">
                  <c:v>2223.9249025373097</c:v>
                </c:pt>
                <c:pt idx="54">
                  <c:v>2306.7514909679171</c:v>
                </c:pt>
                <c:pt idx="55">
                  <c:v>2392.6628255350624</c:v>
                </c:pt>
                <c:pt idx="56">
                  <c:v>2481.7737927613853</c:v>
                </c:pt>
                <c:pt idx="57">
                  <c:v>2574.2035579375342</c:v>
                </c:pt>
                <c:pt idx="58">
                  <c:v>2524.8414800504752</c:v>
                </c:pt>
                <c:pt idx="59">
                  <c:v>2792.6943862355583</c:v>
                </c:pt>
                <c:pt idx="60">
                  <c:v>2884.684382091863</c:v>
                </c:pt>
                <c:pt idx="61">
                  <c:v>3066.922917030422</c:v>
                </c:pt>
                <c:pt idx="62">
                  <c:v>3116.4882101206535</c:v>
                </c:pt>
                <c:pt idx="63">
                  <c:v>3259.3831148893032</c:v>
                </c:pt>
                <c:pt idx="64">
                  <c:v>3352.9484192863347</c:v>
                </c:pt>
                <c:pt idx="65">
                  <c:v>3405.6696955339785</c:v>
                </c:pt>
                <c:pt idx="66">
                  <c:v>3592.3815374695591</c:v>
                </c:pt>
                <c:pt idx="67">
                  <c:v>2965.4135887595075</c:v>
                </c:pt>
                <c:pt idx="68">
                  <c:v>3156.3755424155074</c:v>
                </c:pt>
                <c:pt idx="69">
                  <c:v>3190.4111726373185</c:v>
                </c:pt>
                <c:pt idx="70">
                  <c:v>3274.5813688131643</c:v>
                </c:pt>
                <c:pt idx="71">
                  <c:v>3396.5380063811763</c:v>
                </c:pt>
                <c:pt idx="72">
                  <c:v>4231.3721539275048</c:v>
                </c:pt>
                <c:pt idx="73">
                  <c:v>4388.9629608339028</c:v>
                </c:pt>
                <c:pt idx="74">
                  <c:v>4552.4229897132127</c:v>
                </c:pt>
                <c:pt idx="75">
                  <c:v>4721.9708305152171</c:v>
                </c:pt>
                <c:pt idx="76">
                  <c:v>4897.8332142288937</c:v>
                </c:pt>
                <c:pt idx="77">
                  <c:v>5080.2453160826271</c:v>
                </c:pt>
                <c:pt idx="78">
                  <c:v>5269.4510700366482</c:v>
                </c:pt>
                <c:pt idx="79">
                  <c:v>5465.7034949882236</c:v>
                </c:pt>
                <c:pt idx="80">
                  <c:v>3746.210374312253</c:v>
                </c:pt>
                <c:pt idx="81">
                  <c:v>3885.7320930958413</c:v>
                </c:pt>
                <c:pt idx="82">
                  <c:v>4030.4500790580714</c:v>
                </c:pt>
                <c:pt idx="83">
                  <c:v>4180.5578590048581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9-4C91-A93B-C87B4A07CFD6}"/>
            </c:ext>
          </c:extLst>
        </c:ser>
        <c:ser>
          <c:idx val="2"/>
          <c:order val="2"/>
          <c:tx>
            <c:strRef>
              <c:f>Results!$A$203:$B$203</c:f>
              <c:strCache>
                <c:ptCount val="2"/>
                <c:pt idx="0">
                  <c:v>Cost Projection Best-Case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Results!$C$203:$CU$203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878.13896009951782</c:v>
                </c:pt>
                <c:pt idx="6">
                  <c:v>689.24729745203138</c:v>
                </c:pt>
                <c:pt idx="7">
                  <c:v>690.26832082858493</c:v>
                </c:pt>
                <c:pt idx="8">
                  <c:v>701.03727102916866</c:v>
                </c:pt>
                <c:pt idx="9">
                  <c:v>726.28526855273844</c:v>
                </c:pt>
                <c:pt idx="10">
                  <c:v>805.37823649337258</c:v>
                </c:pt>
                <c:pt idx="11">
                  <c:v>521.00039719526626</c:v>
                </c:pt>
                <c:pt idx="12">
                  <c:v>513.38487092926448</c:v>
                </c:pt>
                <c:pt idx="13">
                  <c:v>531.87452973275606</c:v>
                </c:pt>
                <c:pt idx="14">
                  <c:v>694.77707919928821</c:v>
                </c:pt>
                <c:pt idx="15">
                  <c:v>482.87497660715428</c:v>
                </c:pt>
                <c:pt idx="16">
                  <c:v>500.26581546465638</c:v>
                </c:pt>
                <c:pt idx="17">
                  <c:v>467.42344322581016</c:v>
                </c:pt>
                <c:pt idx="18">
                  <c:v>484.25779201827629</c:v>
                </c:pt>
                <c:pt idx="19">
                  <c:v>449.7089583012513</c:v>
                </c:pt>
                <c:pt idx="20">
                  <c:v>465.90531637626276</c:v>
                </c:pt>
                <c:pt idx="21">
                  <c:v>482.68498952661713</c:v>
                </c:pt>
                <c:pt idx="22">
                  <c:v>500.06898596141616</c:v>
                </c:pt>
                <c:pt idx="23">
                  <c:v>518.0790705046137</c:v>
                </c:pt>
                <c:pt idx="24">
                  <c:v>663.9415459812451</c:v>
                </c:pt>
                <c:pt idx="25">
                  <c:v>1009.2804183836151</c:v>
                </c:pt>
                <c:pt idx="26">
                  <c:v>1215.4614550807053</c:v>
                </c:pt>
                <c:pt idx="27">
                  <c:v>1438.6346252416781</c:v>
                </c:pt>
                <c:pt idx="28">
                  <c:v>2187.4191162253469</c:v>
                </c:pt>
                <c:pt idx="29">
                  <c:v>2077.3494987483573</c:v>
                </c:pt>
                <c:pt idx="30">
                  <c:v>1956.5142331051627</c:v>
                </c:pt>
                <c:pt idx="31">
                  <c:v>1609.6593847605554</c:v>
                </c:pt>
                <c:pt idx="32">
                  <c:v>1198.2241790752194</c:v>
                </c:pt>
                <c:pt idx="33">
                  <c:v>1305.3670430722045</c:v>
                </c:pt>
                <c:pt idx="34">
                  <c:v>1356.79964100644</c:v>
                </c:pt>
                <c:pt idx="35">
                  <c:v>1401.0863379146181</c:v>
                </c:pt>
                <c:pt idx="36">
                  <c:v>1641.2914148261136</c:v>
                </c:pt>
                <c:pt idx="37">
                  <c:v>1700.4028533893593</c:v>
                </c:pt>
                <c:pt idx="38">
                  <c:v>1761.6432022347476</c:v>
                </c:pt>
                <c:pt idx="39">
                  <c:v>1825.0891344918723</c:v>
                </c:pt>
                <c:pt idx="40">
                  <c:v>1890.8200846884247</c:v>
                </c:pt>
                <c:pt idx="41">
                  <c:v>1421.0650445052781</c:v>
                </c:pt>
                <c:pt idx="42">
                  <c:v>1466.3794684224547</c:v>
                </c:pt>
                <c:pt idx="43">
                  <c:v>1470.5772928694685</c:v>
                </c:pt>
                <c:pt idx="44">
                  <c:v>1517.2448065835401</c:v>
                </c:pt>
                <c:pt idx="45">
                  <c:v>1571.8886817416078</c:v>
                </c:pt>
                <c:pt idx="46">
                  <c:v>1614.9860394653613</c:v>
                </c:pt>
                <c:pt idx="47">
                  <c:v>1673.1500846739143</c:v>
                </c:pt>
                <c:pt idx="48">
                  <c:v>1733.4089196034624</c:v>
                </c:pt>
                <c:pt idx="49">
                  <c:v>1795.8379885247653</c:v>
                </c:pt>
                <c:pt idx="50">
                  <c:v>1860.5154528490823</c:v>
                </c:pt>
                <c:pt idx="51">
                  <c:v>1927.5222889865324</c:v>
                </c:pt>
                <c:pt idx="52">
                  <c:v>1996.9423897288409</c:v>
                </c:pt>
                <c:pt idx="53">
                  <c:v>2068.8626692834032</c:v>
                </c:pt>
                <c:pt idx="54">
                  <c:v>2143.3731720901787</c:v>
                </c:pt>
                <c:pt idx="55">
                  <c:v>2220.5671855576406</c:v>
                </c:pt>
                <c:pt idx="56">
                  <c:v>2300.5413568589361</c:v>
                </c:pt>
                <c:pt idx="57">
                  <c:v>2383.3958139344822</c:v>
                </c:pt>
                <c:pt idx="58">
                  <c:v>2334.9244758688874</c:v>
                </c:pt>
                <c:pt idx="59">
                  <c:v>2579.5714899662835</c:v>
                </c:pt>
                <c:pt idx="60">
                  <c:v>2661.3861640747405</c:v>
                </c:pt>
                <c:pt idx="61">
                  <c:v>2826.1674320274033</c:v>
                </c:pt>
                <c:pt idx="62">
                  <c:v>2868.4411893309384</c:v>
                </c:pt>
                <c:pt idx="63">
                  <c:v>2996.4104871620834</c:v>
                </c:pt>
                <c:pt idx="64">
                  <c:v>3078.7767952410568</c:v>
                </c:pt>
                <c:pt idx="65">
                  <c:v>3123.4840477899475</c:v>
                </c:pt>
                <c:pt idx="66">
                  <c:v>3290.8240174249959</c:v>
                </c:pt>
                <c:pt idx="67">
                  <c:v>2713.2693633011495</c:v>
                </c:pt>
                <c:pt idx="68">
                  <c:v>2884.5743832804478</c:v>
                </c:pt>
                <c:pt idx="69">
                  <c:v>2683.5177120572134</c:v>
                </c:pt>
                <c:pt idx="70">
                  <c:v>2780.165139160496</c:v>
                </c:pt>
                <c:pt idx="71">
                  <c:v>2880.2933426803893</c:v>
                </c:pt>
                <c:pt idx="72">
                  <c:v>3713.079901597594</c:v>
                </c:pt>
                <c:pt idx="73" formatCode="General">
                  <c:v>0</c:v>
                </c:pt>
                <c:pt idx="7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9-4C91-A93B-C87B4A07CFD6}"/>
            </c:ext>
          </c:extLst>
        </c:ser>
        <c:ser>
          <c:idx val="3"/>
          <c:order val="3"/>
          <c:tx>
            <c:strRef>
              <c:f>Results!$A$204:$B$204</c:f>
              <c:strCache>
                <c:ptCount val="2"/>
                <c:pt idx="0">
                  <c:v>Cost Projection Planned Scenario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Results!$C$204:$CU$204</c:f>
              <c:numCache>
                <c:formatCode>_-* #,##0_-;\-* #,##0_-;_-* "-"??_-;_-@_-</c:formatCode>
                <c:ptCount val="97"/>
                <c:pt idx="1">
                  <c:v>896.15700000000004</c:v>
                </c:pt>
                <c:pt idx="2">
                  <c:v>1009.245</c:v>
                </c:pt>
                <c:pt idx="3">
                  <c:v>1007.81</c:v>
                </c:pt>
                <c:pt idx="4">
                  <c:v>999.23</c:v>
                </c:pt>
                <c:pt idx="5">
                  <c:v>878.13896009951782</c:v>
                </c:pt>
                <c:pt idx="6">
                  <c:v>689.24729745203138</c:v>
                </c:pt>
                <c:pt idx="7">
                  <c:v>690.26832082858493</c:v>
                </c:pt>
                <c:pt idx="8">
                  <c:v>701.03727102916866</c:v>
                </c:pt>
                <c:pt idx="9">
                  <c:v>726.28526855273844</c:v>
                </c:pt>
                <c:pt idx="10">
                  <c:v>805.37823649337258</c:v>
                </c:pt>
                <c:pt idx="11">
                  <c:v>521.00039719526626</c:v>
                </c:pt>
                <c:pt idx="12">
                  <c:v>513.38487092926448</c:v>
                </c:pt>
                <c:pt idx="13">
                  <c:v>531.87452973275606</c:v>
                </c:pt>
                <c:pt idx="14">
                  <c:v>694.77707919928821</c:v>
                </c:pt>
                <c:pt idx="15">
                  <c:v>482.87497660715428</c:v>
                </c:pt>
                <c:pt idx="16">
                  <c:v>500.26581546465638</c:v>
                </c:pt>
                <c:pt idx="17">
                  <c:v>467.42344322581016</c:v>
                </c:pt>
                <c:pt idx="18">
                  <c:v>484.25779201827629</c:v>
                </c:pt>
                <c:pt idx="19">
                  <c:v>449.7089583012513</c:v>
                </c:pt>
                <c:pt idx="20">
                  <c:v>465.90531637626276</c:v>
                </c:pt>
                <c:pt idx="21">
                  <c:v>482.68498952661713</c:v>
                </c:pt>
                <c:pt idx="22">
                  <c:v>500.06898596141616</c:v>
                </c:pt>
                <c:pt idx="23">
                  <c:v>518.0790705046137</c:v>
                </c:pt>
                <c:pt idx="24">
                  <c:v>663.9415459812451</c:v>
                </c:pt>
                <c:pt idx="25">
                  <c:v>1009.2804183836151</c:v>
                </c:pt>
                <c:pt idx="26">
                  <c:v>1215.4614550807053</c:v>
                </c:pt>
                <c:pt idx="27">
                  <c:v>1438.6346252416781</c:v>
                </c:pt>
                <c:pt idx="28">
                  <c:v>2187.4191162253469</c:v>
                </c:pt>
                <c:pt idx="29">
                  <c:v>2077.3494987483573</c:v>
                </c:pt>
                <c:pt idx="30">
                  <c:v>1956.5142331051627</c:v>
                </c:pt>
                <c:pt idx="31">
                  <c:v>1609.6593847605554</c:v>
                </c:pt>
                <c:pt idx="32">
                  <c:v>1198.2241790752194</c:v>
                </c:pt>
                <c:pt idx="33">
                  <c:v>1305.3670430722045</c:v>
                </c:pt>
                <c:pt idx="34">
                  <c:v>1356.79964100644</c:v>
                </c:pt>
                <c:pt idx="35">
                  <c:v>1401.0863379146181</c:v>
                </c:pt>
                <c:pt idx="36">
                  <c:v>1641.2914148261136</c:v>
                </c:pt>
                <c:pt idx="37">
                  <c:v>1700.4028533893593</c:v>
                </c:pt>
                <c:pt idx="38">
                  <c:v>1761.6432022347476</c:v>
                </c:pt>
                <c:pt idx="39">
                  <c:v>1825.0891344918723</c:v>
                </c:pt>
                <c:pt idx="40">
                  <c:v>1890.8200846884247</c:v>
                </c:pt>
                <c:pt idx="41">
                  <c:v>1421.0650445052781</c:v>
                </c:pt>
                <c:pt idx="42">
                  <c:v>1466.3794684224547</c:v>
                </c:pt>
                <c:pt idx="43">
                  <c:v>1470.5772928694685</c:v>
                </c:pt>
                <c:pt idx="44">
                  <c:v>1517.2448065835401</c:v>
                </c:pt>
                <c:pt idx="45">
                  <c:v>1571.8886817416078</c:v>
                </c:pt>
                <c:pt idx="46">
                  <c:v>1614.9860394653613</c:v>
                </c:pt>
                <c:pt idx="47">
                  <c:v>1673.1500846739143</c:v>
                </c:pt>
                <c:pt idx="48">
                  <c:v>1733.4089196034624</c:v>
                </c:pt>
                <c:pt idx="49">
                  <c:v>1795.8379885247653</c:v>
                </c:pt>
                <c:pt idx="50">
                  <c:v>1860.5154528490823</c:v>
                </c:pt>
                <c:pt idx="51">
                  <c:v>1927.5222889865324</c:v>
                </c:pt>
                <c:pt idx="52">
                  <c:v>1996.9423897288409</c:v>
                </c:pt>
                <c:pt idx="53">
                  <c:v>2068.8626692834032</c:v>
                </c:pt>
                <c:pt idx="54">
                  <c:v>1605.2878569210964</c:v>
                </c:pt>
                <c:pt idx="55">
                  <c:v>1663.1026201456807</c:v>
                </c:pt>
                <c:pt idx="56">
                  <c:v>1722.9995936307514</c:v>
                </c:pt>
                <c:pt idx="57">
                  <c:v>1785.0537685952816</c:v>
                </c:pt>
                <c:pt idx="58">
                  <c:v>1715.0330220983863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9-4C91-A93B-C87B4A07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78200"/>
        <c:axId val="1123386480"/>
      </c:barChart>
      <c:lineChart>
        <c:grouping val="standard"/>
        <c:varyColors val="0"/>
        <c:ser>
          <c:idx val="4"/>
          <c:order val="4"/>
          <c:tx>
            <c:strRef>
              <c:f>Results!$A$205:$B$205</c:f>
              <c:strCache>
                <c:ptCount val="2"/>
                <c:pt idx="0">
                  <c:v>Fund Balance Worst-Case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Results!$C$205:$CU$205</c:f>
              <c:numCache>
                <c:formatCode>_-* #,##0_-;\-* #,##0_-;_-* "-"??_-;_-@_-</c:formatCode>
                <c:ptCount val="97"/>
                <c:pt idx="0">
                  <c:v>21736.939067398998</c:v>
                </c:pt>
                <c:pt idx="1">
                  <c:v>21963.846984188658</c:v>
                </c:pt>
                <c:pt idx="2">
                  <c:v>22089.3903694896</c:v>
                </c:pt>
                <c:pt idx="3">
                  <c:v>22222.855103725382</c:v>
                </c:pt>
                <c:pt idx="4">
                  <c:v>22371.795452848986</c:v>
                </c:pt>
                <c:pt idx="5">
                  <c:v>22640.547722045078</c:v>
                </c:pt>
                <c:pt idx="6">
                  <c:v>23109.523046833157</c:v>
                </c:pt>
                <c:pt idx="7">
                  <c:v>23600.858418639218</c:v>
                </c:pt>
                <c:pt idx="8">
                  <c:v>24105.771163135076</c:v>
                </c:pt>
                <c:pt idx="9">
                  <c:v>24610.162118768298</c:v>
                </c:pt>
                <c:pt idx="10">
                  <c:v>25058.936588840064</c:v>
                </c:pt>
                <c:pt idx="11">
                  <c:v>25820.774431170208</c:v>
                </c:pt>
                <c:pt idx="12">
                  <c:v>26629.13995412827</c:v>
                </c:pt>
                <c:pt idx="13">
                  <c:v>27459.691939734486</c:v>
                </c:pt>
                <c:pt idx="14">
                  <c:v>28165.304312492059</c:v>
                </c:pt>
                <c:pt idx="15">
                  <c:v>29124.283622138857</c:v>
                </c:pt>
                <c:pt idx="16">
                  <c:v>30114.329003544139</c:v>
                </c:pt>
                <c:pt idx="17">
                  <c:v>31188.745812655372</c:v>
                </c:pt>
                <c:pt idx="18">
                  <c:v>32300.741833659711</c:v>
                </c:pt>
                <c:pt idx="19">
                  <c:v>33505.27032630521</c:v>
                </c:pt>
                <c:pt idx="20">
                  <c:v>34754.739058669293</c:v>
                </c:pt>
                <c:pt idx="21">
                  <c:v>36050.825865211089</c:v>
                </c:pt>
                <c:pt idx="22">
                  <c:v>37395.271280831243</c:v>
                </c:pt>
                <c:pt idx="23">
                  <c:v>38789.880887011393</c:v>
                </c:pt>
                <c:pt idx="24">
                  <c:v>40104.408525209437</c:v>
                </c:pt>
                <c:pt idx="25">
                  <c:v>41126.926415489048</c:v>
                </c:pt>
                <c:pt idx="26">
                  <c:v>41986.373229289355</c:v>
                </c:pt>
                <c:pt idx="27">
                  <c:v>42656.101670385753</c:v>
                </c:pt>
                <c:pt idx="28">
                  <c:v>42577.240694293854</c:v>
                </c:pt>
                <c:pt idx="29">
                  <c:v>42606.601267140657</c:v>
                </c:pt>
                <c:pt idx="30">
                  <c:v>42761.305686440064</c:v>
                </c:pt>
                <c:pt idx="31">
                  <c:v>43284.8352764925</c:v>
                </c:pt>
                <c:pt idx="32">
                  <c:v>44264.818974747417</c:v>
                </c:pt>
                <c:pt idx="33">
                  <c:v>45181.46908281096</c:v>
                </c:pt>
                <c:pt idx="34">
                  <c:v>46089.797645217535</c:v>
                </c:pt>
                <c:pt idx="35">
                  <c:v>46996.764023008829</c:v>
                </c:pt>
                <c:pt idx="36">
                  <c:v>47695.782324576699</c:v>
                </c:pt>
                <c:pt idx="37">
                  <c:v>48366.517674162315</c:v>
                </c:pt>
                <c:pt idx="38">
                  <c:v>49005.110375825541</c:v>
                </c:pt>
                <c:pt idx="39">
                  <c:v>49607.411992313399</c:v>
                </c:pt>
                <c:pt idx="40">
                  <c:v>50168.967100106936</c:v>
                </c:pt>
                <c:pt idx="41">
                  <c:v>51254.997471210751</c:v>
                </c:pt>
                <c:pt idx="42">
                  <c:v>52347.273449878485</c:v>
                </c:pt>
                <c:pt idx="43">
                  <c:v>53489.679329040009</c:v>
                </c:pt>
                <c:pt idx="44">
                  <c:v>54639.623788042882</c:v>
                </c:pt>
                <c:pt idx="45">
                  <c:v>55788.883131811221</c:v>
                </c:pt>
                <c:pt idx="46">
                  <c:v>56949.591151921828</c:v>
                </c:pt>
                <c:pt idx="47">
                  <c:v>58106.146852714715</c:v>
                </c:pt>
                <c:pt idx="48">
                  <c:v>59255.947588238931</c:v>
                </c:pt>
                <c:pt idx="49">
                  <c:v>60396.16730227512</c:v>
                </c:pt>
                <c:pt idx="50">
                  <c:v>61523.741673092387</c:v>
                </c:pt>
                <c:pt idx="51">
                  <c:v>62635.352367322987</c:v>
                </c:pt>
                <c:pt idx="52">
                  <c:v>63727.410352331681</c:v>
                </c:pt>
                <c:pt idx="53">
                  <c:v>64796.038213670057</c:v>
                </c:pt>
                <c:pt idx="54">
                  <c:v>65837.051421268916</c:v>
                </c:pt>
                <c:pt idx="55">
                  <c:v>66845.938484926766</c:v>
                </c:pt>
                <c:pt idx="56">
                  <c:v>67817.839936390286</c:v>
                </c:pt>
                <c:pt idx="57">
                  <c:v>68747.52607188464</c:v>
                </c:pt>
                <c:pt idx="58">
                  <c:v>69774.607629756851</c:v>
                </c:pt>
                <c:pt idx="59">
                  <c:v>70586.901676748763</c:v>
                </c:pt>
                <c:pt idx="60">
                  <c:v>71349.1738699243</c:v>
                </c:pt>
                <c:pt idx="61">
                  <c:v>71968.591231383965</c:v>
                </c:pt>
                <c:pt idx="62">
                  <c:v>72570.446237487587</c:v>
                </c:pt>
                <c:pt idx="63">
                  <c:v>73060.501896492991</c:v>
                </c:pt>
                <c:pt idx="64">
                  <c:v>73482.311561984854</c:v>
                </c:pt>
                <c:pt idx="65">
                  <c:v>73873.193251353267</c:v>
                </c:pt>
                <c:pt idx="66">
                  <c:v>74097.558468087343</c:v>
                </c:pt>
                <c:pt idx="67">
                  <c:v>74960.483730407694</c:v>
                </c:pt>
                <c:pt idx="68">
                  <c:v>75677.031103319503</c:v>
                </c:pt>
                <c:pt idx="69">
                  <c:v>76396.564121785254</c:v>
                </c:pt>
                <c:pt idx="70">
                  <c:v>77069.102476794156</c:v>
                </c:pt>
                <c:pt idx="71">
                  <c:v>77654.431691541977</c:v>
                </c:pt>
                <c:pt idx="72">
                  <c:v>77435.16849166718</c:v>
                </c:pt>
                <c:pt idx="73">
                  <c:v>77046.985989804016</c:v>
                </c:pt>
                <c:pt idx="74">
                  <c:v>76475.287546506312</c:v>
                </c:pt>
                <c:pt idx="75">
                  <c:v>75704.503779568739</c:v>
                </c:pt>
                <c:pt idx="76">
                  <c:v>74718.034165071236</c:v>
                </c:pt>
                <c:pt idx="77">
                  <c:v>73498.185317971467</c:v>
                </c:pt>
                <c:pt idx="78">
                  <c:v>72026.105769397866</c:v>
                </c:pt>
                <c:pt idx="79">
                  <c:v>70281.717047928556</c:v>
                </c:pt>
                <c:pt idx="80">
                  <c:v>68243.640861747859</c:v>
                </c:pt>
                <c:pt idx="81">
                  <c:v>65889.122167626527</c:v>
                </c:pt>
                <c:pt idx="82">
                  <c:v>63193.947901142201</c:v>
                </c:pt>
                <c:pt idx="83">
                  <c:v>60132.361130415877</c:v>
                </c:pt>
                <c:pt idx="84">
                  <c:v>56676.970382851825</c:v>
                </c:pt>
                <c:pt idx="85">
                  <c:v>52798.653880902501</c:v>
                </c:pt>
                <c:pt idx="86">
                  <c:v>48466.458408697516</c:v>
                </c:pt>
                <c:pt idx="87">
                  <c:v>43647.4925164409</c:v>
                </c:pt>
                <c:pt idx="88">
                  <c:v>38306.81375375318</c:v>
                </c:pt>
                <c:pt idx="89">
                  <c:v>32407.30960657301</c:v>
                </c:pt>
                <c:pt idx="90">
                  <c:v>25909.571794792693</c:v>
                </c:pt>
                <c:pt idx="91">
                  <c:v>21647.037596028356</c:v>
                </c:pt>
                <c:pt idx="92">
                  <c:v>16955.667211550423</c:v>
                </c:pt>
                <c:pt idx="93">
                  <c:v>11805.535057859946</c:v>
                </c:pt>
                <c:pt idx="94">
                  <c:v>6164.88005694598</c:v>
                </c:pt>
                <c:pt idx="95">
                  <c:v>2.6753028854727746E-5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9-4C91-A93B-C87B4A07CFD6}"/>
            </c:ext>
          </c:extLst>
        </c:ser>
        <c:ser>
          <c:idx val="5"/>
          <c:order val="5"/>
          <c:tx>
            <c:strRef>
              <c:f>Results!$A$206:$B$206</c:f>
              <c:strCache>
                <c:ptCount val="2"/>
                <c:pt idx="0">
                  <c:v>Fund Balance Medium-Case Scenario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Results!$C$206:$CU$206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21926.916904775855</c:v>
                </c:pt>
                <c:pt idx="2">
                  <c:v>22013.299410235919</c:v>
                </c:pt>
                <c:pt idx="3">
                  <c:v>22105.433211023028</c:v>
                </c:pt>
                <c:pt idx="4">
                  <c:v>22210.750683487433</c:v>
                </c:pt>
                <c:pt idx="5">
                  <c:v>22433.447318366863</c:v>
                </c:pt>
                <c:pt idx="6">
                  <c:v>22853.609137946492</c:v>
                </c:pt>
                <c:pt idx="7">
                  <c:v>23292.895160513515</c:v>
                </c:pt>
                <c:pt idx="8">
                  <c:v>23742.323036834816</c:v>
                </c:pt>
                <c:pt idx="9">
                  <c:v>24187.598874616953</c:v>
                </c:pt>
                <c:pt idx="10">
                  <c:v>24573.447470102325</c:v>
                </c:pt>
                <c:pt idx="11">
                  <c:v>25268.452758018153</c:v>
                </c:pt>
                <c:pt idx="12">
                  <c:v>26005.351960173808</c:v>
                </c:pt>
                <c:pt idx="13">
                  <c:v>26759.493273643704</c:v>
                </c:pt>
                <c:pt idx="14">
                  <c:v>27383.465873544745</c:v>
                </c:pt>
                <c:pt idx="15">
                  <c:v>28255.527292656443</c:v>
                </c:pt>
                <c:pt idx="16">
                  <c:v>29152.682473876619</c:v>
                </c:pt>
                <c:pt idx="17">
                  <c:v>30127.885573471704</c:v>
                </c:pt>
                <c:pt idx="18">
                  <c:v>31133.885064072951</c:v>
                </c:pt>
                <c:pt idx="19">
                  <c:v>32225.231441206961</c:v>
                </c:pt>
                <c:pt idx="20">
                  <c:v>33353.816220602865</c:v>
                </c:pt>
                <c:pt idx="21">
                  <c:v>34520.856045723041</c:v>
                </c:pt>
                <c:pt idx="22">
                  <c:v>35727.604365465348</c:v>
                </c:pt>
                <c:pt idx="23">
                  <c:v>36975.352379875469</c:v>
                </c:pt>
                <c:pt idx="24">
                  <c:v>38133.31077915342</c:v>
                </c:pt>
                <c:pt idx="25">
                  <c:v>38989.202774686994</c:v>
                </c:pt>
                <c:pt idx="26">
                  <c:v>39671.960645982057</c:v>
                </c:pt>
                <c:pt idx="27">
                  <c:v>40154.711324504358</c:v>
                </c:pt>
                <c:pt idx="28">
                  <c:v>39878.391984795577</c:v>
                </c:pt>
                <c:pt idx="29">
                  <c:v>39700.561725949257</c:v>
                </c:pt>
                <c:pt idx="30">
                  <c:v>39637.672677385184</c:v>
                </c:pt>
                <c:pt idx="31">
                  <c:v>39932.473418848611</c:v>
                </c:pt>
                <c:pt idx="32">
                  <c:v>40671.409866219328</c:v>
                </c:pt>
                <c:pt idx="33">
                  <c:v>41333.303309598123</c:v>
                </c:pt>
                <c:pt idx="34">
                  <c:v>41972.588372872684</c:v>
                </c:pt>
                <c:pt idx="35">
                  <c:v>42595.524681338997</c:v>
                </c:pt>
                <c:pt idx="36">
                  <c:v>42994.77982013912</c:v>
                </c:pt>
                <c:pt idx="37">
                  <c:v>43349.586068673823</c:v>
                </c:pt>
                <c:pt idx="38">
                  <c:v>43655.324015155471</c:v>
                </c:pt>
                <c:pt idx="39">
                  <c:v>43907.054103029339</c:v>
                </c:pt>
                <c:pt idx="40">
                  <c:v>44099.497307435078</c:v>
                </c:pt>
                <c:pt idx="41">
                  <c:v>44797.018215514181</c:v>
                </c:pt>
                <c:pt idx="42">
                  <c:v>45479.526869189991</c:v>
                </c:pt>
                <c:pt idx="43">
                  <c:v>46189.834753709467</c:v>
                </c:pt>
                <c:pt idx="44">
                  <c:v>46884.149578063953</c:v>
                </c:pt>
                <c:pt idx="45">
                  <c:v>47553.059028381525</c:v>
                </c:pt>
                <c:pt idx="46">
                  <c:v>48207.462857130202</c:v>
                </c:pt>
                <c:pt idx="47">
                  <c:v>48830.443753248874</c:v>
                </c:pt>
                <c:pt idx="48">
                  <c:v>49418.043488126954</c:v>
                </c:pt>
                <c:pt idx="49">
                  <c:v>49966.017109940367</c:v>
                </c:pt>
                <c:pt idx="50">
                  <c:v>50469.815304399242</c:v>
                </c:pt>
                <c:pt idx="51">
                  <c:v>50924.565750742695</c:v>
                </c:pt>
                <c:pt idx="52">
                  <c:v>51325.053418181094</c:v>
                </c:pt>
                <c:pt idx="53">
                  <c:v>51665.69974507724</c:v>
                </c:pt>
                <c:pt idx="54">
                  <c:v>51940.540640096719</c:v>
                </c:pt>
                <c:pt idx="55">
                  <c:v>52143.203241337062</c:v>
                </c:pt>
                <c:pt idx="56">
                  <c:v>52266.881366057059</c:v>
                </c:pt>
                <c:pt idx="57">
                  <c:v>52304.309580062691</c:v>
                </c:pt>
                <c:pt idx="58">
                  <c:v>52392.9700564835</c:v>
                </c:pt>
                <c:pt idx="59">
                  <c:v>52218.207745966531</c:v>
                </c:pt>
                <c:pt idx="60">
                  <c:v>51942.723049392123</c:v>
                </c:pt>
                <c:pt idx="61">
                  <c:v>51471.234608104758</c:v>
                </c:pt>
                <c:pt idx="62">
                  <c:v>50926.62189792475</c:v>
                </c:pt>
                <c:pt idx="63">
                  <c:v>50211.901489326738</c:v>
                </c:pt>
                <c:pt idx="64">
                  <c:v>49367.903170598096</c:v>
                </c:pt>
                <c:pt idx="65">
                  <c:v>48429.011309608446</c:v>
                </c:pt>
                <c:pt idx="66">
                  <c:v>47256.493772329748</c:v>
                </c:pt>
                <c:pt idx="67">
                  <c:v>46652.356719319308</c:v>
                </c:pt>
                <c:pt idx="68">
                  <c:v>45827.070651917405</c:v>
                </c:pt>
                <c:pt idx="69">
                  <c:v>44926.511687821374</c:v>
                </c:pt>
                <c:pt idx="70">
                  <c:v>43896.784082230573</c:v>
                </c:pt>
                <c:pt idx="71">
                  <c:v>42693.647193325152</c:v>
                </c:pt>
                <c:pt idx="72">
                  <c:v>40595.558727959753</c:v>
                </c:pt>
                <c:pt idx="73">
                  <c:v>38235.043767135583</c:v>
                </c:pt>
                <c:pt idx="74">
                  <c:v>35593.120361366098</c:v>
                </c:pt>
                <c:pt idx="75">
                  <c:v>32649.639495601448</c:v>
                </c:pt>
                <c:pt idx="76">
                  <c:v>29383.21863314485</c:v>
                </c:pt>
                <c:pt idx="77">
                  <c:v>25771.171635741866</c:v>
                </c:pt>
                <c:pt idx="78">
                  <c:v>21789.434867477448</c:v>
                </c:pt>
                <c:pt idx="79">
                  <c:v>17412.489280083566</c:v>
                </c:pt>
                <c:pt idx="80">
                  <c:v>14536.332925524217</c:v>
                </c:pt>
                <c:pt idx="81">
                  <c:v>11376.941259169364</c:v>
                </c:pt>
                <c:pt idx="82">
                  <c:v>7914.9655272200034</c:v>
                </c:pt>
                <c:pt idx="83">
                  <c:v>4129.8966452587738</c:v>
                </c:pt>
                <c:pt idx="84">
                  <c:v>1.2130427174270153E-5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9-4C91-A93B-C87B4A07CFD6}"/>
            </c:ext>
          </c:extLst>
        </c:ser>
        <c:ser>
          <c:idx val="6"/>
          <c:order val="6"/>
          <c:tx>
            <c:strRef>
              <c:f>Results!$A$207:$B$207</c:f>
              <c:strCache>
                <c:ptCount val="2"/>
                <c:pt idx="0">
                  <c:v>Fund Balance Best-Case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Results!$C$207:$CU$207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21849.19058837328</c:v>
                </c:pt>
                <c:pt idx="2">
                  <c:v>21853.561622240595</c:v>
                </c:pt>
                <c:pt idx="3">
                  <c:v>21859.570434787267</c:v>
                </c:pt>
                <c:pt idx="4">
                  <c:v>21874.438004971074</c:v>
                </c:pt>
                <c:pt idx="5">
                  <c:v>22011.086343467134</c:v>
                </c:pt>
                <c:pt idx="6">
                  <c:v>22342.96566168244</c:v>
                </c:pt>
                <c:pt idx="7">
                  <c:v>22689.220325411439</c:v>
                </c:pt>
                <c:pt idx="8">
                  <c:v>23040.769301216667</c:v>
                </c:pt>
                <c:pt idx="9">
                  <c:v>23383.379152686302</c:v>
                </c:pt>
                <c:pt idx="10">
                  <c:v>23662.79021029951</c:v>
                </c:pt>
                <c:pt idx="11">
                  <c:v>24239.541396449462</c:v>
                </c:pt>
                <c:pt idx="12">
                  <c:v>24850.664443269154</c:v>
                </c:pt>
                <c:pt idx="13">
                  <c:v>25471.648726775817</c:v>
                </c:pt>
                <c:pt idx="14">
                  <c:v>25958.538833556173</c:v>
                </c:pt>
                <c:pt idx="15">
                  <c:v>26679.918589912049</c:v>
                </c:pt>
                <c:pt idx="16">
                  <c:v>27417.373373552797</c:v>
                </c:pt>
                <c:pt idx="17">
                  <c:v>28221.882139694426</c:v>
                </c:pt>
                <c:pt idx="18">
                  <c:v>29046.878900013216</c:v>
                </c:pt>
                <c:pt idx="19">
                  <c:v>29944.697305152284</c:v>
                </c:pt>
                <c:pt idx="20">
                  <c:v>30867.970466351173</c:v>
                </c:pt>
                <c:pt idx="21">
                  <c:v>31817.2959520449</c:v>
                </c:pt>
                <c:pt idx="22">
                  <c:v>32793.278044536521</c:v>
                </c:pt>
                <c:pt idx="23">
                  <c:v>33796.527294848485</c:v>
                </c:pt>
                <c:pt idx="24">
                  <c:v>34700.456275536642</c:v>
                </c:pt>
                <c:pt idx="25">
                  <c:v>35300.980976529507</c:v>
                </c:pt>
                <c:pt idx="26">
                  <c:v>35723.183863490653</c:v>
                </c:pt>
                <c:pt idx="27">
                  <c:v>35941.800192162693</c:v>
                </c:pt>
                <c:pt idx="28">
                  <c:v>35421.773962345585</c:v>
                </c:pt>
                <c:pt idx="29">
                  <c:v>34987.692569618659</c:v>
                </c:pt>
                <c:pt idx="30">
                  <c:v>34654.308769338662</c:v>
                </c:pt>
                <c:pt idx="31">
                  <c:v>34652.313653380916</c:v>
                </c:pt>
                <c:pt idx="32">
                  <c:v>35061.661186749683</c:v>
                </c:pt>
                <c:pt idx="33">
                  <c:v>35382.856089263892</c:v>
                </c:pt>
                <c:pt idx="34">
                  <c:v>35667.519097001183</c:v>
                </c:pt>
                <c:pt idx="35">
                  <c:v>35921.101342746937</c:v>
                </c:pt>
                <c:pt idx="36">
                  <c:v>35946.242564311309</c:v>
                </c:pt>
                <c:pt idx="37">
                  <c:v>35913.438685497167</c:v>
                </c:pt>
                <c:pt idx="38">
                  <c:v>35817.872637731554</c:v>
                </c:pt>
                <c:pt idx="39">
                  <c:v>35654.427208427616</c:v>
                </c:pt>
                <c:pt idx="40">
                  <c:v>35417.66835546503</c:v>
                </c:pt>
                <c:pt idx="41">
                  <c:v>35639.680951849485</c:v>
                </c:pt>
                <c:pt idx="42">
                  <c:v>35826.678614657394</c:v>
                </c:pt>
                <c:pt idx="43">
                  <c:v>36018.153549175797</c:v>
                </c:pt>
                <c:pt idx="44">
                  <c:v>36171.843773346533</c:v>
                </c:pt>
                <c:pt idx="45">
                  <c:v>36278.020037531023</c:v>
                </c:pt>
                <c:pt idx="46">
                  <c:v>36346.024616792238</c:v>
                </c:pt>
                <c:pt idx="47">
                  <c:v>36359.019983132021</c:v>
                </c:pt>
                <c:pt idx="48">
                  <c:v>36312.359388668629</c:v>
                </c:pt>
                <c:pt idx="49">
                  <c:v>36201.105071792234</c:v>
                </c:pt>
                <c:pt idx="50">
                  <c:v>36020.012039470254</c:v>
                </c:pt>
                <c:pt idx="51">
                  <c:v>35763.510999331687</c:v>
                </c:pt>
                <c:pt idx="52">
                  <c:v>35425.690398562976</c:v>
                </c:pt>
                <c:pt idx="53">
                  <c:v>35000.277524527854</c:v>
                </c:pt>
                <c:pt idx="54">
                  <c:v>34480.618619800312</c:v>
                </c:pt>
                <c:pt idx="55">
                  <c:v>33859.657961968769</c:v>
                </c:pt>
                <c:pt idx="56">
                  <c:v>33129.915856125474</c:v>
                </c:pt>
                <c:pt idx="57">
                  <c:v>32283.465485392593</c:v>
                </c:pt>
                <c:pt idx="58">
                  <c:v>31446.218377133333</c:v>
                </c:pt>
                <c:pt idx="59">
                  <c:v>30325.483132044548</c:v>
                </c:pt>
                <c:pt idx="60">
                  <c:v>29070.940659185086</c:v>
                </c:pt>
                <c:pt idx="61">
                  <c:v>27593.416850937301</c:v>
                </c:pt>
                <c:pt idx="62">
                  <c:v>26005.07478638483</c:v>
                </c:pt>
                <c:pt idx="63">
                  <c:v>24215.07790336902</c:v>
                </c:pt>
                <c:pt idx="64">
                  <c:v>22259.67412851171</c:v>
                </c:pt>
                <c:pt idx="65">
                  <c:v>20168.849048753618</c:v>
                </c:pt>
                <c:pt idx="66">
                  <c:v>17813.687553827047</c:v>
                </c:pt>
                <c:pt idx="67">
                  <c:v>15926.821313050266</c:v>
                </c:pt>
                <c:pt idx="68">
                  <c:v>13781.115556786057</c:v>
                </c:pt>
                <c:pt idx="69">
                  <c:v>11736.924031043951</c:v>
                </c:pt>
                <c:pt idx="70">
                  <c:v>9501.2520317107665</c:v>
                </c:pt>
                <c:pt idx="71">
                  <c:v>7061.7357220377789</c:v>
                </c:pt>
                <c:pt idx="72">
                  <c:v>3676.260109754227</c:v>
                </c:pt>
                <c:pt idx="7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9-4C91-A93B-C87B4A07CFD6}"/>
            </c:ext>
          </c:extLst>
        </c:ser>
        <c:ser>
          <c:idx val="7"/>
          <c:order val="7"/>
          <c:tx>
            <c:strRef>
              <c:f>Results!$A$208:$B$208</c:f>
              <c:strCache>
                <c:ptCount val="2"/>
                <c:pt idx="0">
                  <c:v>Fund Balance Planned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Results!$C$200:$CU$200</c:f>
              <c:numCache>
                <c:formatCode>yyyy</c:formatCode>
                <c:ptCount val="97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71955</c:v>
                </c:pt>
                <c:pt idx="75">
                  <c:v>72320</c:v>
                </c:pt>
                <c:pt idx="76">
                  <c:v>72685</c:v>
                </c:pt>
                <c:pt idx="77">
                  <c:v>73050</c:v>
                </c:pt>
                <c:pt idx="78">
                  <c:v>73415</c:v>
                </c:pt>
                <c:pt idx="79">
                  <c:v>73780</c:v>
                </c:pt>
                <c:pt idx="80">
                  <c:v>74145</c:v>
                </c:pt>
                <c:pt idx="81">
                  <c:v>74510</c:v>
                </c:pt>
                <c:pt idx="82">
                  <c:v>74876</c:v>
                </c:pt>
                <c:pt idx="83">
                  <c:v>75241</c:v>
                </c:pt>
                <c:pt idx="84">
                  <c:v>75606</c:v>
                </c:pt>
                <c:pt idx="85">
                  <c:v>75971</c:v>
                </c:pt>
                <c:pt idx="86">
                  <c:v>76337</c:v>
                </c:pt>
                <c:pt idx="87">
                  <c:v>76702</c:v>
                </c:pt>
                <c:pt idx="88">
                  <c:v>77067</c:v>
                </c:pt>
                <c:pt idx="89">
                  <c:v>77432</c:v>
                </c:pt>
                <c:pt idx="90">
                  <c:v>77798</c:v>
                </c:pt>
                <c:pt idx="91">
                  <c:v>78163</c:v>
                </c:pt>
                <c:pt idx="92">
                  <c:v>78528</c:v>
                </c:pt>
                <c:pt idx="93">
                  <c:v>78893</c:v>
                </c:pt>
                <c:pt idx="94">
                  <c:v>79259</c:v>
                </c:pt>
                <c:pt idx="95">
                  <c:v>79624</c:v>
                </c:pt>
                <c:pt idx="96">
                  <c:v>79989</c:v>
                </c:pt>
              </c:numCache>
            </c:numRef>
          </c:cat>
          <c:val>
            <c:numRef>
              <c:f>Results!$C$208:$CU$208</c:f>
              <c:numCache>
                <c:formatCode>_-* #,##0_-;\-* #,##0_-;_-* "-"??_-;_-@_-</c:formatCode>
                <c:ptCount val="97"/>
                <c:pt idx="0">
                  <c:v>21736.939067389998</c:v>
                </c:pt>
                <c:pt idx="1">
                  <c:v>21730.945157815335</c:v>
                </c:pt>
                <c:pt idx="2">
                  <c:v>21611.617787872299</c:v>
                </c:pt>
                <c:pt idx="3">
                  <c:v>21488.838767602301</c:v>
                </c:pt>
                <c:pt idx="4">
                  <c:v>21369.611746297564</c:v>
                </c:pt>
                <c:pt idx="5">
                  <c:v>21366.593224006672</c:v>
                </c:pt>
                <c:pt idx="6">
                  <c:v>21552.342750954649</c:v>
                </c:pt>
                <c:pt idx="7">
                  <c:v>21744.67800046397</c:v>
                </c:pt>
                <c:pt idx="8">
                  <c:v>21934.120741785544</c:v>
                </c:pt>
                <c:pt idx="9">
                  <c:v>22106.073474670728</c:v>
                </c:pt>
                <c:pt idx="10">
                  <c:v>22205.974984344724</c:v>
                </c:pt>
                <c:pt idx="11">
                  <c:v>22594.345462997688</c:v>
                </c:pt>
                <c:pt idx="12">
                  <c:v>23006.235872140071</c:v>
                </c:pt>
                <c:pt idx="13">
                  <c:v>23416.50420619818</c:v>
                </c:pt>
                <c:pt idx="14">
                  <c:v>23680.671147889967</c:v>
                </c:pt>
                <c:pt idx="15">
                  <c:v>24167.558259081816</c:v>
                </c:pt>
                <c:pt idx="16">
                  <c:v>24656.993352344125</c:v>
                </c:pt>
                <c:pt idx="17">
                  <c:v>25199.313982792763</c:v>
                </c:pt>
                <c:pt idx="18">
                  <c:v>25747.00917835833</c:v>
                </c:pt>
                <c:pt idx="19">
                  <c:v>26351.682218753496</c:v>
                </c:pt>
                <c:pt idx="20">
                  <c:v>26964.92124781743</c:v>
                </c:pt>
                <c:pt idx="21">
                  <c:v>27586.493741675069</c:v>
                </c:pt>
                <c:pt idx="22">
                  <c:v>28216.136646010502</c:v>
                </c:pt>
                <c:pt idx="23">
                  <c:v>28853.554369180809</c:v>
                </c:pt>
                <c:pt idx="24">
                  <c:v>29371.212911758372</c:v>
                </c:pt>
                <c:pt idx="25">
                  <c:v>29564.731543140442</c:v>
                </c:pt>
                <c:pt idx="26">
                  <c:v>29559.994041255104</c:v>
                </c:pt>
                <c:pt idx="27">
                  <c:v>29331.889360783502</c:v>
                </c:pt>
                <c:pt idx="28">
                  <c:v>28345.658930806065</c:v>
                </c:pt>
                <c:pt idx="29">
                  <c:v>27429.110374442575</c:v>
                </c:pt>
                <c:pt idx="30">
                  <c:v>26595.862926179307</c:v>
                </c:pt>
                <c:pt idx="31">
                  <c:v>26075.34748489207</c:v>
                </c:pt>
                <c:pt idx="32">
                  <c:v>25944.951293423805</c:v>
                </c:pt>
                <c:pt idx="33">
                  <c:v>25702.07230134571</c:v>
                </c:pt>
                <c:pt idx="34">
                  <c:v>25397.814420665803</c:v>
                </c:pt>
                <c:pt idx="35">
                  <c:v>25036.809986861874</c:v>
                </c:pt>
                <c:pt idx="36">
                  <c:v>24420.816756071792</c:v>
                </c:pt>
                <c:pt idx="37">
                  <c:v>23720.486159723812</c:v>
                </c:pt>
                <c:pt idx="38">
                  <c:v>22930.235534929197</c:v>
                </c:pt>
                <c:pt idx="39">
                  <c:v>22044.176926523458</c:v>
                </c:pt>
                <c:pt idx="40">
                  <c:v>21056.101823451856</c:v>
                </c:pt>
                <c:pt idx="41">
                  <c:v>20497.318474329964</c:v>
                </c:pt>
                <c:pt idx="42">
                  <c:v>19870.337612214254</c:v>
                </c:pt>
                <c:pt idx="43">
                  <c:v>19213.483037242037</c:v>
                </c:pt>
                <c:pt idx="44">
                  <c:v>18483.061682904561</c:v>
                </c:pt>
                <c:pt idx="45">
                  <c:v>17668.084508214066</c:v>
                </c:pt>
                <c:pt idx="46">
                  <c:v>16776.635331918296</c:v>
                </c:pt>
                <c:pt idx="47">
                  <c:v>15790.515813401844</c:v>
                </c:pt>
                <c:pt idx="48">
                  <c:v>14703.754258097943</c:v>
                </c:pt>
                <c:pt idx="49">
                  <c:v>13510.058976541475</c:v>
                </c:pt>
                <c:pt idx="50">
                  <c:v>12202.802462915737</c:v>
                </c:pt>
                <c:pt idx="51">
                  <c:v>10775.00482782654</c:v>
                </c:pt>
                <c:pt idx="52">
                  <c:v>9219.3164512386429</c:v>
                </c:pt>
                <c:pt idx="53">
                  <c:v>7527.9998199875918</c:v>
                </c:pt>
                <c:pt idx="54">
                  <c:v>6230.995827860258</c:v>
                </c:pt>
                <c:pt idx="55">
                  <c:v>4823.0626446513788</c:v>
                </c:pt>
                <c:pt idx="56">
                  <c:v>3297.5753288886149</c:v>
                </c:pt>
                <c:pt idx="57">
                  <c:v>1647.5626457273686</c:v>
                </c:pt>
                <c:pt idx="58">
                  <c:v>-1.6748742200434207E-7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79-4C91-A93B-C87B4A07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78200"/>
        <c:axId val="1123386480"/>
      </c:lineChart>
      <c:dateAx>
        <c:axId val="11233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23386480"/>
        <c:crosses val="autoZero"/>
        <c:auto val="1"/>
        <c:lblOffset val="100"/>
        <c:baseTimeUnit val="years"/>
      </c:dateAx>
      <c:valAx>
        <c:axId val="11233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Million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2337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Results!$A$150</c:f>
              <c:strCache>
                <c:ptCount val="1"/>
                <c:pt idx="0">
                  <c:v>Cost Projection Best-Case Scenario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(Results!$B$150,Results!$AY$150:$BX$150)</c:f>
              <c:numCache>
                <c:formatCode>_-* #,##0_-;\-* #,##0_-;_-* "-"??_-;_-@_-</c:formatCode>
                <c:ptCount val="27"/>
                <c:pt idx="1">
                  <c:v>1733.4089196034624</c:v>
                </c:pt>
                <c:pt idx="2">
                  <c:v>1795.8379885247653</c:v>
                </c:pt>
                <c:pt idx="3">
                  <c:v>1860.5154528490823</c:v>
                </c:pt>
                <c:pt idx="4">
                  <c:v>1927.5222889865324</c:v>
                </c:pt>
                <c:pt idx="5">
                  <c:v>1996.9423897288409</c:v>
                </c:pt>
                <c:pt idx="6">
                  <c:v>2068.8626692834032</c:v>
                </c:pt>
                <c:pt idx="7">
                  <c:v>2143.3731720901787</c:v>
                </c:pt>
                <c:pt idx="8">
                  <c:v>2220.5671855576406</c:v>
                </c:pt>
                <c:pt idx="9">
                  <c:v>2300.5413568589361</c:v>
                </c:pt>
                <c:pt idx="10">
                  <c:v>2383.3958139344822</c:v>
                </c:pt>
                <c:pt idx="11">
                  <c:v>2334.9244758688874</c:v>
                </c:pt>
                <c:pt idx="12">
                  <c:v>2579.5714899662835</c:v>
                </c:pt>
                <c:pt idx="13">
                  <c:v>2661.3861640747405</c:v>
                </c:pt>
                <c:pt idx="14">
                  <c:v>2826.1674320274033</c:v>
                </c:pt>
                <c:pt idx="15">
                  <c:v>2868.4411893309384</c:v>
                </c:pt>
                <c:pt idx="16">
                  <c:v>2996.4104871620834</c:v>
                </c:pt>
                <c:pt idx="17">
                  <c:v>3078.7767952410568</c:v>
                </c:pt>
                <c:pt idx="18">
                  <c:v>3123.4840477899475</c:v>
                </c:pt>
                <c:pt idx="19">
                  <c:v>3290.8240174249959</c:v>
                </c:pt>
                <c:pt idx="20">
                  <c:v>2713.2693633011495</c:v>
                </c:pt>
                <c:pt idx="21">
                  <c:v>2884.5743832804478</c:v>
                </c:pt>
                <c:pt idx="22">
                  <c:v>2683.5177120572134</c:v>
                </c:pt>
                <c:pt idx="23">
                  <c:v>2780.165139160496</c:v>
                </c:pt>
                <c:pt idx="24">
                  <c:v>2880.2933426803893</c:v>
                </c:pt>
                <c:pt idx="25">
                  <c:v>3713.079901597594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8-4880-82A0-F77F7B64008D}"/>
            </c:ext>
          </c:extLst>
        </c:ser>
        <c:ser>
          <c:idx val="3"/>
          <c:order val="3"/>
          <c:tx>
            <c:strRef>
              <c:f>Results!$A$153</c:f>
              <c:strCache>
                <c:ptCount val="1"/>
                <c:pt idx="0">
                  <c:v>Cost Projection Planned Scenario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(Results!$B$153,Results!$AY$153:$BX$153)</c:f>
              <c:numCache>
                <c:formatCode>_-* #,##0_-;\-* #,##0_-;_-* "-"??_-;_-@_-</c:formatCode>
                <c:ptCount val="27"/>
                <c:pt idx="1">
                  <c:v>1733.4089196034624</c:v>
                </c:pt>
                <c:pt idx="2">
                  <c:v>1795.8379885247653</c:v>
                </c:pt>
                <c:pt idx="3">
                  <c:v>1860.5154528490823</c:v>
                </c:pt>
                <c:pt idx="4">
                  <c:v>1927.5222889865324</c:v>
                </c:pt>
                <c:pt idx="5">
                  <c:v>1996.9423897288409</c:v>
                </c:pt>
                <c:pt idx="6">
                  <c:v>2068.8626692834032</c:v>
                </c:pt>
                <c:pt idx="7">
                  <c:v>1605.2878569210964</c:v>
                </c:pt>
                <c:pt idx="8">
                  <c:v>1663.1026201456807</c:v>
                </c:pt>
                <c:pt idx="9">
                  <c:v>1722.9995936307514</c:v>
                </c:pt>
                <c:pt idx="10">
                  <c:v>1785.0537685952816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8-4880-82A0-F77F7B64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143416"/>
        <c:axId val="646144136"/>
      </c:barChart>
      <c:lineChart>
        <c:grouping val="standard"/>
        <c:varyColors val="0"/>
        <c:ser>
          <c:idx val="2"/>
          <c:order val="2"/>
          <c:tx>
            <c:strRef>
              <c:f>Results!$A$152</c:f>
              <c:strCache>
                <c:ptCount val="1"/>
                <c:pt idx="0">
                  <c:v>Fund Balance Best-Case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(Results!$B$152,Results!$AY$152:$BX$152)</c:f>
              <c:numCache>
                <c:formatCode>_-* #,##0_-;\-* #,##0_-;_-* "-"??_-;_-@_-</c:formatCode>
                <c:ptCount val="27"/>
                <c:pt idx="1">
                  <c:v>36312.359388668629</c:v>
                </c:pt>
                <c:pt idx="2">
                  <c:v>36201.105071792234</c:v>
                </c:pt>
                <c:pt idx="3">
                  <c:v>36020.012039470254</c:v>
                </c:pt>
                <c:pt idx="4">
                  <c:v>35763.510999331687</c:v>
                </c:pt>
                <c:pt idx="5">
                  <c:v>35425.690398562976</c:v>
                </c:pt>
                <c:pt idx="6">
                  <c:v>35000.277524527854</c:v>
                </c:pt>
                <c:pt idx="7">
                  <c:v>34480.618619800312</c:v>
                </c:pt>
                <c:pt idx="8">
                  <c:v>33859.657961968769</c:v>
                </c:pt>
                <c:pt idx="9">
                  <c:v>33129.915856125474</c:v>
                </c:pt>
                <c:pt idx="10">
                  <c:v>32283.465485392593</c:v>
                </c:pt>
                <c:pt idx="11">
                  <c:v>31446.218377133333</c:v>
                </c:pt>
                <c:pt idx="12">
                  <c:v>30325.483132044548</c:v>
                </c:pt>
                <c:pt idx="13">
                  <c:v>29070.940659185086</c:v>
                </c:pt>
                <c:pt idx="14">
                  <c:v>27593.416850937301</c:v>
                </c:pt>
                <c:pt idx="15">
                  <c:v>26005.07478638483</c:v>
                </c:pt>
                <c:pt idx="16">
                  <c:v>24215.07790336902</c:v>
                </c:pt>
                <c:pt idx="17">
                  <c:v>22259.67412851171</c:v>
                </c:pt>
                <c:pt idx="18">
                  <c:v>20168.849048753618</c:v>
                </c:pt>
                <c:pt idx="19">
                  <c:v>17813.687553827047</c:v>
                </c:pt>
                <c:pt idx="20">
                  <c:v>15926.821313050266</c:v>
                </c:pt>
                <c:pt idx="21">
                  <c:v>13781.115556786057</c:v>
                </c:pt>
                <c:pt idx="22">
                  <c:v>11736.924031043951</c:v>
                </c:pt>
                <c:pt idx="23">
                  <c:v>9501.2520317107665</c:v>
                </c:pt>
                <c:pt idx="24">
                  <c:v>7061.7357220377789</c:v>
                </c:pt>
                <c:pt idx="25">
                  <c:v>3676.260109754227</c:v>
                </c:pt>
                <c:pt idx="26">
                  <c:v>-2.5514014996588229E-6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8-4880-82A0-F77F7B64008D}"/>
            </c:ext>
          </c:extLst>
        </c:ser>
        <c:ser>
          <c:idx val="5"/>
          <c:order val="5"/>
          <c:tx>
            <c:strRef>
              <c:f>Results!$A$155</c:f>
              <c:strCache>
                <c:ptCount val="1"/>
                <c:pt idx="0">
                  <c:v>Fund Balance Planned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(Results!$B$155,Results!$AY$155:$BX$155)</c:f>
              <c:numCache>
                <c:formatCode>_-* #,##0_-;\-* #,##0_-;_-* "-"??_-;_-@_-</c:formatCode>
                <c:ptCount val="27"/>
                <c:pt idx="1">
                  <c:v>14703.754258097943</c:v>
                </c:pt>
                <c:pt idx="2">
                  <c:v>13510.058976541475</c:v>
                </c:pt>
                <c:pt idx="3">
                  <c:v>12202.802462915737</c:v>
                </c:pt>
                <c:pt idx="4">
                  <c:v>10775.00482782654</c:v>
                </c:pt>
                <c:pt idx="5">
                  <c:v>9219.3164512386429</c:v>
                </c:pt>
                <c:pt idx="6">
                  <c:v>7527.9998199875918</c:v>
                </c:pt>
                <c:pt idx="7">
                  <c:v>6230.995827860258</c:v>
                </c:pt>
                <c:pt idx="8">
                  <c:v>4823.0626446513788</c:v>
                </c:pt>
                <c:pt idx="9">
                  <c:v>3297.5753288886149</c:v>
                </c:pt>
                <c:pt idx="10">
                  <c:v>1647.5626457273686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8-4880-82A0-F77F7B64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43416"/>
        <c:axId val="646144136"/>
      </c:lineChart>
      <c:lineChart>
        <c:grouping val="standard"/>
        <c:varyColors val="0"/>
        <c:ser>
          <c:idx val="1"/>
          <c:order val="1"/>
          <c:tx>
            <c:strRef>
              <c:f>Results!$A$151</c:f>
              <c:strCache>
                <c:ptCount val="1"/>
                <c:pt idx="0">
                  <c:v>Discount Rate Best-Case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(Results!$B$151,Results!$AY$151:$BX$151)</c:f>
              <c:numCache>
                <c:formatCode>0.00%</c:formatCode>
                <c:ptCount val="27"/>
                <c:pt idx="0">
                  <c:v>4.6391468359779801E-2</c:v>
                </c:pt>
                <c:pt idx="1">
                  <c:v>4.6391468359779801E-2</c:v>
                </c:pt>
                <c:pt idx="2">
                  <c:v>4.6391468359779801E-2</c:v>
                </c:pt>
                <c:pt idx="3">
                  <c:v>4.6391468359779801E-2</c:v>
                </c:pt>
                <c:pt idx="4">
                  <c:v>4.6391468359779801E-2</c:v>
                </c:pt>
                <c:pt idx="5">
                  <c:v>4.6391468359779801E-2</c:v>
                </c:pt>
                <c:pt idx="6">
                  <c:v>4.6391468359779801E-2</c:v>
                </c:pt>
                <c:pt idx="7">
                  <c:v>4.6391468359779801E-2</c:v>
                </c:pt>
                <c:pt idx="8">
                  <c:v>4.6391468359779801E-2</c:v>
                </c:pt>
                <c:pt idx="9">
                  <c:v>4.6391468359779801E-2</c:v>
                </c:pt>
                <c:pt idx="10">
                  <c:v>4.6391468359779801E-2</c:v>
                </c:pt>
                <c:pt idx="11">
                  <c:v>4.6391468359779801E-2</c:v>
                </c:pt>
                <c:pt idx="12">
                  <c:v>4.6391468359779801E-2</c:v>
                </c:pt>
                <c:pt idx="13">
                  <c:v>4.6391468359779801E-2</c:v>
                </c:pt>
                <c:pt idx="14">
                  <c:v>4.6391468359779801E-2</c:v>
                </c:pt>
                <c:pt idx="15">
                  <c:v>4.6391468359779801E-2</c:v>
                </c:pt>
                <c:pt idx="16">
                  <c:v>4.6391468359779801E-2</c:v>
                </c:pt>
                <c:pt idx="17">
                  <c:v>4.6391468359779801E-2</c:v>
                </c:pt>
                <c:pt idx="18">
                  <c:v>4.6391468359779801E-2</c:v>
                </c:pt>
                <c:pt idx="19">
                  <c:v>4.6391468359779801E-2</c:v>
                </c:pt>
                <c:pt idx="20">
                  <c:v>4.6391468359779801E-2</c:v>
                </c:pt>
                <c:pt idx="21">
                  <c:v>4.6391468359779801E-2</c:v>
                </c:pt>
                <c:pt idx="22">
                  <c:v>4.6391468359779801E-2</c:v>
                </c:pt>
                <c:pt idx="23">
                  <c:v>4.6391468359779801E-2</c:v>
                </c:pt>
                <c:pt idx="24">
                  <c:v>4.6391468359779801E-2</c:v>
                </c:pt>
                <c:pt idx="25">
                  <c:v>4.6391468359779801E-2</c:v>
                </c:pt>
                <c:pt idx="26">
                  <c:v>4.6391468359779801E-2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8-4880-82A0-F77F7B64008D}"/>
            </c:ext>
          </c:extLst>
        </c:ser>
        <c:ser>
          <c:idx val="4"/>
          <c:order val="4"/>
          <c:tx>
            <c:strRef>
              <c:f>Results!$A$154</c:f>
              <c:strCache>
                <c:ptCount val="1"/>
                <c:pt idx="0">
                  <c:v>Discount Rate Planned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(Results!$B$143,Results!$AY$143:$BX$143)</c:f>
              <c:strCache>
                <c:ptCount val="27"/>
                <c:pt idx="0">
                  <c:v>%</c:v>
                </c:pt>
                <c:pt idx="1">
                  <c:v>2070</c:v>
                </c:pt>
                <c:pt idx="2">
                  <c:v>2071</c:v>
                </c:pt>
                <c:pt idx="3">
                  <c:v>2072</c:v>
                </c:pt>
                <c:pt idx="4">
                  <c:v>2073</c:v>
                </c:pt>
                <c:pt idx="5">
                  <c:v>2074</c:v>
                </c:pt>
                <c:pt idx="6">
                  <c:v>2075</c:v>
                </c:pt>
                <c:pt idx="7">
                  <c:v>2076</c:v>
                </c:pt>
                <c:pt idx="8">
                  <c:v>2077</c:v>
                </c:pt>
                <c:pt idx="9">
                  <c:v>2078</c:v>
                </c:pt>
                <c:pt idx="10">
                  <c:v>2079</c:v>
                </c:pt>
                <c:pt idx="11">
                  <c:v>2080</c:v>
                </c:pt>
                <c:pt idx="12">
                  <c:v>2081</c:v>
                </c:pt>
                <c:pt idx="13">
                  <c:v>2082</c:v>
                </c:pt>
                <c:pt idx="14">
                  <c:v>2083</c:v>
                </c:pt>
                <c:pt idx="15">
                  <c:v>2084</c:v>
                </c:pt>
                <c:pt idx="16">
                  <c:v>2085</c:v>
                </c:pt>
                <c:pt idx="17">
                  <c:v>2086</c:v>
                </c:pt>
                <c:pt idx="18">
                  <c:v>2087</c:v>
                </c:pt>
                <c:pt idx="19">
                  <c:v>2088</c:v>
                </c:pt>
                <c:pt idx="20">
                  <c:v>2089</c:v>
                </c:pt>
                <c:pt idx="21">
                  <c:v>2090</c:v>
                </c:pt>
                <c:pt idx="22">
                  <c:v>2091</c:v>
                </c:pt>
                <c:pt idx="23">
                  <c:v>2092</c:v>
                </c:pt>
                <c:pt idx="24">
                  <c:v>2093</c:v>
                </c:pt>
                <c:pt idx="25">
                  <c:v>2094</c:v>
                </c:pt>
                <c:pt idx="26">
                  <c:v>2095</c:v>
                </c:pt>
              </c:strCache>
            </c:strRef>
          </c:cat>
          <c:val>
            <c:numRef>
              <c:f>(Results!$B$154,Results!$AY$154:$BX$154)</c:f>
              <c:numCache>
                <c:formatCode>0.00%</c:formatCode>
                <c:ptCount val="27"/>
                <c:pt idx="0">
                  <c:v>4.0951630202652099E-2</c:v>
                </c:pt>
                <c:pt idx="1">
                  <c:v>4.0951630202652099E-2</c:v>
                </c:pt>
                <c:pt idx="2">
                  <c:v>4.0951630202652099E-2</c:v>
                </c:pt>
                <c:pt idx="3">
                  <c:v>4.0951630202652099E-2</c:v>
                </c:pt>
                <c:pt idx="4">
                  <c:v>4.0951630202652099E-2</c:v>
                </c:pt>
                <c:pt idx="5">
                  <c:v>4.0951630202652099E-2</c:v>
                </c:pt>
                <c:pt idx="6">
                  <c:v>4.0951630202652099E-2</c:v>
                </c:pt>
                <c:pt idx="7">
                  <c:v>4.0951630202652099E-2</c:v>
                </c:pt>
                <c:pt idx="8">
                  <c:v>4.0951630202652099E-2</c:v>
                </c:pt>
                <c:pt idx="9">
                  <c:v>4.0951630202652099E-2</c:v>
                </c:pt>
                <c:pt idx="10">
                  <c:v>4.0951630202652099E-2</c:v>
                </c:pt>
                <c:pt idx="11">
                  <c:v>4.0951630202652099E-2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8-4880-82A0-F77F7B64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94888"/>
        <c:axId val="958694528"/>
      </c:lineChart>
      <c:catAx>
        <c:axId val="646143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46144136"/>
        <c:crosses val="autoZero"/>
        <c:auto val="1"/>
        <c:lblAlgn val="ctr"/>
        <c:lblOffset val="100"/>
        <c:noMultiLvlLbl val="0"/>
      </c:catAx>
      <c:valAx>
        <c:axId val="6461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46143416"/>
        <c:crosses val="autoZero"/>
        <c:crossBetween val="between"/>
      </c:valAx>
      <c:valAx>
        <c:axId val="958694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58694888"/>
        <c:crosses val="max"/>
        <c:crossBetween val="between"/>
      </c:valAx>
      <c:catAx>
        <c:axId val="95869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69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Grant Thornton Prognosis 2023-2095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Zwischenlagerung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Case'!$C$4:$BW$4</c:f>
              <c:numCache>
                <c:formatCode>General</c:formatCode>
                <c:ptCount val="73"/>
                <c:pt idx="0">
                  <c:v>127000</c:v>
                </c:pt>
                <c:pt idx="1">
                  <c:v>131000</c:v>
                </c:pt>
                <c:pt idx="2">
                  <c:v>135000</c:v>
                </c:pt>
                <c:pt idx="3">
                  <c:v>140000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7-4511-B3CA-51D7F74E98DA}"/>
            </c:ext>
          </c:extLst>
        </c:ser>
        <c:ser>
          <c:idx val="1"/>
          <c:order val="1"/>
          <c:tx>
            <c:strRef>
              <c:f>'[1]Ex-Ante Analysis - Best Case'!$A$5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Case'!$C$5:$BW$5</c:f>
              <c:numCache>
                <c:formatCode>General</c:formatCode>
                <c:ptCount val="73"/>
                <c:pt idx="0">
                  <c:v>283000</c:v>
                </c:pt>
                <c:pt idx="1">
                  <c:v>278000</c:v>
                </c:pt>
                <c:pt idx="2">
                  <c:v>258000</c:v>
                </c:pt>
                <c:pt idx="3">
                  <c:v>247000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7-4511-B3CA-51D7F74E98DA}"/>
            </c:ext>
          </c:extLst>
        </c:ser>
        <c:ser>
          <c:idx val="2"/>
          <c:order val="2"/>
          <c:tx>
            <c:strRef>
              <c:f>'[1]Ex-Ante Analysis - Best Case'!$A$6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Case'!$C$6:$BW$6</c:f>
              <c:numCache>
                <c:formatCode>General</c:formatCode>
                <c:ptCount val="73"/>
                <c:pt idx="0">
                  <c:v>93000</c:v>
                </c:pt>
                <c:pt idx="1">
                  <c:v>76000</c:v>
                </c:pt>
                <c:pt idx="2">
                  <c:v>79000</c:v>
                </c:pt>
                <c:pt idx="3">
                  <c:v>82000</c:v>
                </c:pt>
                <c:pt idx="4">
                  <c:v>85000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7-4511-B3CA-51D7F74E98DA}"/>
            </c:ext>
          </c:extLst>
        </c:ser>
        <c:ser>
          <c:idx val="3"/>
          <c:order val="3"/>
          <c:tx>
            <c:strRef>
              <c:f>'[1]Ex-Ante Analysis - Best Case'!$A$7</c:f>
              <c:strCache>
                <c:ptCount val="1"/>
                <c:pt idx="0">
                  <c:v>HAW-Endlager*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Case'!$C$7:$BW$7</c:f>
              <c:numCache>
                <c:formatCode>General</c:formatCode>
                <c:ptCount val="73"/>
                <c:pt idx="0">
                  <c:v>167000</c:v>
                </c:pt>
                <c:pt idx="1">
                  <c:v>254000</c:v>
                </c:pt>
                <c:pt idx="2">
                  <c:v>263000</c:v>
                </c:pt>
                <c:pt idx="3">
                  <c:v>273000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7-4511-B3CA-51D7F74E98DA}"/>
            </c:ext>
          </c:extLst>
        </c:ser>
        <c:ser>
          <c:idx val="4"/>
          <c:order val="4"/>
          <c:tx>
            <c:strRef>
              <c:f>'[1]Ex-Ante Analysis - Best Case'!$A$8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Case'!$C$3:$BW$3</c:f>
              <c:numCache>
                <c:formatCode>General</c:formatCode>
                <c:ptCount val="73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</c:numCache>
            </c:numRef>
          </c:cat>
          <c:val>
            <c:numRef>
              <c:f>'[1]Ex-Ante Analysis - Best Case'!$C$8:$BW$8</c:f>
              <c:numCache>
                <c:formatCode>General</c:formatCode>
                <c:ptCount val="73"/>
                <c:pt idx="0">
                  <c:v>670000</c:v>
                </c:pt>
                <c:pt idx="1">
                  <c:v>739000</c:v>
                </c:pt>
                <c:pt idx="2">
                  <c:v>735000</c:v>
                </c:pt>
                <c:pt idx="3">
                  <c:v>742000</c:v>
                </c:pt>
                <c:pt idx="4">
                  <c:v>664000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2927000</c:v>
                </c:pt>
                <c:pt idx="69">
                  <c:v>3003000</c:v>
                </c:pt>
                <c:pt idx="70">
                  <c:v>3110000</c:v>
                </c:pt>
                <c:pt idx="71">
                  <c:v>3864000</c:v>
                </c:pt>
                <c:pt idx="72">
                  <c:v>4006000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7-4511-B3CA-51D7F74E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008"/>
        <c:axId val="1550399648"/>
      </c:lineChart>
      <c:catAx>
        <c:axId val="1550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399648"/>
        <c:crosses val="autoZero"/>
        <c:auto val="1"/>
        <c:lblAlgn val="ctr"/>
        <c:lblOffset val="100"/>
        <c:noMultiLvlLbl val="1"/>
      </c:catAx>
      <c:valAx>
        <c:axId val="1550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504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Costs Estimation 2023-2095 Best</a:t>
            </a:r>
            <a:r>
              <a:rPr lang="de-DE" baseline="0"/>
              <a:t> Case (BGE 2022, Bundeshaushaelter 2023)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Case'!$A$13</c:f>
              <c:strCache>
                <c:ptCount val="1"/>
                <c:pt idx="0">
                  <c:v>Zwischenlagerung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Case'!$C$13:$BX$13</c:f>
              <c:numCache>
                <c:formatCode>General</c:formatCode>
                <c:ptCount val="74"/>
                <c:pt idx="0">
                  <c:v>430583</c:v>
                </c:pt>
                <c:pt idx="1">
                  <c:v>520286</c:v>
                </c:pt>
                <c:pt idx="2">
                  <c:v>548842</c:v>
                </c:pt>
                <c:pt idx="3">
                  <c:v>541667</c:v>
                </c:pt>
                <c:pt idx="4">
                  <c:v>146000</c:v>
                </c:pt>
                <c:pt idx="5">
                  <c:v>150000</c:v>
                </c:pt>
                <c:pt idx="6">
                  <c:v>160000</c:v>
                </c:pt>
                <c:pt idx="7">
                  <c:v>158000</c:v>
                </c:pt>
                <c:pt idx="8">
                  <c:v>159000</c:v>
                </c:pt>
                <c:pt idx="9">
                  <c:v>160000</c:v>
                </c:pt>
                <c:pt idx="10">
                  <c:v>166000</c:v>
                </c:pt>
                <c:pt idx="11">
                  <c:v>169000</c:v>
                </c:pt>
                <c:pt idx="12">
                  <c:v>180000</c:v>
                </c:pt>
                <c:pt idx="13">
                  <c:v>183000</c:v>
                </c:pt>
                <c:pt idx="14">
                  <c:v>192000</c:v>
                </c:pt>
                <c:pt idx="15">
                  <c:v>198000</c:v>
                </c:pt>
                <c:pt idx="16">
                  <c:v>208000</c:v>
                </c:pt>
                <c:pt idx="17">
                  <c:v>216000</c:v>
                </c:pt>
                <c:pt idx="18">
                  <c:v>224000</c:v>
                </c:pt>
                <c:pt idx="19">
                  <c:v>232000</c:v>
                </c:pt>
                <c:pt idx="20">
                  <c:v>239000</c:v>
                </c:pt>
                <c:pt idx="21">
                  <c:v>248000</c:v>
                </c:pt>
                <c:pt idx="22">
                  <c:v>257000</c:v>
                </c:pt>
                <c:pt idx="23">
                  <c:v>266000</c:v>
                </c:pt>
                <c:pt idx="24">
                  <c:v>275000</c:v>
                </c:pt>
                <c:pt idx="25">
                  <c:v>285000</c:v>
                </c:pt>
                <c:pt idx="26">
                  <c:v>268000</c:v>
                </c:pt>
                <c:pt idx="27">
                  <c:v>278000</c:v>
                </c:pt>
                <c:pt idx="28">
                  <c:v>288000</c:v>
                </c:pt>
                <c:pt idx="29">
                  <c:v>298000</c:v>
                </c:pt>
                <c:pt idx="30">
                  <c:v>309000</c:v>
                </c:pt>
                <c:pt idx="31">
                  <c:v>315000</c:v>
                </c:pt>
                <c:pt idx="32">
                  <c:v>302000</c:v>
                </c:pt>
                <c:pt idx="33">
                  <c:v>313000</c:v>
                </c:pt>
                <c:pt idx="34">
                  <c:v>324000</c:v>
                </c:pt>
                <c:pt idx="35">
                  <c:v>335000</c:v>
                </c:pt>
                <c:pt idx="36">
                  <c:v>348000</c:v>
                </c:pt>
                <c:pt idx="37">
                  <c:v>360000</c:v>
                </c:pt>
                <c:pt idx="38">
                  <c:v>373000</c:v>
                </c:pt>
                <c:pt idx="39">
                  <c:v>387000</c:v>
                </c:pt>
                <c:pt idx="40">
                  <c:v>388000</c:v>
                </c:pt>
                <c:pt idx="41">
                  <c:v>402000</c:v>
                </c:pt>
                <c:pt idx="42">
                  <c:v>368000</c:v>
                </c:pt>
                <c:pt idx="43">
                  <c:v>381000</c:v>
                </c:pt>
                <c:pt idx="44">
                  <c:v>395000</c:v>
                </c:pt>
                <c:pt idx="45">
                  <c:v>409000</c:v>
                </c:pt>
                <c:pt idx="46">
                  <c:v>424000</c:v>
                </c:pt>
                <c:pt idx="47">
                  <c:v>439000</c:v>
                </c:pt>
                <c:pt idx="48">
                  <c:v>455000</c:v>
                </c:pt>
                <c:pt idx="49">
                  <c:v>471000</c:v>
                </c:pt>
                <c:pt idx="50">
                  <c:v>488000</c:v>
                </c:pt>
                <c:pt idx="51">
                  <c:v>506000</c:v>
                </c:pt>
                <c:pt idx="52">
                  <c:v>524000</c:v>
                </c:pt>
                <c:pt idx="53">
                  <c:v>543000</c:v>
                </c:pt>
                <c:pt idx="54">
                  <c:v>562000</c:v>
                </c:pt>
                <c:pt idx="55">
                  <c:v>583000</c:v>
                </c:pt>
                <c:pt idx="56">
                  <c:v>604000</c:v>
                </c:pt>
                <c:pt idx="57">
                  <c:v>625000</c:v>
                </c:pt>
                <c:pt idx="58">
                  <c:v>648000</c:v>
                </c:pt>
                <c:pt idx="59">
                  <c:v>671000</c:v>
                </c:pt>
                <c:pt idx="60">
                  <c:v>695000</c:v>
                </c:pt>
                <c:pt idx="61">
                  <c:v>720000</c:v>
                </c:pt>
                <c:pt idx="62">
                  <c:v>746000</c:v>
                </c:pt>
                <c:pt idx="63">
                  <c:v>773000</c:v>
                </c:pt>
                <c:pt idx="64">
                  <c:v>801000</c:v>
                </c:pt>
                <c:pt idx="65">
                  <c:v>830000</c:v>
                </c:pt>
                <c:pt idx="66">
                  <c:v>215000</c:v>
                </c:pt>
                <c:pt idx="67">
                  <c:v>223000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1-44B6-A521-55BA3FEF354A}"/>
            </c:ext>
          </c:extLst>
        </c:ser>
        <c:ser>
          <c:idx val="1"/>
          <c:order val="1"/>
          <c:tx>
            <c:strRef>
              <c:f>'[1]Ex-Ante Analysis - Best Case'!$A$14</c:f>
              <c:strCache>
                <c:ptCount val="1"/>
                <c:pt idx="0">
                  <c:v>Behälter, Transporte &amp; Betriebsabfälle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Case'!$C$14:$BX$14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151000</c:v>
                </c:pt>
                <c:pt idx="5">
                  <c:v>161000</c:v>
                </c:pt>
                <c:pt idx="6">
                  <c:v>138000</c:v>
                </c:pt>
                <c:pt idx="7">
                  <c:v>137000</c:v>
                </c:pt>
                <c:pt idx="8">
                  <c:v>146000</c:v>
                </c:pt>
                <c:pt idx="9">
                  <c:v>115000</c:v>
                </c:pt>
                <c:pt idx="10">
                  <c:v>105000</c:v>
                </c:pt>
                <c:pt idx="11">
                  <c:v>102000</c:v>
                </c:pt>
                <c:pt idx="12">
                  <c:v>104000</c:v>
                </c:pt>
                <c:pt idx="13">
                  <c:v>108000</c:v>
                </c:pt>
                <c:pt idx="14">
                  <c:v>112000</c:v>
                </c:pt>
                <c:pt idx="15">
                  <c:v>116000</c:v>
                </c:pt>
                <c:pt idx="16">
                  <c:v>66000</c:v>
                </c:pt>
                <c:pt idx="17">
                  <c:v>69000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21000</c:v>
                </c:pt>
                <c:pt idx="22">
                  <c:v>22000</c:v>
                </c:pt>
                <c:pt idx="23">
                  <c:v>149000</c:v>
                </c:pt>
                <c:pt idx="24">
                  <c:v>339000</c:v>
                </c:pt>
                <c:pt idx="25">
                  <c:v>521000</c:v>
                </c:pt>
                <c:pt idx="26">
                  <c:v>715000</c:v>
                </c:pt>
                <c:pt idx="27">
                  <c:v>741000</c:v>
                </c:pt>
                <c:pt idx="28">
                  <c:v>579000</c:v>
                </c:pt>
                <c:pt idx="29">
                  <c:v>405000</c:v>
                </c:pt>
                <c:pt idx="30">
                  <c:v>258000</c:v>
                </c:pt>
                <c:pt idx="31">
                  <c:v>355000</c:v>
                </c:pt>
                <c:pt idx="32">
                  <c:v>453000</c:v>
                </c:pt>
                <c:pt idx="33">
                  <c:v>473000</c:v>
                </c:pt>
                <c:pt idx="34">
                  <c:v>487000</c:v>
                </c:pt>
                <c:pt idx="35">
                  <c:v>504000</c:v>
                </c:pt>
                <c:pt idx="36">
                  <c:v>522000</c:v>
                </c:pt>
                <c:pt idx="37">
                  <c:v>541000</c:v>
                </c:pt>
                <c:pt idx="38">
                  <c:v>561000</c:v>
                </c:pt>
                <c:pt idx="39">
                  <c:v>581000</c:v>
                </c:pt>
                <c:pt idx="40">
                  <c:v>604000</c:v>
                </c:pt>
                <c:pt idx="41">
                  <c:v>623000</c:v>
                </c:pt>
                <c:pt idx="42">
                  <c:v>645000</c:v>
                </c:pt>
                <c:pt idx="43">
                  <c:v>661000</c:v>
                </c:pt>
                <c:pt idx="44">
                  <c:v>684000</c:v>
                </c:pt>
                <c:pt idx="45">
                  <c:v>700000</c:v>
                </c:pt>
                <c:pt idx="46">
                  <c:v>725000</c:v>
                </c:pt>
                <c:pt idx="47">
                  <c:v>751000</c:v>
                </c:pt>
                <c:pt idx="48">
                  <c:v>778000</c:v>
                </c:pt>
                <c:pt idx="49">
                  <c:v>806000</c:v>
                </c:pt>
                <c:pt idx="50">
                  <c:v>835000</c:v>
                </c:pt>
                <c:pt idx="51">
                  <c:v>866000</c:v>
                </c:pt>
                <c:pt idx="52">
                  <c:v>897000</c:v>
                </c:pt>
                <c:pt idx="53">
                  <c:v>929000</c:v>
                </c:pt>
                <c:pt idx="54">
                  <c:v>963000</c:v>
                </c:pt>
                <c:pt idx="55">
                  <c:v>997000</c:v>
                </c:pt>
                <c:pt idx="56">
                  <c:v>1033000</c:v>
                </c:pt>
                <c:pt idx="57">
                  <c:v>935000</c:v>
                </c:pt>
                <c:pt idx="58">
                  <c:v>1122000</c:v>
                </c:pt>
                <c:pt idx="59">
                  <c:v>1160000</c:v>
                </c:pt>
                <c:pt idx="60">
                  <c:v>1262000</c:v>
                </c:pt>
                <c:pt idx="61">
                  <c:v>1248000</c:v>
                </c:pt>
                <c:pt idx="62">
                  <c:v>1327000</c:v>
                </c:pt>
                <c:pt idx="63">
                  <c:v>1347000</c:v>
                </c:pt>
                <c:pt idx="64">
                  <c:v>1324000</c:v>
                </c:pt>
                <c:pt idx="65">
                  <c:v>1427000</c:v>
                </c:pt>
                <c:pt idx="66">
                  <c:v>1424000</c:v>
                </c:pt>
                <c:pt idx="67">
                  <c:v>1543000</c:v>
                </c:pt>
                <c:pt idx="68">
                  <c:v>1528000</c:v>
                </c:pt>
                <c:pt idx="69">
                  <c:v>1581000</c:v>
                </c:pt>
                <c:pt idx="70">
                  <c:v>1637000</c:v>
                </c:pt>
                <c:pt idx="71">
                  <c:v>1176000</c:v>
                </c:pt>
                <c:pt idx="72">
                  <c:v>1221000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1-44B6-A521-55BA3FEF354A}"/>
            </c:ext>
          </c:extLst>
        </c:ser>
        <c:ser>
          <c:idx val="2"/>
          <c:order val="2"/>
          <c:tx>
            <c:strRef>
              <c:f>'[1]Ex-Ante Analysis - Best Case'!$A$15</c:f>
              <c:strCache>
                <c:ptCount val="1"/>
                <c:pt idx="0">
                  <c:v>Endlager Schacht Konrad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Case'!$C$15:$BX$15</c:f>
              <c:numCache>
                <c:formatCode>General</c:formatCode>
                <c:ptCount val="74"/>
                <c:pt idx="0">
                  <c:v>362418</c:v>
                </c:pt>
                <c:pt idx="1">
                  <c:v>376362</c:v>
                </c:pt>
                <c:pt idx="2">
                  <c:v>341195</c:v>
                </c:pt>
                <c:pt idx="3">
                  <c:v>325815</c:v>
                </c:pt>
                <c:pt idx="4">
                  <c:v>299973</c:v>
                </c:pt>
                <c:pt idx="5">
                  <c:v>88000</c:v>
                </c:pt>
                <c:pt idx="6">
                  <c:v>91000</c:v>
                </c:pt>
                <c:pt idx="7">
                  <c:v>94000</c:v>
                </c:pt>
                <c:pt idx="8">
                  <c:v>98000</c:v>
                </c:pt>
                <c:pt idx="9">
                  <c:v>101000</c:v>
                </c:pt>
                <c:pt idx="10">
                  <c:v>105000</c:v>
                </c:pt>
                <c:pt idx="11">
                  <c:v>108000</c:v>
                </c:pt>
                <c:pt idx="12">
                  <c:v>112000</c:v>
                </c:pt>
                <c:pt idx="13">
                  <c:v>116000</c:v>
                </c:pt>
                <c:pt idx="14">
                  <c:v>121000</c:v>
                </c:pt>
                <c:pt idx="15">
                  <c:v>125000</c:v>
                </c:pt>
                <c:pt idx="16">
                  <c:v>130000</c:v>
                </c:pt>
                <c:pt idx="17">
                  <c:v>134000</c:v>
                </c:pt>
                <c:pt idx="18">
                  <c:v>139000</c:v>
                </c:pt>
                <c:pt idx="19">
                  <c:v>144000</c:v>
                </c:pt>
                <c:pt idx="20">
                  <c:v>149000</c:v>
                </c:pt>
                <c:pt idx="21">
                  <c:v>155000</c:v>
                </c:pt>
                <c:pt idx="22">
                  <c:v>160000</c:v>
                </c:pt>
                <c:pt idx="23">
                  <c:v>166000</c:v>
                </c:pt>
                <c:pt idx="24">
                  <c:v>172000</c:v>
                </c:pt>
                <c:pt idx="25">
                  <c:v>178000</c:v>
                </c:pt>
                <c:pt idx="26">
                  <c:v>185000</c:v>
                </c:pt>
                <c:pt idx="27">
                  <c:v>191000</c:v>
                </c:pt>
                <c:pt idx="28">
                  <c:v>198000</c:v>
                </c:pt>
                <c:pt idx="29">
                  <c:v>205000</c:v>
                </c:pt>
                <c:pt idx="30">
                  <c:v>213000</c:v>
                </c:pt>
                <c:pt idx="31">
                  <c:v>220000</c:v>
                </c:pt>
                <c:pt idx="32">
                  <c:v>228000</c:v>
                </c:pt>
                <c:pt idx="33">
                  <c:v>236000</c:v>
                </c:pt>
                <c:pt idx="34">
                  <c:v>245000</c:v>
                </c:pt>
                <c:pt idx="35">
                  <c:v>441000</c:v>
                </c:pt>
                <c:pt idx="36">
                  <c:v>457000</c:v>
                </c:pt>
                <c:pt idx="37">
                  <c:v>474000</c:v>
                </c:pt>
                <c:pt idx="38">
                  <c:v>491000</c:v>
                </c:pt>
                <c:pt idx="39">
                  <c:v>509000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1-44B6-A521-55BA3FEF354A}"/>
            </c:ext>
          </c:extLst>
        </c:ser>
        <c:ser>
          <c:idx val="3"/>
          <c:order val="3"/>
          <c:tx>
            <c:strRef>
              <c:f>'[1]Ex-Ante Analysis - Best Case'!$A$16</c:f>
              <c:strCache>
                <c:ptCount val="1"/>
                <c:pt idx="0">
                  <c:v>HAW-Endlager**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Case'!$C$16:$BX$16</c:f>
              <c:numCache>
                <c:formatCode>General</c:formatCode>
                <c:ptCount val="74"/>
                <c:pt idx="0">
                  <c:v>103156</c:v>
                </c:pt>
                <c:pt idx="1">
                  <c:v>112597</c:v>
                </c:pt>
                <c:pt idx="2">
                  <c:v>117773</c:v>
                </c:pt>
                <c:pt idx="3">
                  <c:v>131748</c:v>
                </c:pt>
                <c:pt idx="4">
                  <c:v>282000</c:v>
                </c:pt>
                <c:pt idx="5">
                  <c:v>293000</c:v>
                </c:pt>
                <c:pt idx="6">
                  <c:v>303000</c:v>
                </c:pt>
                <c:pt idx="7">
                  <c:v>314000</c:v>
                </c:pt>
                <c:pt idx="8">
                  <c:v>325000</c:v>
                </c:pt>
                <c:pt idx="9">
                  <c:v>430000</c:v>
                </c:pt>
                <c:pt idx="10">
                  <c:v>146000</c:v>
                </c:pt>
                <c:pt idx="11">
                  <c:v>136000</c:v>
                </c:pt>
                <c:pt idx="12">
                  <c:v>137000</c:v>
                </c:pt>
                <c:pt idx="13">
                  <c:v>291000</c:v>
                </c:pt>
                <c:pt idx="14">
                  <c:v>61000</c:v>
                </c:pt>
                <c:pt idx="15">
                  <c:v>63000</c:v>
                </c:pt>
                <c:pt idx="16">
                  <c:v>66000</c:v>
                </c:pt>
                <c:pt idx="17">
                  <c:v>68000</c:v>
                </c:pt>
                <c:pt idx="18">
                  <c:v>70000</c:v>
                </c:pt>
                <c:pt idx="19">
                  <c:v>73000</c:v>
                </c:pt>
                <c:pt idx="20">
                  <c:v>76000</c:v>
                </c:pt>
                <c:pt idx="21">
                  <c:v>78000</c:v>
                </c:pt>
                <c:pt idx="22">
                  <c:v>81000</c:v>
                </c:pt>
                <c:pt idx="23">
                  <c:v>84000</c:v>
                </c:pt>
                <c:pt idx="24">
                  <c:v>224000</c:v>
                </c:pt>
                <c:pt idx="25">
                  <c:v>232000</c:v>
                </c:pt>
                <c:pt idx="26">
                  <c:v>272000</c:v>
                </c:pt>
                <c:pt idx="27">
                  <c:v>979000</c:v>
                </c:pt>
                <c:pt idx="28">
                  <c:v>1014000</c:v>
                </c:pt>
                <c:pt idx="29">
                  <c:v>1051000</c:v>
                </c:pt>
                <c:pt idx="30">
                  <c:v>831000</c:v>
                </c:pt>
                <c:pt idx="31">
                  <c:v>315000</c:v>
                </c:pt>
                <c:pt idx="32">
                  <c:v>326000</c:v>
                </c:pt>
                <c:pt idx="33">
                  <c:v>338000</c:v>
                </c:pt>
                <c:pt idx="34">
                  <c:v>350000</c:v>
                </c:pt>
                <c:pt idx="35">
                  <c:v>363000</c:v>
                </c:pt>
                <c:pt idx="36">
                  <c:v>376000</c:v>
                </c:pt>
                <c:pt idx="37">
                  <c:v>390000</c:v>
                </c:pt>
                <c:pt idx="38">
                  <c:v>404000</c:v>
                </c:pt>
                <c:pt idx="39">
                  <c:v>418000</c:v>
                </c:pt>
                <c:pt idx="40">
                  <c:v>433000</c:v>
                </c:pt>
                <c:pt idx="41">
                  <c:v>449000</c:v>
                </c:pt>
                <c:pt idx="42">
                  <c:v>465000</c:v>
                </c:pt>
                <c:pt idx="43">
                  <c:v>482000</c:v>
                </c:pt>
                <c:pt idx="44">
                  <c:v>499000</c:v>
                </c:pt>
                <c:pt idx="45">
                  <c:v>517000</c:v>
                </c:pt>
                <c:pt idx="46">
                  <c:v>536000</c:v>
                </c:pt>
                <c:pt idx="47">
                  <c:v>555000</c:v>
                </c:pt>
                <c:pt idx="48">
                  <c:v>575000</c:v>
                </c:pt>
                <c:pt idx="49">
                  <c:v>596000</c:v>
                </c:pt>
                <c:pt idx="50">
                  <c:v>618000</c:v>
                </c:pt>
                <c:pt idx="51">
                  <c:v>640000</c:v>
                </c:pt>
                <c:pt idx="52">
                  <c:v>663000</c:v>
                </c:pt>
                <c:pt idx="53">
                  <c:v>687000</c:v>
                </c:pt>
                <c:pt idx="54">
                  <c:v>712000</c:v>
                </c:pt>
                <c:pt idx="55">
                  <c:v>737000</c:v>
                </c:pt>
                <c:pt idx="56">
                  <c:v>764000</c:v>
                </c:pt>
                <c:pt idx="57">
                  <c:v>791000</c:v>
                </c:pt>
                <c:pt idx="58">
                  <c:v>820000</c:v>
                </c:pt>
                <c:pt idx="59">
                  <c:v>849000</c:v>
                </c:pt>
                <c:pt idx="60">
                  <c:v>880000</c:v>
                </c:pt>
                <c:pt idx="61">
                  <c:v>912000</c:v>
                </c:pt>
                <c:pt idx="62">
                  <c:v>945000</c:v>
                </c:pt>
                <c:pt idx="63">
                  <c:v>979000</c:v>
                </c:pt>
                <c:pt idx="64">
                  <c:v>1014000</c:v>
                </c:pt>
                <c:pt idx="65">
                  <c:v>1051000</c:v>
                </c:pt>
                <c:pt idx="66">
                  <c:v>1088000</c:v>
                </c:pt>
                <c:pt idx="67">
                  <c:v>1128000</c:v>
                </c:pt>
                <c:pt idx="68">
                  <c:v>1168000</c:v>
                </c:pt>
                <c:pt idx="69">
                  <c:v>1211000</c:v>
                </c:pt>
                <c:pt idx="70">
                  <c:v>1254000</c:v>
                </c:pt>
                <c:pt idx="71">
                  <c:v>2545000</c:v>
                </c:pt>
                <c:pt idx="72">
                  <c:v>2637000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1-44B6-A521-55BA3FEF354A}"/>
            </c:ext>
          </c:extLst>
        </c:ser>
        <c:ser>
          <c:idx val="4"/>
          <c:order val="4"/>
          <c:tx>
            <c:strRef>
              <c:f>'[1]Ex-Ante Analysis - Best Case'!$A$17</c:f>
              <c:strCache>
                <c:ptCount val="1"/>
                <c:pt idx="0">
                  <c:v>Summe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Case'!$C$12:$BX$12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Case'!$C$17:$BX$17</c:f>
              <c:numCache>
                <c:formatCode>General</c:formatCode>
                <c:ptCount val="74"/>
                <c:pt idx="0">
                  <c:v>896157</c:v>
                </c:pt>
                <c:pt idx="1">
                  <c:v>1009245</c:v>
                </c:pt>
                <c:pt idx="2">
                  <c:v>1007810</c:v>
                </c:pt>
                <c:pt idx="3">
                  <c:v>999230</c:v>
                </c:pt>
                <c:pt idx="4">
                  <c:v>878973</c:v>
                </c:pt>
                <c:pt idx="5">
                  <c:v>692000</c:v>
                </c:pt>
                <c:pt idx="6">
                  <c:v>692000</c:v>
                </c:pt>
                <c:pt idx="7">
                  <c:v>703000</c:v>
                </c:pt>
                <c:pt idx="8">
                  <c:v>728000</c:v>
                </c:pt>
                <c:pt idx="9">
                  <c:v>806000</c:v>
                </c:pt>
                <c:pt idx="10">
                  <c:v>522000</c:v>
                </c:pt>
                <c:pt idx="11">
                  <c:v>515000</c:v>
                </c:pt>
                <c:pt idx="12">
                  <c:v>533000</c:v>
                </c:pt>
                <c:pt idx="13">
                  <c:v>698000</c:v>
                </c:pt>
                <c:pt idx="14">
                  <c:v>486000</c:v>
                </c:pt>
                <c:pt idx="15">
                  <c:v>502000</c:v>
                </c:pt>
                <c:pt idx="16">
                  <c:v>470000</c:v>
                </c:pt>
                <c:pt idx="17">
                  <c:v>487000</c:v>
                </c:pt>
                <c:pt idx="18">
                  <c:v>452000</c:v>
                </c:pt>
                <c:pt idx="19">
                  <c:v>469000</c:v>
                </c:pt>
                <c:pt idx="20">
                  <c:v>485000</c:v>
                </c:pt>
                <c:pt idx="21">
                  <c:v>502000</c:v>
                </c:pt>
                <c:pt idx="22">
                  <c:v>520000</c:v>
                </c:pt>
                <c:pt idx="23">
                  <c:v>665000</c:v>
                </c:pt>
                <c:pt idx="24">
                  <c:v>1010000</c:v>
                </c:pt>
                <c:pt idx="25">
                  <c:v>1216000</c:v>
                </c:pt>
                <c:pt idx="26">
                  <c:v>1440000</c:v>
                </c:pt>
                <c:pt idx="27">
                  <c:v>2189000</c:v>
                </c:pt>
                <c:pt idx="28">
                  <c:v>2079000</c:v>
                </c:pt>
                <c:pt idx="29">
                  <c:v>1959000</c:v>
                </c:pt>
                <c:pt idx="30">
                  <c:v>1611000</c:v>
                </c:pt>
                <c:pt idx="31">
                  <c:v>1205000</c:v>
                </c:pt>
                <c:pt idx="32">
                  <c:v>1309000</c:v>
                </c:pt>
                <c:pt idx="33">
                  <c:v>1360000</c:v>
                </c:pt>
                <c:pt idx="34">
                  <c:v>1406000</c:v>
                </c:pt>
                <c:pt idx="35">
                  <c:v>1643000</c:v>
                </c:pt>
                <c:pt idx="36">
                  <c:v>1703000</c:v>
                </c:pt>
                <c:pt idx="37">
                  <c:v>1765000</c:v>
                </c:pt>
                <c:pt idx="38">
                  <c:v>1829000</c:v>
                </c:pt>
                <c:pt idx="39">
                  <c:v>1895000</c:v>
                </c:pt>
                <c:pt idx="40">
                  <c:v>1425000</c:v>
                </c:pt>
                <c:pt idx="41">
                  <c:v>1474000</c:v>
                </c:pt>
                <c:pt idx="42">
                  <c:v>1478000</c:v>
                </c:pt>
                <c:pt idx="43">
                  <c:v>1524000</c:v>
                </c:pt>
                <c:pt idx="44">
                  <c:v>1578000</c:v>
                </c:pt>
                <c:pt idx="45">
                  <c:v>1626000</c:v>
                </c:pt>
                <c:pt idx="46">
                  <c:v>1685000</c:v>
                </c:pt>
                <c:pt idx="47">
                  <c:v>1745000</c:v>
                </c:pt>
                <c:pt idx="48">
                  <c:v>1808000</c:v>
                </c:pt>
                <c:pt idx="49">
                  <c:v>1873000</c:v>
                </c:pt>
                <c:pt idx="50">
                  <c:v>1941000</c:v>
                </c:pt>
                <c:pt idx="51">
                  <c:v>2012000</c:v>
                </c:pt>
                <c:pt idx="52">
                  <c:v>2084000</c:v>
                </c:pt>
                <c:pt idx="53">
                  <c:v>2159000</c:v>
                </c:pt>
                <c:pt idx="54">
                  <c:v>2237000</c:v>
                </c:pt>
                <c:pt idx="55">
                  <c:v>2317000</c:v>
                </c:pt>
                <c:pt idx="56">
                  <c:v>2401000</c:v>
                </c:pt>
                <c:pt idx="57">
                  <c:v>2351000</c:v>
                </c:pt>
                <c:pt idx="58">
                  <c:v>2590000</c:v>
                </c:pt>
                <c:pt idx="59">
                  <c:v>2680000</c:v>
                </c:pt>
                <c:pt idx="60">
                  <c:v>2837000</c:v>
                </c:pt>
                <c:pt idx="61">
                  <c:v>2880000</c:v>
                </c:pt>
                <c:pt idx="62">
                  <c:v>3018000</c:v>
                </c:pt>
                <c:pt idx="63">
                  <c:v>3099000</c:v>
                </c:pt>
                <c:pt idx="64">
                  <c:v>3139000</c:v>
                </c:pt>
                <c:pt idx="65">
                  <c:v>3308000</c:v>
                </c:pt>
                <c:pt idx="66">
                  <c:v>2727000</c:v>
                </c:pt>
                <c:pt idx="67">
                  <c:v>2894000</c:v>
                </c:pt>
                <c:pt idx="68">
                  <c:v>2696000</c:v>
                </c:pt>
                <c:pt idx="69">
                  <c:v>2792000</c:v>
                </c:pt>
                <c:pt idx="70">
                  <c:v>2891000</c:v>
                </c:pt>
                <c:pt idx="71">
                  <c:v>3721000</c:v>
                </c:pt>
                <c:pt idx="72">
                  <c:v>3858000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1-44B6-A521-55BA3FEF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35056"/>
        <c:axId val="1615936016"/>
      </c:lineChart>
      <c:catAx>
        <c:axId val="16159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6016"/>
        <c:crosses val="autoZero"/>
        <c:auto val="1"/>
        <c:lblAlgn val="ctr"/>
        <c:lblOffset val="100"/>
        <c:noMultiLvlLbl val="1"/>
      </c:catAx>
      <c:valAx>
        <c:axId val="1615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15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Differenz zwischen Kostenprognose und Ist-Kosten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'[1]Ex-Ante Analysis - Best Case'!$C$21:$BX$21</c:f>
              <c:numCache>
                <c:formatCode>General</c:formatCode>
                <c:ptCount val="74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  <c:pt idx="6">
                  <c:v>47483</c:v>
                </c:pt>
                <c:pt idx="7">
                  <c:v>47848</c:v>
                </c:pt>
                <c:pt idx="8">
                  <c:v>48213</c:v>
                </c:pt>
                <c:pt idx="9">
                  <c:v>48579</c:v>
                </c:pt>
                <c:pt idx="10">
                  <c:v>48944</c:v>
                </c:pt>
                <c:pt idx="11">
                  <c:v>49309</c:v>
                </c:pt>
                <c:pt idx="12">
                  <c:v>49674</c:v>
                </c:pt>
                <c:pt idx="13">
                  <c:v>50040</c:v>
                </c:pt>
                <c:pt idx="14">
                  <c:v>50405</c:v>
                </c:pt>
                <c:pt idx="15">
                  <c:v>50770</c:v>
                </c:pt>
                <c:pt idx="16">
                  <c:v>51135</c:v>
                </c:pt>
                <c:pt idx="17">
                  <c:v>51501</c:v>
                </c:pt>
                <c:pt idx="18">
                  <c:v>51866</c:v>
                </c:pt>
                <c:pt idx="19">
                  <c:v>52231</c:v>
                </c:pt>
                <c:pt idx="20">
                  <c:v>52596</c:v>
                </c:pt>
                <c:pt idx="21">
                  <c:v>52962</c:v>
                </c:pt>
                <c:pt idx="22">
                  <c:v>53327</c:v>
                </c:pt>
                <c:pt idx="23">
                  <c:v>53692</c:v>
                </c:pt>
                <c:pt idx="24">
                  <c:v>54057</c:v>
                </c:pt>
                <c:pt idx="25">
                  <c:v>54423</c:v>
                </c:pt>
                <c:pt idx="26">
                  <c:v>54788</c:v>
                </c:pt>
                <c:pt idx="27">
                  <c:v>55153</c:v>
                </c:pt>
                <c:pt idx="28">
                  <c:v>55518</c:v>
                </c:pt>
                <c:pt idx="29">
                  <c:v>55884</c:v>
                </c:pt>
                <c:pt idx="30">
                  <c:v>56249</c:v>
                </c:pt>
                <c:pt idx="31">
                  <c:v>56614</c:v>
                </c:pt>
                <c:pt idx="32">
                  <c:v>56979</c:v>
                </c:pt>
                <c:pt idx="33">
                  <c:v>57345</c:v>
                </c:pt>
                <c:pt idx="34">
                  <c:v>57710</c:v>
                </c:pt>
                <c:pt idx="35">
                  <c:v>58075</c:v>
                </c:pt>
                <c:pt idx="36">
                  <c:v>58440</c:v>
                </c:pt>
                <c:pt idx="37">
                  <c:v>58806</c:v>
                </c:pt>
                <c:pt idx="38">
                  <c:v>59171</c:v>
                </c:pt>
                <c:pt idx="39">
                  <c:v>59536</c:v>
                </c:pt>
                <c:pt idx="40">
                  <c:v>59901</c:v>
                </c:pt>
                <c:pt idx="41">
                  <c:v>60267</c:v>
                </c:pt>
                <c:pt idx="42">
                  <c:v>60632</c:v>
                </c:pt>
                <c:pt idx="43">
                  <c:v>60997</c:v>
                </c:pt>
                <c:pt idx="44">
                  <c:v>61362</c:v>
                </c:pt>
                <c:pt idx="45">
                  <c:v>61728</c:v>
                </c:pt>
                <c:pt idx="46">
                  <c:v>62093</c:v>
                </c:pt>
                <c:pt idx="47">
                  <c:v>62458</c:v>
                </c:pt>
                <c:pt idx="48">
                  <c:v>62823</c:v>
                </c:pt>
                <c:pt idx="49">
                  <c:v>63189</c:v>
                </c:pt>
                <c:pt idx="50">
                  <c:v>63554</c:v>
                </c:pt>
                <c:pt idx="51">
                  <c:v>63919</c:v>
                </c:pt>
                <c:pt idx="52">
                  <c:v>64284</c:v>
                </c:pt>
                <c:pt idx="53">
                  <c:v>64650</c:v>
                </c:pt>
                <c:pt idx="54">
                  <c:v>65015</c:v>
                </c:pt>
                <c:pt idx="55">
                  <c:v>65380</c:v>
                </c:pt>
                <c:pt idx="56">
                  <c:v>65745</c:v>
                </c:pt>
                <c:pt idx="57">
                  <c:v>66111</c:v>
                </c:pt>
                <c:pt idx="58">
                  <c:v>66476</c:v>
                </c:pt>
                <c:pt idx="59">
                  <c:v>66841</c:v>
                </c:pt>
                <c:pt idx="60">
                  <c:v>67206</c:v>
                </c:pt>
                <c:pt idx="61">
                  <c:v>67572</c:v>
                </c:pt>
                <c:pt idx="62">
                  <c:v>67937</c:v>
                </c:pt>
                <c:pt idx="63">
                  <c:v>68302</c:v>
                </c:pt>
                <c:pt idx="64">
                  <c:v>68667</c:v>
                </c:pt>
                <c:pt idx="65">
                  <c:v>69033</c:v>
                </c:pt>
                <c:pt idx="66">
                  <c:v>69398</c:v>
                </c:pt>
                <c:pt idx="67">
                  <c:v>69763</c:v>
                </c:pt>
                <c:pt idx="68">
                  <c:v>70128</c:v>
                </c:pt>
                <c:pt idx="69">
                  <c:v>70494</c:v>
                </c:pt>
                <c:pt idx="70">
                  <c:v>70859</c:v>
                </c:pt>
                <c:pt idx="71">
                  <c:v>71224</c:v>
                </c:pt>
                <c:pt idx="72">
                  <c:v>71589</c:v>
                </c:pt>
                <c:pt idx="73">
                  <c:v>71590</c:v>
                </c:pt>
              </c:numCache>
            </c:numRef>
          </c:cat>
          <c:val>
            <c:numRef>
              <c:f>'[1]Ex-Ante Analysis - Best Case'!$C$26:$BX$26</c:f>
              <c:numCache>
                <c:formatCode>General</c:formatCode>
                <c:ptCount val="74"/>
                <c:pt idx="0">
                  <c:v>-226157</c:v>
                </c:pt>
                <c:pt idx="1">
                  <c:v>-270245</c:v>
                </c:pt>
                <c:pt idx="2">
                  <c:v>-272810</c:v>
                </c:pt>
                <c:pt idx="3">
                  <c:v>-257230</c:v>
                </c:pt>
                <c:pt idx="4">
                  <c:v>-214973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231000</c:v>
                </c:pt>
                <c:pt idx="69">
                  <c:v>211000</c:v>
                </c:pt>
                <c:pt idx="70">
                  <c:v>219000</c:v>
                </c:pt>
                <c:pt idx="71">
                  <c:v>143000</c:v>
                </c:pt>
                <c:pt idx="72">
                  <c:v>148000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C-4508-9437-37F60715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80968"/>
        <c:axId val="938689248"/>
      </c:lineChart>
      <c:catAx>
        <c:axId val="9386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9248"/>
        <c:crosses val="autoZero"/>
        <c:auto val="1"/>
        <c:lblAlgn val="ctr"/>
        <c:lblOffset val="100"/>
        <c:noMultiLvlLbl val="1"/>
      </c:catAx>
      <c:valAx>
        <c:axId val="938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386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'[1]Ex-Ante Analysis - Best Case'!$A$111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Case'!$B$111:$BX$111</c:f>
              <c:numCache>
                <c:formatCode>General</c:formatCode>
                <c:ptCount val="75"/>
                <c:pt idx="0">
                  <c:v>0</c:v>
                </c:pt>
                <c:pt idx="1">
                  <c:v>896157000</c:v>
                </c:pt>
                <c:pt idx="2">
                  <c:v>1009245000</c:v>
                </c:pt>
                <c:pt idx="3">
                  <c:v>1007810000</c:v>
                </c:pt>
                <c:pt idx="4">
                  <c:v>999230000</c:v>
                </c:pt>
                <c:pt idx="5">
                  <c:v>878973000</c:v>
                </c:pt>
                <c:pt idx="6">
                  <c:v>692000000</c:v>
                </c:pt>
                <c:pt idx="7">
                  <c:v>692000000</c:v>
                </c:pt>
                <c:pt idx="8">
                  <c:v>703000000</c:v>
                </c:pt>
                <c:pt idx="9">
                  <c:v>728000000</c:v>
                </c:pt>
                <c:pt idx="10">
                  <c:v>806000000</c:v>
                </c:pt>
                <c:pt idx="11">
                  <c:v>522000000</c:v>
                </c:pt>
                <c:pt idx="12">
                  <c:v>515000000</c:v>
                </c:pt>
                <c:pt idx="13">
                  <c:v>533000000</c:v>
                </c:pt>
                <c:pt idx="14">
                  <c:v>698000000</c:v>
                </c:pt>
                <c:pt idx="15">
                  <c:v>486000000</c:v>
                </c:pt>
                <c:pt idx="16">
                  <c:v>502000000</c:v>
                </c:pt>
                <c:pt idx="17">
                  <c:v>470000000</c:v>
                </c:pt>
                <c:pt idx="18">
                  <c:v>487000000</c:v>
                </c:pt>
                <c:pt idx="19">
                  <c:v>452000000</c:v>
                </c:pt>
                <c:pt idx="20">
                  <c:v>469000000</c:v>
                </c:pt>
                <c:pt idx="21">
                  <c:v>485000000</c:v>
                </c:pt>
                <c:pt idx="22">
                  <c:v>502000000</c:v>
                </c:pt>
                <c:pt idx="23">
                  <c:v>520000000</c:v>
                </c:pt>
                <c:pt idx="24">
                  <c:v>665000000</c:v>
                </c:pt>
                <c:pt idx="25">
                  <c:v>1010000000</c:v>
                </c:pt>
                <c:pt idx="26">
                  <c:v>1216000000</c:v>
                </c:pt>
                <c:pt idx="27">
                  <c:v>1440000000</c:v>
                </c:pt>
                <c:pt idx="28">
                  <c:v>2189000000</c:v>
                </c:pt>
                <c:pt idx="29">
                  <c:v>2079000000</c:v>
                </c:pt>
                <c:pt idx="30">
                  <c:v>1959000000</c:v>
                </c:pt>
                <c:pt idx="31">
                  <c:v>1611000000</c:v>
                </c:pt>
                <c:pt idx="32">
                  <c:v>1205000000</c:v>
                </c:pt>
                <c:pt idx="33">
                  <c:v>1309000000</c:v>
                </c:pt>
                <c:pt idx="34">
                  <c:v>1360000000</c:v>
                </c:pt>
                <c:pt idx="35">
                  <c:v>1406000000</c:v>
                </c:pt>
                <c:pt idx="36">
                  <c:v>1643000000</c:v>
                </c:pt>
                <c:pt idx="37">
                  <c:v>1703000000</c:v>
                </c:pt>
                <c:pt idx="38">
                  <c:v>1765000000</c:v>
                </c:pt>
                <c:pt idx="39">
                  <c:v>1829000000</c:v>
                </c:pt>
                <c:pt idx="40">
                  <c:v>1895000000</c:v>
                </c:pt>
                <c:pt idx="41">
                  <c:v>1425000000</c:v>
                </c:pt>
                <c:pt idx="42">
                  <c:v>1474000000</c:v>
                </c:pt>
                <c:pt idx="43">
                  <c:v>1478000000</c:v>
                </c:pt>
                <c:pt idx="44">
                  <c:v>1524000000</c:v>
                </c:pt>
                <c:pt idx="45">
                  <c:v>1578000000</c:v>
                </c:pt>
                <c:pt idx="46">
                  <c:v>1626000000</c:v>
                </c:pt>
                <c:pt idx="47">
                  <c:v>1685000000</c:v>
                </c:pt>
                <c:pt idx="48">
                  <c:v>1745000000</c:v>
                </c:pt>
                <c:pt idx="49">
                  <c:v>1808000000</c:v>
                </c:pt>
                <c:pt idx="50">
                  <c:v>1873000000</c:v>
                </c:pt>
                <c:pt idx="51">
                  <c:v>1941000000</c:v>
                </c:pt>
                <c:pt idx="52">
                  <c:v>2012000000</c:v>
                </c:pt>
                <c:pt idx="53">
                  <c:v>2084000000</c:v>
                </c:pt>
                <c:pt idx="54">
                  <c:v>2159000000</c:v>
                </c:pt>
                <c:pt idx="55">
                  <c:v>2237000000</c:v>
                </c:pt>
                <c:pt idx="56">
                  <c:v>2317000000</c:v>
                </c:pt>
                <c:pt idx="57">
                  <c:v>2401000000</c:v>
                </c:pt>
                <c:pt idx="58">
                  <c:v>2351000000</c:v>
                </c:pt>
                <c:pt idx="59">
                  <c:v>2590000000</c:v>
                </c:pt>
                <c:pt idx="60">
                  <c:v>2680000000</c:v>
                </c:pt>
                <c:pt idx="61">
                  <c:v>2837000000</c:v>
                </c:pt>
                <c:pt idx="62">
                  <c:v>2880000000</c:v>
                </c:pt>
                <c:pt idx="63">
                  <c:v>3018000000</c:v>
                </c:pt>
                <c:pt idx="64">
                  <c:v>3099000000</c:v>
                </c:pt>
                <c:pt idx="65">
                  <c:v>3139000000</c:v>
                </c:pt>
                <c:pt idx="66">
                  <c:v>3308000000</c:v>
                </c:pt>
                <c:pt idx="67">
                  <c:v>2727000000</c:v>
                </c:pt>
                <c:pt idx="68">
                  <c:v>2894000000</c:v>
                </c:pt>
                <c:pt idx="69">
                  <c:v>2696000000</c:v>
                </c:pt>
                <c:pt idx="70">
                  <c:v>2792000000</c:v>
                </c:pt>
                <c:pt idx="71">
                  <c:v>2891000000</c:v>
                </c:pt>
                <c:pt idx="72">
                  <c:v>3721000000</c:v>
                </c:pt>
                <c:pt idx="73">
                  <c:v>3858000000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48F9-A190-935415C04B4A}"/>
            </c:ext>
          </c:extLst>
        </c:ser>
        <c:ser>
          <c:idx val="1"/>
          <c:order val="1"/>
          <c:tx>
            <c:strRef>
              <c:f>'[1]Ex-Ante Analysis - Best Case'!$A$112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Case'!$B$112:$BX$112</c:f>
              <c:numCache>
                <c:formatCode>General</c:formatCode>
                <c:ptCount val="75"/>
                <c:pt idx="0">
                  <c:v>21700000000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0-48F9-A190-935415C04B4A}"/>
            </c:ext>
          </c:extLst>
        </c:ser>
        <c:ser>
          <c:idx val="2"/>
          <c:order val="2"/>
          <c:tx>
            <c:strRef>
              <c:f>'[1]Ex-Ante Analysis - Best Case'!$A$113</c:f>
              <c:strCache>
                <c:ptCount val="1"/>
                <c:pt idx="0">
                  <c:v>Min Required ROI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'[1]Ex-Ante Analysis - Best Case'!$B$110:$BX$110</c:f>
              <c:numCache>
                <c:formatCode>General</c:formatCode>
                <c:ptCount val="75"/>
                <c:pt idx="0">
                  <c:v>44926</c:v>
                </c:pt>
                <c:pt idx="1">
                  <c:v>45291</c:v>
                </c:pt>
                <c:pt idx="2">
                  <c:v>45657</c:v>
                </c:pt>
                <c:pt idx="3">
                  <c:v>46022</c:v>
                </c:pt>
                <c:pt idx="4">
                  <c:v>46387</c:v>
                </c:pt>
                <c:pt idx="5">
                  <c:v>46752</c:v>
                </c:pt>
                <c:pt idx="6">
                  <c:v>47118</c:v>
                </c:pt>
                <c:pt idx="7">
                  <c:v>47483</c:v>
                </c:pt>
                <c:pt idx="8">
                  <c:v>47848</c:v>
                </c:pt>
                <c:pt idx="9">
                  <c:v>48213</c:v>
                </c:pt>
                <c:pt idx="10">
                  <c:v>48579</c:v>
                </c:pt>
                <c:pt idx="11">
                  <c:v>48944</c:v>
                </c:pt>
                <c:pt idx="12">
                  <c:v>49309</c:v>
                </c:pt>
                <c:pt idx="13">
                  <c:v>49674</c:v>
                </c:pt>
                <c:pt idx="14">
                  <c:v>50040</c:v>
                </c:pt>
                <c:pt idx="15">
                  <c:v>50405</c:v>
                </c:pt>
                <c:pt idx="16">
                  <c:v>50770</c:v>
                </c:pt>
                <c:pt idx="17">
                  <c:v>51135</c:v>
                </c:pt>
                <c:pt idx="18">
                  <c:v>51501</c:v>
                </c:pt>
                <c:pt idx="19">
                  <c:v>51866</c:v>
                </c:pt>
                <c:pt idx="20">
                  <c:v>52231</c:v>
                </c:pt>
                <c:pt idx="21">
                  <c:v>52596</c:v>
                </c:pt>
                <c:pt idx="22">
                  <c:v>52962</c:v>
                </c:pt>
                <c:pt idx="23">
                  <c:v>53327</c:v>
                </c:pt>
                <c:pt idx="24">
                  <c:v>53692</c:v>
                </c:pt>
                <c:pt idx="25">
                  <c:v>54057</c:v>
                </c:pt>
                <c:pt idx="26">
                  <c:v>54423</c:v>
                </c:pt>
                <c:pt idx="27">
                  <c:v>54788</c:v>
                </c:pt>
                <c:pt idx="28">
                  <c:v>55153</c:v>
                </c:pt>
                <c:pt idx="29">
                  <c:v>55518</c:v>
                </c:pt>
                <c:pt idx="30">
                  <c:v>55884</c:v>
                </c:pt>
                <c:pt idx="31">
                  <c:v>56249</c:v>
                </c:pt>
                <c:pt idx="32">
                  <c:v>56614</c:v>
                </c:pt>
                <c:pt idx="33">
                  <c:v>56979</c:v>
                </c:pt>
                <c:pt idx="34">
                  <c:v>57345</c:v>
                </c:pt>
                <c:pt idx="35">
                  <c:v>57710</c:v>
                </c:pt>
                <c:pt idx="36">
                  <c:v>58075</c:v>
                </c:pt>
                <c:pt idx="37">
                  <c:v>58440</c:v>
                </c:pt>
                <c:pt idx="38">
                  <c:v>58806</c:v>
                </c:pt>
                <c:pt idx="39">
                  <c:v>59171</c:v>
                </c:pt>
                <c:pt idx="40">
                  <c:v>59536</c:v>
                </c:pt>
                <c:pt idx="41">
                  <c:v>59901</c:v>
                </c:pt>
                <c:pt idx="42">
                  <c:v>60267</c:v>
                </c:pt>
                <c:pt idx="43">
                  <c:v>60632</c:v>
                </c:pt>
                <c:pt idx="44">
                  <c:v>60997</c:v>
                </c:pt>
                <c:pt idx="45">
                  <c:v>61362</c:v>
                </c:pt>
                <c:pt idx="46">
                  <c:v>61728</c:v>
                </c:pt>
                <c:pt idx="47">
                  <c:v>62093</c:v>
                </c:pt>
                <c:pt idx="48">
                  <c:v>62458</c:v>
                </c:pt>
                <c:pt idx="49">
                  <c:v>62823</c:v>
                </c:pt>
                <c:pt idx="50">
                  <c:v>63189</c:v>
                </c:pt>
                <c:pt idx="51">
                  <c:v>63554</c:v>
                </c:pt>
                <c:pt idx="52">
                  <c:v>63919</c:v>
                </c:pt>
                <c:pt idx="53">
                  <c:v>64284</c:v>
                </c:pt>
                <c:pt idx="54">
                  <c:v>64650</c:v>
                </c:pt>
                <c:pt idx="55">
                  <c:v>65015</c:v>
                </c:pt>
                <c:pt idx="56">
                  <c:v>65380</c:v>
                </c:pt>
                <c:pt idx="57">
                  <c:v>65745</c:v>
                </c:pt>
                <c:pt idx="58">
                  <c:v>66111</c:v>
                </c:pt>
                <c:pt idx="59">
                  <c:v>66476</c:v>
                </c:pt>
                <c:pt idx="60">
                  <c:v>66841</c:v>
                </c:pt>
                <c:pt idx="61">
                  <c:v>67206</c:v>
                </c:pt>
                <c:pt idx="62">
                  <c:v>67572</c:v>
                </c:pt>
                <c:pt idx="63">
                  <c:v>67937</c:v>
                </c:pt>
                <c:pt idx="64">
                  <c:v>68302</c:v>
                </c:pt>
                <c:pt idx="65">
                  <c:v>68667</c:v>
                </c:pt>
                <c:pt idx="66">
                  <c:v>69033</c:v>
                </c:pt>
                <c:pt idx="67">
                  <c:v>69398</c:v>
                </c:pt>
                <c:pt idx="68">
                  <c:v>69763</c:v>
                </c:pt>
                <c:pt idx="69">
                  <c:v>70128</c:v>
                </c:pt>
                <c:pt idx="70">
                  <c:v>70494</c:v>
                </c:pt>
                <c:pt idx="71">
                  <c:v>70859</c:v>
                </c:pt>
                <c:pt idx="72">
                  <c:v>71224</c:v>
                </c:pt>
                <c:pt idx="73">
                  <c:v>71589</c:v>
                </c:pt>
                <c:pt idx="74">
                  <c:v>71590</c:v>
                </c:pt>
              </c:numCache>
            </c:numRef>
          </c:cat>
          <c:val>
            <c:numRef>
              <c:f>'[1]Ex-Ante Analysis - Best Case'!$B$113:$BX$113</c:f>
              <c:numCache>
                <c:formatCode>General</c:formatCode>
                <c:ptCount val="75"/>
                <c:pt idx="0">
                  <c:v>4.6565570612958802E-2</c:v>
                </c:pt>
                <c:pt idx="1">
                  <c:v>4.6565570612958802E-2</c:v>
                </c:pt>
                <c:pt idx="2">
                  <c:v>4.6565570612958802E-2</c:v>
                </c:pt>
                <c:pt idx="3">
                  <c:v>4.6565570612958802E-2</c:v>
                </c:pt>
                <c:pt idx="4">
                  <c:v>4.6565570612958802E-2</c:v>
                </c:pt>
                <c:pt idx="5">
                  <c:v>4.6565570612958802E-2</c:v>
                </c:pt>
                <c:pt idx="6">
                  <c:v>4.6565570612958802E-2</c:v>
                </c:pt>
                <c:pt idx="7">
                  <c:v>4.6565570612958802E-2</c:v>
                </c:pt>
                <c:pt idx="8">
                  <c:v>4.6565570612958802E-2</c:v>
                </c:pt>
                <c:pt idx="9">
                  <c:v>4.6565570612958802E-2</c:v>
                </c:pt>
                <c:pt idx="10">
                  <c:v>4.6565570612958802E-2</c:v>
                </c:pt>
                <c:pt idx="11">
                  <c:v>4.6565570612958802E-2</c:v>
                </c:pt>
                <c:pt idx="12">
                  <c:v>4.6565570612958802E-2</c:v>
                </c:pt>
                <c:pt idx="13">
                  <c:v>4.6565570612958802E-2</c:v>
                </c:pt>
                <c:pt idx="14">
                  <c:v>4.6565570612958802E-2</c:v>
                </c:pt>
                <c:pt idx="15">
                  <c:v>4.6565570612958802E-2</c:v>
                </c:pt>
                <c:pt idx="16">
                  <c:v>4.6565570612958802E-2</c:v>
                </c:pt>
                <c:pt idx="17">
                  <c:v>4.6565570612958802E-2</c:v>
                </c:pt>
                <c:pt idx="18">
                  <c:v>4.6565570612958802E-2</c:v>
                </c:pt>
                <c:pt idx="19">
                  <c:v>4.6565570612958802E-2</c:v>
                </c:pt>
                <c:pt idx="20">
                  <c:v>4.6565570612958802E-2</c:v>
                </c:pt>
                <c:pt idx="21">
                  <c:v>4.6565570612958802E-2</c:v>
                </c:pt>
                <c:pt idx="22">
                  <c:v>4.6565570612958802E-2</c:v>
                </c:pt>
                <c:pt idx="23">
                  <c:v>4.6565570612958802E-2</c:v>
                </c:pt>
                <c:pt idx="24">
                  <c:v>4.6565570612958802E-2</c:v>
                </c:pt>
                <c:pt idx="25">
                  <c:v>4.6565570612958802E-2</c:v>
                </c:pt>
                <c:pt idx="26">
                  <c:v>4.6565570612958802E-2</c:v>
                </c:pt>
                <c:pt idx="27">
                  <c:v>4.6565570612958802E-2</c:v>
                </c:pt>
                <c:pt idx="28">
                  <c:v>4.6565570612958802E-2</c:v>
                </c:pt>
                <c:pt idx="29">
                  <c:v>4.6565570612958802E-2</c:v>
                </c:pt>
                <c:pt idx="30">
                  <c:v>4.6565570612958802E-2</c:v>
                </c:pt>
                <c:pt idx="31">
                  <c:v>4.6565570612958802E-2</c:v>
                </c:pt>
                <c:pt idx="32">
                  <c:v>4.6565570612958802E-2</c:v>
                </c:pt>
                <c:pt idx="33">
                  <c:v>4.6565570612958802E-2</c:v>
                </c:pt>
                <c:pt idx="34">
                  <c:v>4.6565570612958802E-2</c:v>
                </c:pt>
                <c:pt idx="35">
                  <c:v>4.6565570612958802E-2</c:v>
                </c:pt>
                <c:pt idx="36">
                  <c:v>4.6565570612958802E-2</c:v>
                </c:pt>
                <c:pt idx="37">
                  <c:v>4.6565570612958802E-2</c:v>
                </c:pt>
                <c:pt idx="38">
                  <c:v>4.6565570612958802E-2</c:v>
                </c:pt>
                <c:pt idx="39">
                  <c:v>4.6565570612958802E-2</c:v>
                </c:pt>
                <c:pt idx="40">
                  <c:v>4.6565570612958802E-2</c:v>
                </c:pt>
                <c:pt idx="41">
                  <c:v>4.6565570612958802E-2</c:v>
                </c:pt>
                <c:pt idx="42">
                  <c:v>4.6565570612958802E-2</c:v>
                </c:pt>
                <c:pt idx="43">
                  <c:v>4.6565570612958802E-2</c:v>
                </c:pt>
                <c:pt idx="44">
                  <c:v>4.6565570612958802E-2</c:v>
                </c:pt>
                <c:pt idx="45">
                  <c:v>4.6565570612958802E-2</c:v>
                </c:pt>
                <c:pt idx="46">
                  <c:v>4.6565570612958802E-2</c:v>
                </c:pt>
                <c:pt idx="47">
                  <c:v>4.6565570612958802E-2</c:v>
                </c:pt>
                <c:pt idx="48">
                  <c:v>4.6565570612958802E-2</c:v>
                </c:pt>
                <c:pt idx="49">
                  <c:v>4.6565570612958802E-2</c:v>
                </c:pt>
                <c:pt idx="50">
                  <c:v>4.6565570612958802E-2</c:v>
                </c:pt>
                <c:pt idx="51">
                  <c:v>4.6565570612958802E-2</c:v>
                </c:pt>
                <c:pt idx="52">
                  <c:v>4.6565570612958802E-2</c:v>
                </c:pt>
                <c:pt idx="53">
                  <c:v>4.6565570612958802E-2</c:v>
                </c:pt>
                <c:pt idx="54">
                  <c:v>4.6565570612958802E-2</c:v>
                </c:pt>
                <c:pt idx="55">
                  <c:v>4.6565570612958802E-2</c:v>
                </c:pt>
                <c:pt idx="56">
                  <c:v>4.6565570612958802E-2</c:v>
                </c:pt>
                <c:pt idx="57">
                  <c:v>4.6565570612958802E-2</c:v>
                </c:pt>
                <c:pt idx="58">
                  <c:v>4.6565570612958802E-2</c:v>
                </c:pt>
                <c:pt idx="59">
                  <c:v>4.6565570612958802E-2</c:v>
                </c:pt>
                <c:pt idx="60">
                  <c:v>4.6565570612958802E-2</c:v>
                </c:pt>
                <c:pt idx="61">
                  <c:v>4.6565570612958802E-2</c:v>
                </c:pt>
                <c:pt idx="62">
                  <c:v>4.6565570612958802E-2</c:v>
                </c:pt>
                <c:pt idx="63">
                  <c:v>4.6565570612958802E-2</c:v>
                </c:pt>
                <c:pt idx="64">
                  <c:v>4.6565570612958802E-2</c:v>
                </c:pt>
                <c:pt idx="65">
                  <c:v>4.6565570612958802E-2</c:v>
                </c:pt>
                <c:pt idx="66">
                  <c:v>4.6565570612958802E-2</c:v>
                </c:pt>
                <c:pt idx="67">
                  <c:v>4.6565570612958802E-2</c:v>
                </c:pt>
                <c:pt idx="68">
                  <c:v>4.6565570612958802E-2</c:v>
                </c:pt>
                <c:pt idx="69">
                  <c:v>4.6565570612958802E-2</c:v>
                </c:pt>
                <c:pt idx="70">
                  <c:v>4.6565570612958802E-2</c:v>
                </c:pt>
                <c:pt idx="71">
                  <c:v>4.6565570612958802E-2</c:v>
                </c:pt>
                <c:pt idx="72">
                  <c:v>4.6565570612958802E-2</c:v>
                </c:pt>
                <c:pt idx="73">
                  <c:v>4.6565570612958802E-2</c:v>
                </c:pt>
                <c:pt idx="74">
                  <c:v>4.6565570612958802E-2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0-48F9-A190-935415C0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91496"/>
        <c:axId val="926691856"/>
      </c:lineChart>
      <c:catAx>
        <c:axId val="9266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856"/>
        <c:crosses val="autoZero"/>
        <c:auto val="1"/>
        <c:lblAlgn val="ctr"/>
        <c:lblOffset val="100"/>
        <c:noMultiLvlLbl val="1"/>
      </c:catAx>
      <c:valAx>
        <c:axId val="9266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6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F-44F1-98A5-22FC18337B98}"/>
            </c:ext>
          </c:extLst>
        </c:ser>
        <c:ser>
          <c:idx val="3"/>
          <c:order val="1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44F1-98A5-22FC18337B98}"/>
            </c:ext>
          </c:extLst>
        </c:ser>
        <c:ser>
          <c:idx val="0"/>
          <c:order val="2"/>
          <c:tx>
            <c:strRef>
              <c:f>'[1]Ex-Ante Analysis - Best Case'!$B$157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Case'!$B$157:$BX$157</c:f>
              <c:numCache>
                <c:formatCode>General</c:formatCode>
                <c:ptCount val="75"/>
                <c:pt idx="0">
                  <c:v>0</c:v>
                </c:pt>
                <c:pt idx="2">
                  <c:v>10092450000</c:v>
                </c:pt>
                <c:pt idx="3">
                  <c:v>10078100000</c:v>
                </c:pt>
                <c:pt idx="4">
                  <c:v>9992300000</c:v>
                </c:pt>
                <c:pt idx="5">
                  <c:v>8789730000</c:v>
                </c:pt>
                <c:pt idx="6">
                  <c:v>6920000000</c:v>
                </c:pt>
                <c:pt idx="7">
                  <c:v>6920000000</c:v>
                </c:pt>
                <c:pt idx="8">
                  <c:v>7030000000</c:v>
                </c:pt>
                <c:pt idx="9">
                  <c:v>7280000000</c:v>
                </c:pt>
                <c:pt idx="10">
                  <c:v>8060000000</c:v>
                </c:pt>
                <c:pt idx="11">
                  <c:v>5220000000</c:v>
                </c:pt>
                <c:pt idx="12">
                  <c:v>5150000000</c:v>
                </c:pt>
                <c:pt idx="13">
                  <c:v>5330000000</c:v>
                </c:pt>
                <c:pt idx="14">
                  <c:v>6980000000</c:v>
                </c:pt>
                <c:pt idx="15">
                  <c:v>4860000000</c:v>
                </c:pt>
                <c:pt idx="16">
                  <c:v>5020000000</c:v>
                </c:pt>
                <c:pt idx="17">
                  <c:v>4700000000</c:v>
                </c:pt>
                <c:pt idx="18">
                  <c:v>4870000000</c:v>
                </c:pt>
                <c:pt idx="19">
                  <c:v>4520000000</c:v>
                </c:pt>
                <c:pt idx="20">
                  <c:v>4690000000</c:v>
                </c:pt>
                <c:pt idx="21">
                  <c:v>4850000000</c:v>
                </c:pt>
                <c:pt idx="22">
                  <c:v>5020000000</c:v>
                </c:pt>
                <c:pt idx="23">
                  <c:v>5200000000</c:v>
                </c:pt>
                <c:pt idx="24">
                  <c:v>6650000000</c:v>
                </c:pt>
                <c:pt idx="25">
                  <c:v>10100000000</c:v>
                </c:pt>
                <c:pt idx="26">
                  <c:v>12160000000</c:v>
                </c:pt>
                <c:pt idx="27">
                  <c:v>14400000000</c:v>
                </c:pt>
                <c:pt idx="28">
                  <c:v>21890000000</c:v>
                </c:pt>
                <c:pt idx="29">
                  <c:v>20790000000</c:v>
                </c:pt>
                <c:pt idx="30">
                  <c:v>19590000000</c:v>
                </c:pt>
                <c:pt idx="31">
                  <c:v>16110000000</c:v>
                </c:pt>
                <c:pt idx="32">
                  <c:v>12050000000</c:v>
                </c:pt>
                <c:pt idx="33">
                  <c:v>13090000000</c:v>
                </c:pt>
                <c:pt idx="34">
                  <c:v>13600000000</c:v>
                </c:pt>
                <c:pt idx="35">
                  <c:v>14060000000</c:v>
                </c:pt>
                <c:pt idx="36">
                  <c:v>16430000000</c:v>
                </c:pt>
                <c:pt idx="37">
                  <c:v>17030000000</c:v>
                </c:pt>
                <c:pt idx="38">
                  <c:v>17650000000</c:v>
                </c:pt>
                <c:pt idx="39">
                  <c:v>18290000000</c:v>
                </c:pt>
                <c:pt idx="40">
                  <c:v>18950000000</c:v>
                </c:pt>
                <c:pt idx="41">
                  <c:v>14250000000</c:v>
                </c:pt>
                <c:pt idx="42">
                  <c:v>14740000000</c:v>
                </c:pt>
                <c:pt idx="43">
                  <c:v>14780000000</c:v>
                </c:pt>
                <c:pt idx="44">
                  <c:v>15240000000</c:v>
                </c:pt>
                <c:pt idx="45">
                  <c:v>15780000000</c:v>
                </c:pt>
                <c:pt idx="46">
                  <c:v>16260000000</c:v>
                </c:pt>
                <c:pt idx="47">
                  <c:v>16850000000</c:v>
                </c:pt>
                <c:pt idx="48">
                  <c:v>17450000000</c:v>
                </c:pt>
                <c:pt idx="49">
                  <c:v>18080000000</c:v>
                </c:pt>
                <c:pt idx="50">
                  <c:v>18730000000</c:v>
                </c:pt>
                <c:pt idx="51">
                  <c:v>19410000000</c:v>
                </c:pt>
                <c:pt idx="52">
                  <c:v>20120000000</c:v>
                </c:pt>
                <c:pt idx="53">
                  <c:v>20840000000</c:v>
                </c:pt>
                <c:pt idx="54">
                  <c:v>21590000000</c:v>
                </c:pt>
                <c:pt idx="55">
                  <c:v>22370000000</c:v>
                </c:pt>
                <c:pt idx="56">
                  <c:v>23170000000</c:v>
                </c:pt>
                <c:pt idx="57">
                  <c:v>24010000000</c:v>
                </c:pt>
                <c:pt idx="58">
                  <c:v>23510000000</c:v>
                </c:pt>
                <c:pt idx="59">
                  <c:v>25900000000</c:v>
                </c:pt>
                <c:pt idx="60">
                  <c:v>26800000000</c:v>
                </c:pt>
                <c:pt idx="61">
                  <c:v>22696000000</c:v>
                </c:pt>
                <c:pt idx="62">
                  <c:v>20160000000</c:v>
                </c:pt>
                <c:pt idx="63">
                  <c:v>21126000000</c:v>
                </c:pt>
                <c:pt idx="64">
                  <c:v>18594000000</c:v>
                </c:pt>
                <c:pt idx="65">
                  <c:v>15695000000</c:v>
                </c:pt>
                <c:pt idx="66">
                  <c:v>13232000000</c:v>
                </c:pt>
                <c:pt idx="67">
                  <c:v>8181000000</c:v>
                </c:pt>
                <c:pt idx="68">
                  <c:v>8682000000</c:v>
                </c:pt>
                <c:pt idx="69">
                  <c:v>5392000000</c:v>
                </c:pt>
                <c:pt idx="70">
                  <c:v>5584000000</c:v>
                </c:pt>
                <c:pt idx="71">
                  <c:v>5662210588.9050465</c:v>
                </c:pt>
                <c:pt idx="72">
                  <c:v>2949074655.9081478</c:v>
                </c:pt>
                <c:pt idx="73">
                  <c:v>4.07257080078125E-2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F-44F1-98A5-22FC18337B98}"/>
            </c:ext>
          </c:extLst>
        </c:ser>
        <c:ser>
          <c:idx val="1"/>
          <c:order val="3"/>
          <c:tx>
            <c:strRef>
              <c:f>'[1]Ex-Ante Analysis - Best Case'!$B$158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Case'!$C$156:$BW$156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Case'!$B$158:$BX$158</c:f>
              <c:numCache>
                <c:formatCode>General</c:formatCode>
                <c:ptCount val="75"/>
                <c:pt idx="0">
                  <c:v>0</c:v>
                </c:pt>
                <c:pt idx="1">
                  <c:v>21814315882.301208</c:v>
                </c:pt>
                <c:pt idx="2">
                  <c:v>21820866948.891895</c:v>
                </c:pt>
                <c:pt idx="3">
                  <c:v>21829158069.636501</c:v>
                </c:pt>
                <c:pt idx="4">
                  <c:v>21846415271.149601</c:v>
                </c:pt>
                <c:pt idx="5">
                  <c:v>21984733064.098339</c:v>
                </c:pt>
                <c:pt idx="6">
                  <c:v>22316464704.001663</c:v>
                </c:pt>
                <c:pt idx="7">
                  <c:v>22663643617.007458</c:v>
                </c:pt>
                <c:pt idx="8">
                  <c:v>23015989114.202152</c:v>
                </c:pt>
                <c:pt idx="9">
                  <c:v>23359741780.526627</c:v>
                </c:pt>
                <c:pt idx="10">
                  <c:v>23641501485.908226</c:v>
                </c:pt>
                <c:pt idx="11">
                  <c:v>24220381492.746658</c:v>
                </c:pt>
                <c:pt idx="12">
                  <c:v>24833217377.419956</c:v>
                </c:pt>
                <c:pt idx="13">
                  <c:v>25456590314.755161</c:v>
                </c:pt>
                <c:pt idx="14">
                  <c:v>25943990968.622059</c:v>
                </c:pt>
                <c:pt idx="15">
                  <c:v>26666087712.053394</c:v>
                </c:pt>
                <c:pt idx="16">
                  <c:v>27405809302.380371</c:v>
                </c:pt>
                <c:pt idx="17">
                  <c:v>28211976450.655647</c:v>
                </c:pt>
                <c:pt idx="18">
                  <c:v>29038683232.199783</c:v>
                </c:pt>
                <c:pt idx="19">
                  <c:v>29938886086.756126</c:v>
                </c:pt>
                <c:pt idx="20">
                  <c:v>30864007400.902302</c:v>
                </c:pt>
                <c:pt idx="21">
                  <c:v>31816207516.927902</c:v>
                </c:pt>
                <c:pt idx="22">
                  <c:v>32795747374.693962</c:v>
                </c:pt>
                <c:pt idx="23">
                  <c:v>33802900064.875034</c:v>
                </c:pt>
                <c:pt idx="24">
                  <c:v>34711951394.768761</c:v>
                </c:pt>
                <c:pt idx="25">
                  <c:v>35318333218.555458</c:v>
                </c:pt>
                <c:pt idx="26">
                  <c:v>35746951557.976112</c:v>
                </c:pt>
                <c:pt idx="27">
                  <c:v>35971528754.947067</c:v>
                </c:pt>
                <c:pt idx="28">
                  <c:v>35457563517.241638</c:v>
                </c:pt>
                <c:pt idx="29">
                  <c:v>35029665194.967224</c:v>
                </c:pt>
                <c:pt idx="30">
                  <c:v>34701841543.151779</c:v>
                </c:pt>
                <c:pt idx="31">
                  <c:v>34706752595.929123</c:v>
                </c:pt>
                <c:pt idx="32">
                  <c:v>35117892334.681351</c:v>
                </c:pt>
                <c:pt idx="33">
                  <c:v>35444177029.970238</c:v>
                </c:pt>
                <c:pt idx="34">
                  <c:v>35734655358.277534</c:v>
                </c:pt>
                <c:pt idx="35">
                  <c:v>35992659975.693153</c:v>
                </c:pt>
                <c:pt idx="36">
                  <c:v>36025678725.339508</c:v>
                </c:pt>
                <c:pt idx="37">
                  <c:v>36000235011.904076</c:v>
                </c:pt>
                <c:pt idx="38">
                  <c:v>35911606497.434006</c:v>
                </c:pt>
                <c:pt idx="39">
                  <c:v>35754850945.615059</c:v>
                </c:pt>
                <c:pt idx="40">
                  <c:v>35524795982.078918</c:v>
                </c:pt>
                <c:pt idx="41">
                  <c:v>35754028377.893372</c:v>
                </c:pt>
                <c:pt idx="42">
                  <c:v>35944935111.021896</c:v>
                </c:pt>
                <c:pt idx="43">
                  <c:v>36140731525.112411</c:v>
                </c:pt>
                <c:pt idx="44">
                  <c:v>36299645310.94902</c:v>
                </c:pt>
                <c:pt idx="45">
                  <c:v>36411959007.901375</c:v>
                </c:pt>
                <c:pt idx="46">
                  <c:v>36481502656.239967</c:v>
                </c:pt>
                <c:pt idx="47">
                  <c:v>36495284644.245956</c:v>
                </c:pt>
                <c:pt idx="48">
                  <c:v>36449708398.387627</c:v>
                </c:pt>
                <c:pt idx="49">
                  <c:v>36339009868.634506</c:v>
                </c:pt>
                <c:pt idx="50">
                  <c:v>36158156598.677414</c:v>
                </c:pt>
                <c:pt idx="51">
                  <c:v>35900881793.007553</c:v>
                </c:pt>
                <c:pt idx="52">
                  <c:v>35560626839.207336</c:v>
                </c:pt>
                <c:pt idx="53">
                  <c:v>35132527719.329529</c:v>
                </c:pt>
                <c:pt idx="54">
                  <c:v>34609493919.655701</c:v>
                </c:pt>
                <c:pt idx="55">
                  <c:v>33984104752.6502</c:v>
                </c:pt>
                <c:pt idx="56">
                  <c:v>33249593982.227921</c:v>
                </c:pt>
                <c:pt idx="57">
                  <c:v>32396880298.659569</c:v>
                </c:pt>
                <c:pt idx="58">
                  <c:v>31554459515.846375</c:v>
                </c:pt>
                <c:pt idx="59">
                  <c:v>30433810928.58527</c:v>
                </c:pt>
                <c:pt idx="60">
                  <c:v>29170978700.401745</c:v>
                </c:pt>
                <c:pt idx="61">
                  <c:v>27692341968.924419</c:v>
                </c:pt>
                <c:pt idx="62">
                  <c:v>26101851674.316574</c:v>
                </c:pt>
                <c:pt idx="63">
                  <c:v>24299299291.585941</c:v>
                </c:pt>
                <c:pt idx="64">
                  <c:v>22331810028.593708</c:v>
                </c:pt>
                <c:pt idx="65">
                  <c:v>20232703505.39537</c:v>
                </c:pt>
                <c:pt idx="66">
                  <c:v>17866850889.16692</c:v>
                </c:pt>
                <c:pt idx="67">
                  <c:v>15971830995.877628</c:v>
                </c:pt>
                <c:pt idx="68">
                  <c:v>13821568419.934412</c:v>
                </c:pt>
                <c:pt idx="69">
                  <c:v>11769177640.174709</c:v>
                </c:pt>
                <c:pt idx="70">
                  <c:v>9525216112.6347218</c:v>
                </c:pt>
                <c:pt idx="71">
                  <c:v>7077763236.1313076</c:v>
                </c:pt>
                <c:pt idx="72">
                  <c:v>3686343319.8851843</c:v>
                </c:pt>
                <c:pt idx="73">
                  <c:v>5.0907135009765625E-2</c:v>
                </c:pt>
                <c:pt idx="74">
                  <c:v>5.3277654799766296E-2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F-44F1-98A5-22FC1833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929624"/>
        <c:axId val="1054931424"/>
      </c:lineChart>
      <c:catAx>
        <c:axId val="1054929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54931424"/>
        <c:crosses val="autoZero"/>
        <c:auto val="1"/>
        <c:lblAlgn val="ctr"/>
        <c:lblOffset val="100"/>
        <c:noMultiLvlLbl val="0"/>
      </c:catAx>
      <c:valAx>
        <c:axId val="10549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4929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txPr>
    <a:bodyPr anchor="ctr" anchorCtr="0"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'[1]Ex-Ante Analysis - Best Case'!$B$182</c:f>
              <c:strCache>
                <c:ptCount val="1"/>
                <c:pt idx="0">
                  <c:v>Cost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Case'!$C$182:$BW$182</c:f>
              <c:numCache>
                <c:formatCode>General</c:formatCode>
                <c:ptCount val="73"/>
                <c:pt idx="1">
                  <c:v>10092450000</c:v>
                </c:pt>
                <c:pt idx="2">
                  <c:v>10078100000</c:v>
                </c:pt>
                <c:pt idx="3">
                  <c:v>9992300000</c:v>
                </c:pt>
                <c:pt idx="4">
                  <c:v>8789730000</c:v>
                </c:pt>
                <c:pt idx="5">
                  <c:v>6920000000</c:v>
                </c:pt>
                <c:pt idx="6">
                  <c:v>6920000000</c:v>
                </c:pt>
                <c:pt idx="7">
                  <c:v>7030000000</c:v>
                </c:pt>
                <c:pt idx="8">
                  <c:v>7280000000</c:v>
                </c:pt>
                <c:pt idx="9">
                  <c:v>8060000000</c:v>
                </c:pt>
                <c:pt idx="10">
                  <c:v>5220000000</c:v>
                </c:pt>
                <c:pt idx="11">
                  <c:v>5150000000</c:v>
                </c:pt>
                <c:pt idx="12">
                  <c:v>5330000000</c:v>
                </c:pt>
                <c:pt idx="13">
                  <c:v>6980000000</c:v>
                </c:pt>
                <c:pt idx="14">
                  <c:v>4860000000</c:v>
                </c:pt>
                <c:pt idx="15">
                  <c:v>5020000000</c:v>
                </c:pt>
                <c:pt idx="16">
                  <c:v>4700000000</c:v>
                </c:pt>
                <c:pt idx="17">
                  <c:v>4870000000</c:v>
                </c:pt>
                <c:pt idx="18">
                  <c:v>4520000000</c:v>
                </c:pt>
                <c:pt idx="19">
                  <c:v>4690000000</c:v>
                </c:pt>
                <c:pt idx="20">
                  <c:v>4850000000</c:v>
                </c:pt>
                <c:pt idx="21">
                  <c:v>5020000000</c:v>
                </c:pt>
                <c:pt idx="22">
                  <c:v>5200000000</c:v>
                </c:pt>
                <c:pt idx="23">
                  <c:v>6650000000</c:v>
                </c:pt>
                <c:pt idx="24">
                  <c:v>10100000000</c:v>
                </c:pt>
                <c:pt idx="25">
                  <c:v>12160000000</c:v>
                </c:pt>
                <c:pt idx="26">
                  <c:v>14400000000</c:v>
                </c:pt>
                <c:pt idx="27">
                  <c:v>21890000000</c:v>
                </c:pt>
                <c:pt idx="28">
                  <c:v>20790000000</c:v>
                </c:pt>
                <c:pt idx="29">
                  <c:v>19590000000</c:v>
                </c:pt>
                <c:pt idx="30">
                  <c:v>16110000000</c:v>
                </c:pt>
                <c:pt idx="31">
                  <c:v>12050000000</c:v>
                </c:pt>
                <c:pt idx="32">
                  <c:v>13090000000</c:v>
                </c:pt>
                <c:pt idx="33">
                  <c:v>13600000000</c:v>
                </c:pt>
                <c:pt idx="34">
                  <c:v>14060000000</c:v>
                </c:pt>
                <c:pt idx="35">
                  <c:v>16430000000</c:v>
                </c:pt>
                <c:pt idx="36">
                  <c:v>17030000000</c:v>
                </c:pt>
                <c:pt idx="37">
                  <c:v>17650000000</c:v>
                </c:pt>
                <c:pt idx="38">
                  <c:v>18290000000</c:v>
                </c:pt>
                <c:pt idx="39">
                  <c:v>18950000000</c:v>
                </c:pt>
                <c:pt idx="40">
                  <c:v>14250000000</c:v>
                </c:pt>
                <c:pt idx="41">
                  <c:v>14740000000</c:v>
                </c:pt>
                <c:pt idx="42">
                  <c:v>14780000000</c:v>
                </c:pt>
                <c:pt idx="43">
                  <c:v>15240000000</c:v>
                </c:pt>
                <c:pt idx="44">
                  <c:v>15780000000</c:v>
                </c:pt>
                <c:pt idx="45">
                  <c:v>16260000000</c:v>
                </c:pt>
                <c:pt idx="46">
                  <c:v>16850000000</c:v>
                </c:pt>
                <c:pt idx="47">
                  <c:v>17450000000</c:v>
                </c:pt>
                <c:pt idx="48">
                  <c:v>18080000000</c:v>
                </c:pt>
                <c:pt idx="49">
                  <c:v>18730000000</c:v>
                </c:pt>
                <c:pt idx="50">
                  <c:v>19410000000</c:v>
                </c:pt>
                <c:pt idx="51">
                  <c:v>20120000000</c:v>
                </c:pt>
                <c:pt idx="52">
                  <c:v>20840000000</c:v>
                </c:pt>
                <c:pt idx="53">
                  <c:v>21590000000</c:v>
                </c:pt>
                <c:pt idx="54">
                  <c:v>22370000000</c:v>
                </c:pt>
                <c:pt idx="55">
                  <c:v>23170000000</c:v>
                </c:pt>
                <c:pt idx="56">
                  <c:v>24010000000</c:v>
                </c:pt>
                <c:pt idx="57">
                  <c:v>23510000000</c:v>
                </c:pt>
                <c:pt idx="58">
                  <c:v>25900000000</c:v>
                </c:pt>
                <c:pt idx="59">
                  <c:v>26800000000</c:v>
                </c:pt>
                <c:pt idx="60">
                  <c:v>22696000000</c:v>
                </c:pt>
                <c:pt idx="61">
                  <c:v>20160000000</c:v>
                </c:pt>
                <c:pt idx="62">
                  <c:v>21126000000</c:v>
                </c:pt>
                <c:pt idx="63">
                  <c:v>18594000000</c:v>
                </c:pt>
                <c:pt idx="64">
                  <c:v>15695000000</c:v>
                </c:pt>
                <c:pt idx="65">
                  <c:v>13232000000</c:v>
                </c:pt>
                <c:pt idx="66">
                  <c:v>8181000000</c:v>
                </c:pt>
                <c:pt idx="67">
                  <c:v>8682000000</c:v>
                </c:pt>
                <c:pt idx="68">
                  <c:v>5392000000</c:v>
                </c:pt>
                <c:pt idx="69">
                  <c:v>5584000000</c:v>
                </c:pt>
                <c:pt idx="70">
                  <c:v>5662210588.9050465</c:v>
                </c:pt>
                <c:pt idx="71">
                  <c:v>2949074655.9081478</c:v>
                </c:pt>
                <c:pt idx="72">
                  <c:v>4.07257080078125E-2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0-479F-8720-24204BC163F3}"/>
            </c:ext>
          </c:extLst>
        </c:ser>
        <c:ser>
          <c:idx val="1"/>
          <c:order val="1"/>
          <c:tx>
            <c:strRef>
              <c:f>'[1]Ex-Ante Analysis - Best Case'!$B$183</c:f>
              <c:strCache>
                <c:ptCount val="1"/>
                <c:pt idx="0">
                  <c:v>Fund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'[1]Ex-Ante Analysis - Best Case'!$C$181:$BW$181</c:f>
              <c:strCache>
                <c:ptCount val="73"/>
                <c:pt idx="2">
                  <c:v>t=0</c:v>
                </c:pt>
                <c:pt idx="72">
                  <c:v>t=T</c:v>
                </c:pt>
              </c:strCache>
            </c:strRef>
          </c:cat>
          <c:val>
            <c:numRef>
              <c:f>'[1]Ex-Ante Analysis - Best Case'!$C$183:$BW$183</c:f>
              <c:numCache>
                <c:formatCode>General</c:formatCode>
                <c:ptCount val="73"/>
                <c:pt idx="0">
                  <c:v>21814315882.301208</c:v>
                </c:pt>
                <c:pt idx="1">
                  <c:v>21820866948.891895</c:v>
                </c:pt>
                <c:pt idx="2">
                  <c:v>21829158069.636501</c:v>
                </c:pt>
                <c:pt idx="3">
                  <c:v>21846415271.149601</c:v>
                </c:pt>
                <c:pt idx="4">
                  <c:v>21984733064.098339</c:v>
                </c:pt>
                <c:pt idx="5">
                  <c:v>22316464704.001663</c:v>
                </c:pt>
                <c:pt idx="6">
                  <c:v>22663643617.007458</c:v>
                </c:pt>
                <c:pt idx="7">
                  <c:v>23015989114.202152</c:v>
                </c:pt>
                <c:pt idx="8">
                  <c:v>23359741780.526627</c:v>
                </c:pt>
                <c:pt idx="9">
                  <c:v>23641501485.908226</c:v>
                </c:pt>
                <c:pt idx="10">
                  <c:v>24220381492.746658</c:v>
                </c:pt>
                <c:pt idx="11">
                  <c:v>24833217377.419956</c:v>
                </c:pt>
                <c:pt idx="12">
                  <c:v>25456590314.755161</c:v>
                </c:pt>
                <c:pt idx="13">
                  <c:v>25943990968.622059</c:v>
                </c:pt>
                <c:pt idx="14">
                  <c:v>26666087712.053394</c:v>
                </c:pt>
                <c:pt idx="15">
                  <c:v>27405809302.380371</c:v>
                </c:pt>
                <c:pt idx="16">
                  <c:v>28211976450.655647</c:v>
                </c:pt>
                <c:pt idx="17">
                  <c:v>29038683232.199783</c:v>
                </c:pt>
                <c:pt idx="18">
                  <c:v>29938886086.756126</c:v>
                </c:pt>
                <c:pt idx="19">
                  <c:v>30864007400.902302</c:v>
                </c:pt>
                <c:pt idx="20">
                  <c:v>31816207516.927902</c:v>
                </c:pt>
                <c:pt idx="21">
                  <c:v>32795747374.693962</c:v>
                </c:pt>
                <c:pt idx="22">
                  <c:v>33802900064.875034</c:v>
                </c:pt>
                <c:pt idx="23">
                  <c:v>34711951394.768761</c:v>
                </c:pt>
                <c:pt idx="24">
                  <c:v>35318333218.555458</c:v>
                </c:pt>
                <c:pt idx="25">
                  <c:v>35746951557.976112</c:v>
                </c:pt>
                <c:pt idx="26">
                  <c:v>35971528754.947067</c:v>
                </c:pt>
                <c:pt idx="27">
                  <c:v>35457563517.241638</c:v>
                </c:pt>
                <c:pt idx="28">
                  <c:v>35029665194.967224</c:v>
                </c:pt>
                <c:pt idx="29">
                  <c:v>34701841543.151779</c:v>
                </c:pt>
                <c:pt idx="30">
                  <c:v>34706752595.929123</c:v>
                </c:pt>
                <c:pt idx="31">
                  <c:v>35117892334.681351</c:v>
                </c:pt>
                <c:pt idx="32">
                  <c:v>35444177029.970238</c:v>
                </c:pt>
                <c:pt idx="33">
                  <c:v>35734655358.277534</c:v>
                </c:pt>
                <c:pt idx="34">
                  <c:v>35992659975.693153</c:v>
                </c:pt>
                <c:pt idx="35">
                  <c:v>36025678725.339508</c:v>
                </c:pt>
                <c:pt idx="36">
                  <c:v>36000235011.904076</c:v>
                </c:pt>
                <c:pt idx="37">
                  <c:v>35911606497.434006</c:v>
                </c:pt>
                <c:pt idx="38">
                  <c:v>35754850945.615059</c:v>
                </c:pt>
                <c:pt idx="39">
                  <c:v>35524795982.078918</c:v>
                </c:pt>
                <c:pt idx="40">
                  <c:v>35754028377.893372</c:v>
                </c:pt>
                <c:pt idx="41">
                  <c:v>35944935111.021896</c:v>
                </c:pt>
                <c:pt idx="42">
                  <c:v>36140731525.112411</c:v>
                </c:pt>
                <c:pt idx="43">
                  <c:v>36299645310.94902</c:v>
                </c:pt>
                <c:pt idx="44">
                  <c:v>36411959007.901375</c:v>
                </c:pt>
                <c:pt idx="45">
                  <c:v>36481502656.239967</c:v>
                </c:pt>
                <c:pt idx="46">
                  <c:v>36495284644.245956</c:v>
                </c:pt>
                <c:pt idx="47">
                  <c:v>36449708398.387627</c:v>
                </c:pt>
                <c:pt idx="48">
                  <c:v>36339009868.634506</c:v>
                </c:pt>
                <c:pt idx="49">
                  <c:v>36158156598.677414</c:v>
                </c:pt>
                <c:pt idx="50">
                  <c:v>35900881793.007553</c:v>
                </c:pt>
                <c:pt idx="51">
                  <c:v>35560626839.207336</c:v>
                </c:pt>
                <c:pt idx="52">
                  <c:v>35132527719.329529</c:v>
                </c:pt>
                <c:pt idx="53">
                  <c:v>34609493919.655701</c:v>
                </c:pt>
                <c:pt idx="54">
                  <c:v>33984104752.6502</c:v>
                </c:pt>
                <c:pt idx="55">
                  <c:v>33249593982.227921</c:v>
                </c:pt>
                <c:pt idx="56">
                  <c:v>32396880298.659569</c:v>
                </c:pt>
                <c:pt idx="57">
                  <c:v>31554459515.846375</c:v>
                </c:pt>
                <c:pt idx="58">
                  <c:v>30433810928.58527</c:v>
                </c:pt>
                <c:pt idx="59">
                  <c:v>29170978700.401745</c:v>
                </c:pt>
                <c:pt idx="60">
                  <c:v>27692341968.924419</c:v>
                </c:pt>
                <c:pt idx="61">
                  <c:v>26101851674.316574</c:v>
                </c:pt>
                <c:pt idx="62">
                  <c:v>24299299291.585941</c:v>
                </c:pt>
                <c:pt idx="63">
                  <c:v>22331810028.593708</c:v>
                </c:pt>
                <c:pt idx="64">
                  <c:v>20232703505.39537</c:v>
                </c:pt>
                <c:pt idx="65">
                  <c:v>17866850889.16692</c:v>
                </c:pt>
                <c:pt idx="66">
                  <c:v>15971830995.877628</c:v>
                </c:pt>
                <c:pt idx="67">
                  <c:v>13821568419.934412</c:v>
                </c:pt>
                <c:pt idx="68">
                  <c:v>11769177640.174709</c:v>
                </c:pt>
                <c:pt idx="69">
                  <c:v>9525216112.6347218</c:v>
                </c:pt>
                <c:pt idx="70">
                  <c:v>7077763236.1313076</c:v>
                </c:pt>
                <c:pt idx="71">
                  <c:v>3686343319.8851843</c:v>
                </c:pt>
                <c:pt idx="72">
                  <c:v>5.0907135009765625E-2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0-479F-8720-24204BC1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18616"/>
        <c:axId val="1324420416"/>
      </c:lineChart>
      <c:catAx>
        <c:axId val="1324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20416"/>
        <c:crosses val="autoZero"/>
        <c:auto val="1"/>
        <c:lblAlgn val="ctr"/>
        <c:lblOffset val="100"/>
        <c:noMultiLvlLbl val="0"/>
      </c:catAx>
      <c:valAx>
        <c:axId val="1324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4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4762</xdr:colOff>
      <xdr:row>2</xdr:row>
      <xdr:rowOff>0</xdr:rowOff>
    </xdr:from>
    <xdr:to>
      <xdr:col>88</xdr:col>
      <xdr:colOff>476</xdr:colOff>
      <xdr:row>10</xdr:row>
      <xdr:rowOff>115252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F47981-C1B9-46B9-9F91-900B6BDD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0</xdr:colOff>
      <xdr:row>10</xdr:row>
      <xdr:rowOff>583406</xdr:rowOff>
    </xdr:from>
    <xdr:to>
      <xdr:col>88</xdr:col>
      <xdr:colOff>476</xdr:colOff>
      <xdr:row>18</xdr:row>
      <xdr:rowOff>15717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BE923-FEBF-47D8-87B8-A92D3CFC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76200</xdr:colOff>
      <xdr:row>19</xdr:row>
      <xdr:rowOff>583407</xdr:rowOff>
    </xdr:from>
    <xdr:to>
      <xdr:col>88</xdr:col>
      <xdr:colOff>70008</xdr:colOff>
      <xdr:row>28</xdr:row>
      <xdr:rowOff>152402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D162F6-5C60-488C-A7F1-574469FCE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4762</xdr:colOff>
      <xdr:row>1</xdr:row>
      <xdr:rowOff>0</xdr:rowOff>
    </xdr:from>
    <xdr:to>
      <xdr:col>88</xdr:col>
      <xdr:colOff>476</xdr:colOff>
      <xdr:row>8</xdr:row>
      <xdr:rowOff>1413032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E3C134-8289-4C1E-8B47-0933A38A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0</xdr:colOff>
      <xdr:row>9</xdr:row>
      <xdr:rowOff>392905</xdr:rowOff>
    </xdr:from>
    <xdr:to>
      <xdr:col>88</xdr:col>
      <xdr:colOff>476</xdr:colOff>
      <xdr:row>17</xdr:row>
      <xdr:rowOff>646748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9FF53E-CCD5-42B2-BCDE-EEC07BBB1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76200</xdr:colOff>
      <xdr:row>18</xdr:row>
      <xdr:rowOff>392907</xdr:rowOff>
    </xdr:from>
    <xdr:to>
      <xdr:col>88</xdr:col>
      <xdr:colOff>70008</xdr:colOff>
      <xdr:row>26</xdr:row>
      <xdr:rowOff>926307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80DEAB-C283-472C-92FD-1F8873D0B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229</xdr:row>
      <xdr:rowOff>176213</xdr:rowOff>
    </xdr:from>
    <xdr:to>
      <xdr:col>72</xdr:col>
      <xdr:colOff>476251</xdr:colOff>
      <xdr:row>237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41931-164A-4964-B965-0B28F5FA4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9</xdr:col>
      <xdr:colOff>351234</xdr:colOff>
      <xdr:row>264</xdr:row>
      <xdr:rowOff>395287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497E7-4099-4DC7-B104-903213C7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271</xdr:row>
      <xdr:rowOff>438150</xdr:rowOff>
    </xdr:from>
    <xdr:to>
      <xdr:col>70</xdr:col>
      <xdr:colOff>857249</xdr:colOff>
      <xdr:row>280</xdr:row>
      <xdr:rowOff>446554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4522A4-8477-405F-BD93-1EFD1674B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272</xdr:row>
      <xdr:rowOff>447674</xdr:rowOff>
    </xdr:from>
    <xdr:to>
      <xdr:col>10</xdr:col>
      <xdr:colOff>0</xdr:colOff>
      <xdr:row>283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B12006-61EC-4A58-8E0D-12859A3A3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275</xdr:row>
      <xdr:rowOff>276225</xdr:rowOff>
    </xdr:from>
    <xdr:to>
      <xdr:col>8</xdr:col>
      <xdr:colOff>291353</xdr:colOff>
      <xdr:row>276</xdr:row>
      <xdr:rowOff>66675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0E6BE4F-6478-443B-8429-5EF8B3123932}"/>
            </a:ext>
          </a:extLst>
        </xdr:cNvPr>
        <xdr:cNvCxnSpPr/>
      </xdr:nvCxnSpPr>
      <xdr:spPr>
        <a:xfrm>
          <a:off x="11258438" y="71029830"/>
          <a:ext cx="1905" cy="23431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6667</xdr:colOff>
      <xdr:row>0</xdr:row>
      <xdr:rowOff>0</xdr:rowOff>
    </xdr:from>
    <xdr:to>
      <xdr:col>97</xdr:col>
      <xdr:colOff>476</xdr:colOff>
      <xdr:row>8</xdr:row>
      <xdr:rowOff>792002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6E09A-D35C-43A2-952D-BBF8E027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89</xdr:col>
      <xdr:colOff>0</xdr:colOff>
      <xdr:row>8</xdr:row>
      <xdr:rowOff>1102041</xdr:rowOff>
    </xdr:from>
    <xdr:to>
      <xdr:col>97</xdr:col>
      <xdr:colOff>476</xdr:colOff>
      <xdr:row>17</xdr:row>
      <xdr:rowOff>25718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7754A3-927C-4604-A90A-44FA7BE5A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76200</xdr:colOff>
      <xdr:row>17</xdr:row>
      <xdr:rowOff>1043941</xdr:rowOff>
    </xdr:from>
    <xdr:to>
      <xdr:col>97</xdr:col>
      <xdr:colOff>68103</xdr:colOff>
      <xdr:row>26</xdr:row>
      <xdr:rowOff>307182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ACFCD7-BE2E-4B0E-B619-7313E38DB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589359</xdr:colOff>
      <xdr:row>223</xdr:row>
      <xdr:rowOff>176213</xdr:rowOff>
    </xdr:from>
    <xdr:to>
      <xdr:col>72</xdr:col>
      <xdr:colOff>476251</xdr:colOff>
      <xdr:row>231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F5871-5F68-4FCB-A2FE-8BCC03481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9</xdr:col>
      <xdr:colOff>351234</xdr:colOff>
      <xdr:row>258</xdr:row>
      <xdr:rowOff>395287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F2C7-FFCF-4826-9A60-34287C896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1127310</xdr:colOff>
      <xdr:row>265</xdr:row>
      <xdr:rowOff>438150</xdr:rowOff>
    </xdr:from>
    <xdr:to>
      <xdr:col>70</xdr:col>
      <xdr:colOff>857249</xdr:colOff>
      <xdr:row>274</xdr:row>
      <xdr:rowOff>446554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42F8D-DC3A-4587-83EA-2E7A5439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266</xdr:row>
      <xdr:rowOff>447674</xdr:rowOff>
    </xdr:from>
    <xdr:to>
      <xdr:col>10</xdr:col>
      <xdr:colOff>0</xdr:colOff>
      <xdr:row>277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D7442-F7DF-4FEA-A7CD-2121A981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281828</xdr:colOff>
      <xdr:row>269</xdr:row>
      <xdr:rowOff>276225</xdr:rowOff>
    </xdr:from>
    <xdr:to>
      <xdr:col>8</xdr:col>
      <xdr:colOff>291353</xdr:colOff>
      <xdr:row>270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6F89A7D-8338-44D2-8492-1C598B195BDD}"/>
            </a:ext>
          </a:extLst>
        </xdr:cNvPr>
        <xdr:cNvCxnSpPr/>
      </xdr:nvCxnSpPr>
      <xdr:spPr>
        <a:xfrm>
          <a:off x="11258438" y="122741055"/>
          <a:ext cx="1905" cy="234315"/>
        </a:xfrm>
        <a:prstGeom prst="line">
          <a:avLst/>
        </a:prstGeom>
        <a:ln w="25400">
          <a:solidFill>
            <a:schemeClr val="tx1"/>
          </a:solidFill>
          <a:prstDash val="sysDot"/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10477</xdr:colOff>
      <xdr:row>0</xdr:row>
      <xdr:rowOff>0</xdr:rowOff>
    </xdr:from>
    <xdr:to>
      <xdr:col>109</xdr:col>
      <xdr:colOff>475</xdr:colOff>
      <xdr:row>8</xdr:row>
      <xdr:rowOff>795812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3672AC-9785-4415-A823-95466A76F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101</xdr:col>
      <xdr:colOff>0</xdr:colOff>
      <xdr:row>8</xdr:row>
      <xdr:rowOff>1107756</xdr:rowOff>
    </xdr:from>
    <xdr:to>
      <xdr:col>109</xdr:col>
      <xdr:colOff>475</xdr:colOff>
      <xdr:row>17</xdr:row>
      <xdr:rowOff>33338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5A121A-FFFC-4986-9C3F-1FEA105B8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76200</xdr:colOff>
      <xdr:row>17</xdr:row>
      <xdr:rowOff>1051561</xdr:rowOff>
    </xdr:from>
    <xdr:to>
      <xdr:col>109</xdr:col>
      <xdr:colOff>64292</xdr:colOff>
      <xdr:row>26</xdr:row>
      <xdr:rowOff>310992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02B4BE-C89D-4141-AE72-26E5F0B0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9</xdr:col>
      <xdr:colOff>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7E7CA-0225-4033-A659-A371E8A0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15240</xdr:colOff>
      <xdr:row>56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04D1D-B818-4CE3-897D-99ECB519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19050</xdr:colOff>
      <xdr:row>83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3EF80-7560-495D-A12F-760E1CCAD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6</xdr:col>
      <xdr:colOff>1152524</xdr:colOff>
      <xdr:row>139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86D621-75CB-477A-B486-B0293EBC4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1152524</xdr:colOff>
      <xdr:row>178</xdr:row>
      <xdr:rowOff>190499</xdr:rowOff>
    </xdr:from>
    <xdr:to>
      <xdr:col>9</xdr:col>
      <xdr:colOff>457200</xdr:colOff>
      <xdr:row>196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619619-C642-4873-83A9-52770060F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159</xdr:row>
      <xdr:rowOff>1</xdr:rowOff>
    </xdr:from>
    <xdr:to>
      <xdr:col>15</xdr:col>
      <xdr:colOff>1085850</xdr:colOff>
      <xdr:row>176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97DAC7-1B6E-4019-809C-D8031086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178</xdr:row>
      <xdr:rowOff>0</xdr:rowOff>
    </xdr:from>
    <xdr:to>
      <xdr:col>18</xdr:col>
      <xdr:colOff>142874</xdr:colOff>
      <xdr:row>196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5833A6-E845-4262-8C76-84891E53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155</xdr:row>
      <xdr:rowOff>190499</xdr:rowOff>
    </xdr:from>
    <xdr:to>
      <xdr:col>10</xdr:col>
      <xdr:colOff>542925</xdr:colOff>
      <xdr:row>179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D85DBAF-A29C-4936-98FB-DEA43F686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1138237</xdr:colOff>
      <xdr:row>213</xdr:row>
      <xdr:rowOff>176211</xdr:rowOff>
    </xdr:from>
    <xdr:to>
      <xdr:col>10</xdr:col>
      <xdr:colOff>9525</xdr:colOff>
      <xdr:row>237</xdr:row>
      <xdr:rowOff>161924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8492962-6505-015B-9B1D-1630FE82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566737</xdr:colOff>
      <xdr:row>109</xdr:row>
      <xdr:rowOff>423862</xdr:rowOff>
    </xdr:from>
    <xdr:to>
      <xdr:col>92</xdr:col>
      <xdr:colOff>528637</xdr:colOff>
      <xdr:row>115</xdr:row>
      <xdr:rowOff>366712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FB665D-467A-385E-5522-FFF17660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1152524</xdr:colOff>
      <xdr:row>241</xdr:row>
      <xdr:rowOff>190499</xdr:rowOff>
    </xdr:from>
    <xdr:to>
      <xdr:col>8</xdr:col>
      <xdr:colOff>1047750</xdr:colOff>
      <xdr:row>262</xdr:row>
      <xdr:rowOff>9524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42095B-D0F4-499B-AAA2-C84F44D11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13</xdr:col>
      <xdr:colOff>45720</xdr:colOff>
      <xdr:row>270</xdr:row>
      <xdr:rowOff>15240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8DBA6DA-BD7F-495E-A615-3037B9C07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004jtdj\Desktop\University\Bachelor\Bachelor%20Thesis\Prototypes\Data\Cost%20Estimations%20Scienarios%20-%20English%20(version%201).xlsx" TargetMode="External"/><Relationship Id="rId1" Type="http://schemas.openxmlformats.org/officeDocument/2006/relationships/externalLinkPath" Target="/Users/z004jtdj/Desktop/University/Bachelor/Bachelor%20Thesis/Prototypes/Data/Cost%20Estimations%20Scienarios%20-%20English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7-2023 Ex-Post Analysis"/>
      <sheetName val="Ex-Ante Analysis - Planned"/>
      <sheetName val="Ex-Ante Analysis - Best Case"/>
      <sheetName val="Ex-Ante Analysis - Medium Case"/>
      <sheetName val="Ex-Ante Analysis - Worst Case"/>
      <sheetName val="Worst Case - Old"/>
      <sheetName val="2015-2099 Ex-Post + CAGR"/>
      <sheetName val="2015-2022 Ex-Post Analysis"/>
      <sheetName val="2015-2099"/>
      <sheetName val="2015-2099 Colored"/>
      <sheetName val="1"/>
      <sheetName val="2"/>
      <sheetName val="3"/>
      <sheetName val="4"/>
      <sheetName val="Original imported Table"/>
      <sheetName val="2015-2023 Ex-Post Analysis Copy"/>
      <sheetName val="Years Of Scenarios"/>
      <sheetName val="Appendix - Ex-Post Analysis"/>
    </sheetNames>
    <sheetDataSet>
      <sheetData sheetId="0"/>
      <sheetData sheetId="1"/>
      <sheetData sheetId="2">
        <row r="3">
          <cell r="C3">
            <v>45291</v>
          </cell>
          <cell r="D3">
            <v>45657</v>
          </cell>
          <cell r="E3">
            <v>46022</v>
          </cell>
          <cell r="F3">
            <v>46387</v>
          </cell>
          <cell r="G3">
            <v>46752</v>
          </cell>
          <cell r="H3">
            <v>47118</v>
          </cell>
          <cell r="I3">
            <v>47483</v>
          </cell>
          <cell r="J3">
            <v>47848</v>
          </cell>
          <cell r="K3">
            <v>48213</v>
          </cell>
          <cell r="L3">
            <v>48579</v>
          </cell>
          <cell r="M3">
            <v>48944</v>
          </cell>
          <cell r="N3">
            <v>49309</v>
          </cell>
          <cell r="O3">
            <v>49674</v>
          </cell>
          <cell r="P3">
            <v>50040</v>
          </cell>
          <cell r="Q3">
            <v>50405</v>
          </cell>
          <cell r="R3">
            <v>50770</v>
          </cell>
          <cell r="S3">
            <v>51135</v>
          </cell>
          <cell r="T3">
            <v>51501</v>
          </cell>
          <cell r="U3">
            <v>51866</v>
          </cell>
          <cell r="V3">
            <v>52231</v>
          </cell>
          <cell r="W3">
            <v>52596</v>
          </cell>
          <cell r="X3">
            <v>52962</v>
          </cell>
          <cell r="Y3">
            <v>53327</v>
          </cell>
          <cell r="Z3">
            <v>53692</v>
          </cell>
          <cell r="AA3">
            <v>54057</v>
          </cell>
          <cell r="AB3">
            <v>54423</v>
          </cell>
          <cell r="AC3">
            <v>54788</v>
          </cell>
          <cell r="AD3">
            <v>55153</v>
          </cell>
          <cell r="AE3">
            <v>55518</v>
          </cell>
          <cell r="AF3">
            <v>55884</v>
          </cell>
          <cell r="AG3">
            <v>56249</v>
          </cell>
          <cell r="AH3">
            <v>56614</v>
          </cell>
          <cell r="AI3">
            <v>56979</v>
          </cell>
          <cell r="AJ3">
            <v>57345</v>
          </cell>
          <cell r="AK3">
            <v>57710</v>
          </cell>
          <cell r="AL3">
            <v>58075</v>
          </cell>
          <cell r="AM3">
            <v>58440</v>
          </cell>
          <cell r="AN3">
            <v>58806</v>
          </cell>
          <cell r="AO3">
            <v>59171</v>
          </cell>
          <cell r="AP3">
            <v>59536</v>
          </cell>
          <cell r="AQ3">
            <v>59901</v>
          </cell>
          <cell r="AR3">
            <v>60267</v>
          </cell>
          <cell r="AS3">
            <v>60632</v>
          </cell>
          <cell r="AT3">
            <v>60997</v>
          </cell>
          <cell r="AU3">
            <v>61362</v>
          </cell>
          <cell r="AV3">
            <v>61728</v>
          </cell>
          <cell r="AW3">
            <v>62093</v>
          </cell>
          <cell r="AX3">
            <v>62458</v>
          </cell>
          <cell r="AY3">
            <v>62823</v>
          </cell>
          <cell r="AZ3">
            <v>63189</v>
          </cell>
          <cell r="BA3">
            <v>63554</v>
          </cell>
          <cell r="BB3">
            <v>63919</v>
          </cell>
          <cell r="BC3">
            <v>64284</v>
          </cell>
          <cell r="BD3">
            <v>64650</v>
          </cell>
          <cell r="BE3">
            <v>65015</v>
          </cell>
          <cell r="BF3">
            <v>65380</v>
          </cell>
          <cell r="BG3">
            <v>65745</v>
          </cell>
          <cell r="BH3">
            <v>66111</v>
          </cell>
          <cell r="BI3">
            <v>66476</v>
          </cell>
          <cell r="BJ3">
            <v>66841</v>
          </cell>
          <cell r="BK3">
            <v>67206</v>
          </cell>
          <cell r="BL3">
            <v>67572</v>
          </cell>
          <cell r="BM3">
            <v>67937</v>
          </cell>
          <cell r="BN3">
            <v>68302</v>
          </cell>
          <cell r="BO3">
            <v>68667</v>
          </cell>
          <cell r="BP3">
            <v>69033</v>
          </cell>
          <cell r="BQ3">
            <v>69398</v>
          </cell>
          <cell r="BR3">
            <v>69763</v>
          </cell>
          <cell r="BS3">
            <v>70128</v>
          </cell>
          <cell r="BT3">
            <v>70494</v>
          </cell>
          <cell r="BU3">
            <v>70859</v>
          </cell>
          <cell r="BV3">
            <v>71224</v>
          </cell>
          <cell r="BW3">
            <v>71589</v>
          </cell>
        </row>
        <row r="4">
          <cell r="C4">
            <v>127000</v>
          </cell>
          <cell r="D4">
            <v>131000</v>
          </cell>
          <cell r="E4">
            <v>135000</v>
          </cell>
          <cell r="F4">
            <v>140000</v>
          </cell>
          <cell r="G4">
            <v>146000</v>
          </cell>
          <cell r="H4">
            <v>150000</v>
          </cell>
          <cell r="I4">
            <v>160000</v>
          </cell>
          <cell r="J4">
            <v>158000</v>
          </cell>
          <cell r="K4">
            <v>159000</v>
          </cell>
          <cell r="L4">
            <v>160000</v>
          </cell>
          <cell r="M4">
            <v>166000</v>
          </cell>
          <cell r="N4">
            <v>169000</v>
          </cell>
          <cell r="O4">
            <v>180000</v>
          </cell>
          <cell r="P4">
            <v>183000</v>
          </cell>
          <cell r="Q4">
            <v>192000</v>
          </cell>
          <cell r="R4">
            <v>198000</v>
          </cell>
          <cell r="S4">
            <v>208000</v>
          </cell>
          <cell r="T4">
            <v>216000</v>
          </cell>
          <cell r="U4">
            <v>224000</v>
          </cell>
          <cell r="V4">
            <v>232000</v>
          </cell>
          <cell r="W4">
            <v>239000</v>
          </cell>
          <cell r="X4">
            <v>248000</v>
          </cell>
          <cell r="Y4">
            <v>257000</v>
          </cell>
          <cell r="Z4">
            <v>266000</v>
          </cell>
          <cell r="AA4">
            <v>275000</v>
          </cell>
          <cell r="AB4">
            <v>285000</v>
          </cell>
          <cell r="AC4">
            <v>268000</v>
          </cell>
          <cell r="AD4">
            <v>278000</v>
          </cell>
          <cell r="AE4">
            <v>288000</v>
          </cell>
          <cell r="AF4">
            <v>298000</v>
          </cell>
          <cell r="AG4">
            <v>309000</v>
          </cell>
          <cell r="AH4">
            <v>315000</v>
          </cell>
          <cell r="AI4">
            <v>302000</v>
          </cell>
          <cell r="AJ4">
            <v>313000</v>
          </cell>
          <cell r="AK4">
            <v>324000</v>
          </cell>
          <cell r="AL4">
            <v>335000</v>
          </cell>
          <cell r="AM4">
            <v>348000</v>
          </cell>
          <cell r="AN4">
            <v>360000</v>
          </cell>
          <cell r="AO4">
            <v>373000</v>
          </cell>
          <cell r="AP4">
            <v>387000</v>
          </cell>
          <cell r="AQ4">
            <v>388000</v>
          </cell>
          <cell r="AR4">
            <v>402000</v>
          </cell>
          <cell r="AS4">
            <v>368000</v>
          </cell>
          <cell r="AT4">
            <v>381000</v>
          </cell>
          <cell r="AU4">
            <v>395000</v>
          </cell>
          <cell r="AV4">
            <v>409000</v>
          </cell>
          <cell r="AW4">
            <v>424000</v>
          </cell>
          <cell r="AX4">
            <v>439000</v>
          </cell>
          <cell r="AY4">
            <v>455000</v>
          </cell>
          <cell r="AZ4">
            <v>471000</v>
          </cell>
          <cell r="BA4">
            <v>488000</v>
          </cell>
          <cell r="BB4">
            <v>506000</v>
          </cell>
          <cell r="BC4">
            <v>524000</v>
          </cell>
          <cell r="BD4">
            <v>543000</v>
          </cell>
          <cell r="BE4">
            <v>562000</v>
          </cell>
          <cell r="BF4">
            <v>583000</v>
          </cell>
          <cell r="BG4">
            <v>604000</v>
          </cell>
          <cell r="BH4">
            <v>625000</v>
          </cell>
          <cell r="BI4">
            <v>648000</v>
          </cell>
          <cell r="BJ4">
            <v>671000</v>
          </cell>
          <cell r="BK4">
            <v>695000</v>
          </cell>
          <cell r="BL4">
            <v>720000</v>
          </cell>
          <cell r="BM4">
            <v>746000</v>
          </cell>
          <cell r="BN4">
            <v>773000</v>
          </cell>
          <cell r="BO4">
            <v>801000</v>
          </cell>
          <cell r="BP4">
            <v>830000</v>
          </cell>
          <cell r="BQ4">
            <v>215000</v>
          </cell>
          <cell r="BR4">
            <v>223000</v>
          </cell>
          <cell r="BS4">
            <v>231000</v>
          </cell>
          <cell r="BT4">
            <v>211000</v>
          </cell>
          <cell r="BU4">
            <v>219000</v>
          </cell>
          <cell r="BV4">
            <v>143000</v>
          </cell>
          <cell r="BW4">
            <v>148000</v>
          </cell>
        </row>
        <row r="5">
          <cell r="A5" t="str">
            <v>Behälter, Transporte &amp; Betriebsabfälle</v>
          </cell>
          <cell r="C5">
            <v>283000</v>
          </cell>
          <cell r="D5">
            <v>278000</v>
          </cell>
          <cell r="E5">
            <v>258000</v>
          </cell>
          <cell r="F5">
            <v>247000</v>
          </cell>
          <cell r="G5">
            <v>151000</v>
          </cell>
          <cell r="H5">
            <v>161000</v>
          </cell>
          <cell r="I5">
            <v>138000</v>
          </cell>
          <cell r="J5">
            <v>137000</v>
          </cell>
          <cell r="K5">
            <v>146000</v>
          </cell>
          <cell r="L5">
            <v>115000</v>
          </cell>
          <cell r="M5">
            <v>105000</v>
          </cell>
          <cell r="N5">
            <v>102000</v>
          </cell>
          <cell r="O5">
            <v>104000</v>
          </cell>
          <cell r="P5">
            <v>108000</v>
          </cell>
          <cell r="Q5">
            <v>112000</v>
          </cell>
          <cell r="R5">
            <v>116000</v>
          </cell>
          <cell r="S5">
            <v>66000</v>
          </cell>
          <cell r="T5">
            <v>69000</v>
          </cell>
          <cell r="U5">
            <v>19000</v>
          </cell>
          <cell r="V5">
            <v>20000</v>
          </cell>
          <cell r="W5">
            <v>21000</v>
          </cell>
          <cell r="X5">
            <v>21000</v>
          </cell>
          <cell r="Y5">
            <v>22000</v>
          </cell>
          <cell r="Z5">
            <v>149000</v>
          </cell>
          <cell r="AA5">
            <v>339000</v>
          </cell>
          <cell r="AB5">
            <v>521000</v>
          </cell>
          <cell r="AC5">
            <v>715000</v>
          </cell>
          <cell r="AD5">
            <v>741000</v>
          </cell>
          <cell r="AE5">
            <v>579000</v>
          </cell>
          <cell r="AF5">
            <v>405000</v>
          </cell>
          <cell r="AG5">
            <v>258000</v>
          </cell>
          <cell r="AH5">
            <v>355000</v>
          </cell>
          <cell r="AI5">
            <v>453000</v>
          </cell>
          <cell r="AJ5">
            <v>473000</v>
          </cell>
          <cell r="AK5">
            <v>487000</v>
          </cell>
          <cell r="AL5">
            <v>504000</v>
          </cell>
          <cell r="AM5">
            <v>522000</v>
          </cell>
          <cell r="AN5">
            <v>541000</v>
          </cell>
          <cell r="AO5">
            <v>561000</v>
          </cell>
          <cell r="AP5">
            <v>581000</v>
          </cell>
          <cell r="AQ5">
            <v>604000</v>
          </cell>
          <cell r="AR5">
            <v>623000</v>
          </cell>
          <cell r="AS5">
            <v>645000</v>
          </cell>
          <cell r="AT5">
            <v>661000</v>
          </cell>
          <cell r="AU5">
            <v>684000</v>
          </cell>
          <cell r="AV5">
            <v>700000</v>
          </cell>
          <cell r="AW5">
            <v>725000</v>
          </cell>
          <cell r="AX5">
            <v>751000</v>
          </cell>
          <cell r="AY5">
            <v>778000</v>
          </cell>
          <cell r="AZ5">
            <v>806000</v>
          </cell>
          <cell r="BA5">
            <v>835000</v>
          </cell>
          <cell r="BB5">
            <v>866000</v>
          </cell>
          <cell r="BC5">
            <v>897000</v>
          </cell>
          <cell r="BD5">
            <v>929000</v>
          </cell>
          <cell r="BE5">
            <v>963000</v>
          </cell>
          <cell r="BF5">
            <v>997000</v>
          </cell>
          <cell r="BG5">
            <v>1033000</v>
          </cell>
          <cell r="BH5">
            <v>935000</v>
          </cell>
          <cell r="BI5">
            <v>1122000</v>
          </cell>
          <cell r="BJ5">
            <v>1160000</v>
          </cell>
          <cell r="BK5">
            <v>1262000</v>
          </cell>
          <cell r="BL5">
            <v>1248000</v>
          </cell>
          <cell r="BM5">
            <v>1327000</v>
          </cell>
          <cell r="BN5">
            <v>1347000</v>
          </cell>
          <cell r="BO5">
            <v>1324000</v>
          </cell>
          <cell r="BP5">
            <v>1427000</v>
          </cell>
          <cell r="BQ5">
            <v>1424000</v>
          </cell>
          <cell r="BR5">
            <v>1543000</v>
          </cell>
          <cell r="BS5">
            <v>1528000</v>
          </cell>
          <cell r="BT5">
            <v>1581000</v>
          </cell>
          <cell r="BU5">
            <v>1637000</v>
          </cell>
          <cell r="BV5">
            <v>1176000</v>
          </cell>
          <cell r="BW5">
            <v>1221000</v>
          </cell>
        </row>
        <row r="6">
          <cell r="A6" t="str">
            <v>Endlager Schacht Konrad</v>
          </cell>
          <cell r="C6">
            <v>93000</v>
          </cell>
          <cell r="D6">
            <v>76000</v>
          </cell>
          <cell r="E6">
            <v>79000</v>
          </cell>
          <cell r="F6">
            <v>82000</v>
          </cell>
          <cell r="G6">
            <v>85000</v>
          </cell>
          <cell r="H6">
            <v>88000</v>
          </cell>
          <cell r="I6">
            <v>91000</v>
          </cell>
          <cell r="J6">
            <v>94000</v>
          </cell>
          <cell r="K6">
            <v>98000</v>
          </cell>
          <cell r="L6">
            <v>101000</v>
          </cell>
          <cell r="M6">
            <v>105000</v>
          </cell>
          <cell r="N6">
            <v>108000</v>
          </cell>
          <cell r="O6">
            <v>112000</v>
          </cell>
          <cell r="P6">
            <v>116000</v>
          </cell>
          <cell r="Q6">
            <v>121000</v>
          </cell>
          <cell r="R6">
            <v>125000</v>
          </cell>
          <cell r="S6">
            <v>130000</v>
          </cell>
          <cell r="T6">
            <v>134000</v>
          </cell>
          <cell r="U6">
            <v>139000</v>
          </cell>
          <cell r="V6">
            <v>144000</v>
          </cell>
          <cell r="W6">
            <v>149000</v>
          </cell>
          <cell r="X6">
            <v>155000</v>
          </cell>
          <cell r="Y6">
            <v>160000</v>
          </cell>
          <cell r="Z6">
            <v>166000</v>
          </cell>
          <cell r="AA6">
            <v>172000</v>
          </cell>
          <cell r="AB6">
            <v>178000</v>
          </cell>
          <cell r="AC6">
            <v>185000</v>
          </cell>
          <cell r="AD6">
            <v>191000</v>
          </cell>
          <cell r="AE6">
            <v>198000</v>
          </cell>
          <cell r="AF6">
            <v>205000</v>
          </cell>
          <cell r="AG6">
            <v>213000</v>
          </cell>
          <cell r="AH6">
            <v>220000</v>
          </cell>
          <cell r="AI6">
            <v>228000</v>
          </cell>
          <cell r="AJ6">
            <v>236000</v>
          </cell>
          <cell r="AK6">
            <v>245000</v>
          </cell>
          <cell r="AL6">
            <v>441000</v>
          </cell>
          <cell r="AM6">
            <v>457000</v>
          </cell>
          <cell r="AN6">
            <v>474000</v>
          </cell>
          <cell r="AO6">
            <v>491000</v>
          </cell>
          <cell r="AP6">
            <v>509000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</row>
        <row r="7">
          <cell r="A7" t="str">
            <v>HAW-Endlager*</v>
          </cell>
          <cell r="C7">
            <v>167000</v>
          </cell>
          <cell r="D7">
            <v>254000</v>
          </cell>
          <cell r="E7">
            <v>263000</v>
          </cell>
          <cell r="F7">
            <v>273000</v>
          </cell>
          <cell r="G7">
            <v>282000</v>
          </cell>
          <cell r="H7">
            <v>293000</v>
          </cell>
          <cell r="I7">
            <v>303000</v>
          </cell>
          <cell r="J7">
            <v>314000</v>
          </cell>
          <cell r="K7">
            <v>325000</v>
          </cell>
          <cell r="L7">
            <v>430000</v>
          </cell>
          <cell r="M7">
            <v>146000</v>
          </cell>
          <cell r="N7">
            <v>136000</v>
          </cell>
          <cell r="O7">
            <v>137000</v>
          </cell>
          <cell r="P7">
            <v>291000</v>
          </cell>
          <cell r="Q7">
            <v>61000</v>
          </cell>
          <cell r="R7">
            <v>63000</v>
          </cell>
          <cell r="S7">
            <v>66000</v>
          </cell>
          <cell r="T7">
            <v>68000</v>
          </cell>
          <cell r="U7">
            <v>70000</v>
          </cell>
          <cell r="V7">
            <v>73000</v>
          </cell>
          <cell r="W7">
            <v>76000</v>
          </cell>
          <cell r="X7">
            <v>78000</v>
          </cell>
          <cell r="Y7">
            <v>81000</v>
          </cell>
          <cell r="Z7">
            <v>84000</v>
          </cell>
          <cell r="AA7">
            <v>224000</v>
          </cell>
          <cell r="AB7">
            <v>232000</v>
          </cell>
          <cell r="AC7">
            <v>272000</v>
          </cell>
          <cell r="AD7">
            <v>979000</v>
          </cell>
          <cell r="AE7">
            <v>1014000</v>
          </cell>
          <cell r="AF7">
            <v>1051000</v>
          </cell>
          <cell r="AG7">
            <v>831000</v>
          </cell>
          <cell r="AH7">
            <v>315000</v>
          </cell>
          <cell r="AI7">
            <v>326000</v>
          </cell>
          <cell r="AJ7">
            <v>338000</v>
          </cell>
          <cell r="AK7">
            <v>350000</v>
          </cell>
          <cell r="AL7">
            <v>363000</v>
          </cell>
          <cell r="AM7">
            <v>376000</v>
          </cell>
          <cell r="AN7">
            <v>390000</v>
          </cell>
          <cell r="AO7">
            <v>404000</v>
          </cell>
          <cell r="AP7">
            <v>418000</v>
          </cell>
          <cell r="AQ7">
            <v>433000</v>
          </cell>
          <cell r="AR7">
            <v>449000</v>
          </cell>
          <cell r="AS7">
            <v>465000</v>
          </cell>
          <cell r="AT7">
            <v>482000</v>
          </cell>
          <cell r="AU7">
            <v>499000</v>
          </cell>
          <cell r="AV7">
            <v>517000</v>
          </cell>
          <cell r="AW7">
            <v>536000</v>
          </cell>
          <cell r="AX7">
            <v>555000</v>
          </cell>
          <cell r="AY7">
            <v>575000</v>
          </cell>
          <cell r="AZ7">
            <v>596000</v>
          </cell>
          <cell r="BA7">
            <v>618000</v>
          </cell>
          <cell r="BB7">
            <v>640000</v>
          </cell>
          <cell r="BC7">
            <v>663000</v>
          </cell>
          <cell r="BD7">
            <v>687000</v>
          </cell>
          <cell r="BE7">
            <v>712000</v>
          </cell>
          <cell r="BF7">
            <v>737000</v>
          </cell>
          <cell r="BG7">
            <v>764000</v>
          </cell>
          <cell r="BH7">
            <v>791000</v>
          </cell>
          <cell r="BI7">
            <v>820000</v>
          </cell>
          <cell r="BJ7">
            <v>849000</v>
          </cell>
          <cell r="BK7">
            <v>880000</v>
          </cell>
          <cell r="BL7">
            <v>912000</v>
          </cell>
          <cell r="BM7">
            <v>945000</v>
          </cell>
          <cell r="BN7">
            <v>979000</v>
          </cell>
          <cell r="BO7">
            <v>1014000</v>
          </cell>
          <cell r="BP7">
            <v>1051000</v>
          </cell>
          <cell r="BQ7">
            <v>1088000</v>
          </cell>
          <cell r="BR7">
            <v>1128000</v>
          </cell>
          <cell r="BS7">
            <v>1168000</v>
          </cell>
          <cell r="BT7">
            <v>1211000</v>
          </cell>
          <cell r="BU7">
            <v>1254000</v>
          </cell>
          <cell r="BV7">
            <v>2545000</v>
          </cell>
          <cell r="BW7">
            <v>2637000</v>
          </cell>
        </row>
        <row r="8">
          <cell r="A8" t="str">
            <v>Summe</v>
          </cell>
          <cell r="C8">
            <v>670000</v>
          </cell>
          <cell r="D8">
            <v>739000</v>
          </cell>
          <cell r="E8">
            <v>735000</v>
          </cell>
          <cell r="F8">
            <v>742000</v>
          </cell>
          <cell r="G8">
            <v>664000</v>
          </cell>
          <cell r="H8">
            <v>692000</v>
          </cell>
          <cell r="I8">
            <v>692000</v>
          </cell>
          <cell r="J8">
            <v>703000</v>
          </cell>
          <cell r="K8">
            <v>728000</v>
          </cell>
          <cell r="L8">
            <v>806000</v>
          </cell>
          <cell r="M8">
            <v>522000</v>
          </cell>
          <cell r="N8">
            <v>515000</v>
          </cell>
          <cell r="O8">
            <v>533000</v>
          </cell>
          <cell r="P8">
            <v>698000</v>
          </cell>
          <cell r="Q8">
            <v>486000</v>
          </cell>
          <cell r="R8">
            <v>502000</v>
          </cell>
          <cell r="S8">
            <v>470000</v>
          </cell>
          <cell r="T8">
            <v>487000</v>
          </cell>
          <cell r="U8">
            <v>452000</v>
          </cell>
          <cell r="V8">
            <v>469000</v>
          </cell>
          <cell r="W8">
            <v>485000</v>
          </cell>
          <cell r="X8">
            <v>502000</v>
          </cell>
          <cell r="Y8">
            <v>520000</v>
          </cell>
          <cell r="Z8">
            <v>665000</v>
          </cell>
          <cell r="AA8">
            <v>1010000</v>
          </cell>
          <cell r="AB8">
            <v>1216000</v>
          </cell>
          <cell r="AC8">
            <v>1440000</v>
          </cell>
          <cell r="AD8">
            <v>2189000</v>
          </cell>
          <cell r="AE8">
            <v>2079000</v>
          </cell>
          <cell r="AF8">
            <v>1959000</v>
          </cell>
          <cell r="AG8">
            <v>1611000</v>
          </cell>
          <cell r="AH8">
            <v>1205000</v>
          </cell>
          <cell r="AI8">
            <v>1309000</v>
          </cell>
          <cell r="AJ8">
            <v>1360000</v>
          </cell>
          <cell r="AK8">
            <v>1406000</v>
          </cell>
          <cell r="AL8">
            <v>1643000</v>
          </cell>
          <cell r="AM8">
            <v>1703000</v>
          </cell>
          <cell r="AN8">
            <v>1765000</v>
          </cell>
          <cell r="AO8">
            <v>1829000</v>
          </cell>
          <cell r="AP8">
            <v>1895000</v>
          </cell>
          <cell r="AQ8">
            <v>1425000</v>
          </cell>
          <cell r="AR8">
            <v>1474000</v>
          </cell>
          <cell r="AS8">
            <v>1478000</v>
          </cell>
          <cell r="AT8">
            <v>1524000</v>
          </cell>
          <cell r="AU8">
            <v>1578000</v>
          </cell>
          <cell r="AV8">
            <v>1626000</v>
          </cell>
          <cell r="AW8">
            <v>1685000</v>
          </cell>
          <cell r="AX8">
            <v>1745000</v>
          </cell>
          <cell r="AY8">
            <v>1808000</v>
          </cell>
          <cell r="AZ8">
            <v>1873000</v>
          </cell>
          <cell r="BA8">
            <v>1941000</v>
          </cell>
          <cell r="BB8">
            <v>2012000</v>
          </cell>
          <cell r="BC8">
            <v>2084000</v>
          </cell>
          <cell r="BD8">
            <v>2159000</v>
          </cell>
          <cell r="BE8">
            <v>2237000</v>
          </cell>
          <cell r="BF8">
            <v>2317000</v>
          </cell>
          <cell r="BG8">
            <v>2401000</v>
          </cell>
          <cell r="BH8">
            <v>2351000</v>
          </cell>
          <cell r="BI8">
            <v>2590000</v>
          </cell>
          <cell r="BJ8">
            <v>2680000</v>
          </cell>
          <cell r="BK8">
            <v>2837000</v>
          </cell>
          <cell r="BL8">
            <v>2880000</v>
          </cell>
          <cell r="BM8">
            <v>3018000</v>
          </cell>
          <cell r="BN8">
            <v>3099000</v>
          </cell>
          <cell r="BO8">
            <v>3139000</v>
          </cell>
          <cell r="BP8">
            <v>3308000</v>
          </cell>
          <cell r="BQ8">
            <v>2727000</v>
          </cell>
          <cell r="BR8">
            <v>2894000</v>
          </cell>
          <cell r="BS8">
            <v>2927000</v>
          </cell>
          <cell r="BT8">
            <v>3003000</v>
          </cell>
          <cell r="BU8">
            <v>3110000</v>
          </cell>
          <cell r="BV8">
            <v>3864000</v>
          </cell>
          <cell r="BW8">
            <v>4006000</v>
          </cell>
        </row>
        <row r="12">
          <cell r="C12">
            <v>45291</v>
          </cell>
          <cell r="D12">
            <v>45657</v>
          </cell>
          <cell r="E12">
            <v>46022</v>
          </cell>
          <cell r="F12">
            <v>46387</v>
          </cell>
          <cell r="G12">
            <v>46752</v>
          </cell>
          <cell r="H12">
            <v>47118</v>
          </cell>
          <cell r="I12">
            <v>47483</v>
          </cell>
          <cell r="J12">
            <v>47848</v>
          </cell>
          <cell r="K12">
            <v>48213</v>
          </cell>
          <cell r="L12">
            <v>48579</v>
          </cell>
          <cell r="M12">
            <v>48944</v>
          </cell>
          <cell r="N12">
            <v>49309</v>
          </cell>
          <cell r="O12">
            <v>49674</v>
          </cell>
          <cell r="P12">
            <v>50040</v>
          </cell>
          <cell r="Q12">
            <v>50405</v>
          </cell>
          <cell r="R12">
            <v>50770</v>
          </cell>
          <cell r="S12">
            <v>51135</v>
          </cell>
          <cell r="T12">
            <v>51501</v>
          </cell>
          <cell r="U12">
            <v>51866</v>
          </cell>
          <cell r="V12">
            <v>52231</v>
          </cell>
          <cell r="W12">
            <v>52596</v>
          </cell>
          <cell r="X12">
            <v>52962</v>
          </cell>
          <cell r="Y12">
            <v>53327</v>
          </cell>
          <cell r="Z12">
            <v>53692</v>
          </cell>
          <cell r="AA12">
            <v>54057</v>
          </cell>
          <cell r="AB12">
            <v>54423</v>
          </cell>
          <cell r="AC12">
            <v>54788</v>
          </cell>
          <cell r="AD12">
            <v>55153</v>
          </cell>
          <cell r="AE12">
            <v>55518</v>
          </cell>
          <cell r="AF12">
            <v>55884</v>
          </cell>
          <cell r="AG12">
            <v>56249</v>
          </cell>
          <cell r="AH12">
            <v>56614</v>
          </cell>
          <cell r="AI12">
            <v>56979</v>
          </cell>
          <cell r="AJ12">
            <v>57345</v>
          </cell>
          <cell r="AK12">
            <v>57710</v>
          </cell>
          <cell r="AL12">
            <v>58075</v>
          </cell>
          <cell r="AM12">
            <v>58440</v>
          </cell>
          <cell r="AN12">
            <v>58806</v>
          </cell>
          <cell r="AO12">
            <v>59171</v>
          </cell>
          <cell r="AP12">
            <v>59536</v>
          </cell>
          <cell r="AQ12">
            <v>59901</v>
          </cell>
          <cell r="AR12">
            <v>60267</v>
          </cell>
          <cell r="AS12">
            <v>60632</v>
          </cell>
          <cell r="AT12">
            <v>60997</v>
          </cell>
          <cell r="AU12">
            <v>61362</v>
          </cell>
          <cell r="AV12">
            <v>61728</v>
          </cell>
          <cell r="AW12">
            <v>62093</v>
          </cell>
          <cell r="AX12">
            <v>62458</v>
          </cell>
          <cell r="AY12">
            <v>62823</v>
          </cell>
          <cell r="AZ12">
            <v>63189</v>
          </cell>
          <cell r="BA12">
            <v>63554</v>
          </cell>
          <cell r="BB12">
            <v>63919</v>
          </cell>
          <cell r="BC12">
            <v>64284</v>
          </cell>
          <cell r="BD12">
            <v>64650</v>
          </cell>
          <cell r="BE12">
            <v>65015</v>
          </cell>
          <cell r="BF12">
            <v>65380</v>
          </cell>
          <cell r="BG12">
            <v>65745</v>
          </cell>
          <cell r="BH12">
            <v>66111</v>
          </cell>
          <cell r="BI12">
            <v>66476</v>
          </cell>
          <cell r="BJ12">
            <v>66841</v>
          </cell>
          <cell r="BK12">
            <v>67206</v>
          </cell>
          <cell r="BL12">
            <v>67572</v>
          </cell>
          <cell r="BM12">
            <v>67937</v>
          </cell>
          <cell r="BN12">
            <v>68302</v>
          </cell>
          <cell r="BO12">
            <v>68667</v>
          </cell>
          <cell r="BP12">
            <v>69033</v>
          </cell>
          <cell r="BQ12">
            <v>69398</v>
          </cell>
          <cell r="BR12">
            <v>69763</v>
          </cell>
          <cell r="BS12">
            <v>70128</v>
          </cell>
          <cell r="BT12">
            <v>70494</v>
          </cell>
          <cell r="BU12">
            <v>70859</v>
          </cell>
          <cell r="BV12">
            <v>71224</v>
          </cell>
          <cell r="BW12">
            <v>71589</v>
          </cell>
          <cell r="BX12">
            <v>71590</v>
          </cell>
        </row>
        <row r="13">
          <cell r="A13" t="str">
            <v>Zwischenlagerung</v>
          </cell>
          <cell r="C13">
            <v>430583</v>
          </cell>
          <cell r="D13">
            <v>520286</v>
          </cell>
          <cell r="E13">
            <v>548842</v>
          </cell>
          <cell r="F13">
            <v>541667</v>
          </cell>
          <cell r="G13">
            <v>146000</v>
          </cell>
          <cell r="H13">
            <v>150000</v>
          </cell>
          <cell r="I13">
            <v>160000</v>
          </cell>
          <cell r="J13">
            <v>158000</v>
          </cell>
          <cell r="K13">
            <v>159000</v>
          </cell>
          <cell r="L13">
            <v>160000</v>
          </cell>
          <cell r="M13">
            <v>166000</v>
          </cell>
          <cell r="N13">
            <v>169000</v>
          </cell>
          <cell r="O13">
            <v>180000</v>
          </cell>
          <cell r="P13">
            <v>183000</v>
          </cell>
          <cell r="Q13">
            <v>192000</v>
          </cell>
          <cell r="R13">
            <v>198000</v>
          </cell>
          <cell r="S13">
            <v>208000</v>
          </cell>
          <cell r="T13">
            <v>216000</v>
          </cell>
          <cell r="U13">
            <v>224000</v>
          </cell>
          <cell r="V13">
            <v>232000</v>
          </cell>
          <cell r="W13">
            <v>239000</v>
          </cell>
          <cell r="X13">
            <v>248000</v>
          </cell>
          <cell r="Y13">
            <v>257000</v>
          </cell>
          <cell r="Z13">
            <v>266000</v>
          </cell>
          <cell r="AA13">
            <v>275000</v>
          </cell>
          <cell r="AB13">
            <v>285000</v>
          </cell>
          <cell r="AC13">
            <v>268000</v>
          </cell>
          <cell r="AD13">
            <v>278000</v>
          </cell>
          <cell r="AE13">
            <v>288000</v>
          </cell>
          <cell r="AF13">
            <v>298000</v>
          </cell>
          <cell r="AG13">
            <v>309000</v>
          </cell>
          <cell r="AH13">
            <v>315000</v>
          </cell>
          <cell r="AI13">
            <v>302000</v>
          </cell>
          <cell r="AJ13">
            <v>313000</v>
          </cell>
          <cell r="AK13">
            <v>324000</v>
          </cell>
          <cell r="AL13">
            <v>335000</v>
          </cell>
          <cell r="AM13">
            <v>348000</v>
          </cell>
          <cell r="AN13">
            <v>360000</v>
          </cell>
          <cell r="AO13">
            <v>373000</v>
          </cell>
          <cell r="AP13">
            <v>387000</v>
          </cell>
          <cell r="AQ13">
            <v>388000</v>
          </cell>
          <cell r="AR13">
            <v>402000</v>
          </cell>
          <cell r="AS13">
            <v>368000</v>
          </cell>
          <cell r="AT13">
            <v>381000</v>
          </cell>
          <cell r="AU13">
            <v>395000</v>
          </cell>
          <cell r="AV13">
            <v>409000</v>
          </cell>
          <cell r="AW13">
            <v>424000</v>
          </cell>
          <cell r="AX13">
            <v>439000</v>
          </cell>
          <cell r="AY13">
            <v>455000</v>
          </cell>
          <cell r="AZ13">
            <v>471000</v>
          </cell>
          <cell r="BA13">
            <v>488000</v>
          </cell>
          <cell r="BB13">
            <v>506000</v>
          </cell>
          <cell r="BC13">
            <v>524000</v>
          </cell>
          <cell r="BD13">
            <v>543000</v>
          </cell>
          <cell r="BE13">
            <v>562000</v>
          </cell>
          <cell r="BF13">
            <v>583000</v>
          </cell>
          <cell r="BG13">
            <v>604000</v>
          </cell>
          <cell r="BH13">
            <v>625000</v>
          </cell>
          <cell r="BI13">
            <v>648000</v>
          </cell>
          <cell r="BJ13">
            <v>671000</v>
          </cell>
          <cell r="BK13">
            <v>695000</v>
          </cell>
          <cell r="BL13">
            <v>720000</v>
          </cell>
          <cell r="BM13">
            <v>746000</v>
          </cell>
          <cell r="BN13">
            <v>773000</v>
          </cell>
          <cell r="BO13">
            <v>801000</v>
          </cell>
          <cell r="BP13">
            <v>830000</v>
          </cell>
          <cell r="BQ13">
            <v>215000</v>
          </cell>
          <cell r="BR13">
            <v>223000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</row>
        <row r="14">
          <cell r="A14" t="str">
            <v>Behälter, Transporte &amp; Betriebsabfälle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151000</v>
          </cell>
          <cell r="H14">
            <v>161000</v>
          </cell>
          <cell r="I14">
            <v>138000</v>
          </cell>
          <cell r="J14">
            <v>137000</v>
          </cell>
          <cell r="K14">
            <v>146000</v>
          </cell>
          <cell r="L14">
            <v>115000</v>
          </cell>
          <cell r="M14">
            <v>105000</v>
          </cell>
          <cell r="N14">
            <v>102000</v>
          </cell>
          <cell r="O14">
            <v>104000</v>
          </cell>
          <cell r="P14">
            <v>108000</v>
          </cell>
          <cell r="Q14">
            <v>112000</v>
          </cell>
          <cell r="R14">
            <v>116000</v>
          </cell>
          <cell r="S14">
            <v>66000</v>
          </cell>
          <cell r="T14">
            <v>69000</v>
          </cell>
          <cell r="U14">
            <v>19000</v>
          </cell>
          <cell r="V14">
            <v>20000</v>
          </cell>
          <cell r="W14">
            <v>21000</v>
          </cell>
          <cell r="X14">
            <v>21000</v>
          </cell>
          <cell r="Y14">
            <v>22000</v>
          </cell>
          <cell r="Z14">
            <v>149000</v>
          </cell>
          <cell r="AA14">
            <v>339000</v>
          </cell>
          <cell r="AB14">
            <v>521000</v>
          </cell>
          <cell r="AC14">
            <v>715000</v>
          </cell>
          <cell r="AD14">
            <v>741000</v>
          </cell>
          <cell r="AE14">
            <v>579000</v>
          </cell>
          <cell r="AF14">
            <v>405000</v>
          </cell>
          <cell r="AG14">
            <v>258000</v>
          </cell>
          <cell r="AH14">
            <v>355000</v>
          </cell>
          <cell r="AI14">
            <v>453000</v>
          </cell>
          <cell r="AJ14">
            <v>473000</v>
          </cell>
          <cell r="AK14">
            <v>487000</v>
          </cell>
          <cell r="AL14">
            <v>504000</v>
          </cell>
          <cell r="AM14">
            <v>522000</v>
          </cell>
          <cell r="AN14">
            <v>541000</v>
          </cell>
          <cell r="AO14">
            <v>561000</v>
          </cell>
          <cell r="AP14">
            <v>581000</v>
          </cell>
          <cell r="AQ14">
            <v>604000</v>
          </cell>
          <cell r="AR14">
            <v>623000</v>
          </cell>
          <cell r="AS14">
            <v>645000</v>
          </cell>
          <cell r="AT14">
            <v>661000</v>
          </cell>
          <cell r="AU14">
            <v>684000</v>
          </cell>
          <cell r="AV14">
            <v>700000</v>
          </cell>
          <cell r="AW14">
            <v>725000</v>
          </cell>
          <cell r="AX14">
            <v>751000</v>
          </cell>
          <cell r="AY14">
            <v>778000</v>
          </cell>
          <cell r="AZ14">
            <v>806000</v>
          </cell>
          <cell r="BA14">
            <v>835000</v>
          </cell>
          <cell r="BB14">
            <v>866000</v>
          </cell>
          <cell r="BC14">
            <v>897000</v>
          </cell>
          <cell r="BD14">
            <v>929000</v>
          </cell>
          <cell r="BE14">
            <v>963000</v>
          </cell>
          <cell r="BF14">
            <v>997000</v>
          </cell>
          <cell r="BG14">
            <v>1033000</v>
          </cell>
          <cell r="BH14">
            <v>935000</v>
          </cell>
          <cell r="BI14">
            <v>1122000</v>
          </cell>
          <cell r="BJ14">
            <v>1160000</v>
          </cell>
          <cell r="BK14">
            <v>1262000</v>
          </cell>
          <cell r="BL14">
            <v>1248000</v>
          </cell>
          <cell r="BM14">
            <v>1327000</v>
          </cell>
          <cell r="BN14">
            <v>1347000</v>
          </cell>
          <cell r="BO14">
            <v>1324000</v>
          </cell>
          <cell r="BP14">
            <v>1427000</v>
          </cell>
          <cell r="BQ14">
            <v>1424000</v>
          </cell>
          <cell r="BR14">
            <v>1543000</v>
          </cell>
          <cell r="BS14">
            <v>1528000</v>
          </cell>
          <cell r="BT14">
            <v>1581000</v>
          </cell>
          <cell r="BU14">
            <v>1637000</v>
          </cell>
          <cell r="BV14">
            <v>1176000</v>
          </cell>
          <cell r="BW14">
            <v>1221000</v>
          </cell>
          <cell r="BX14">
            <v>0</v>
          </cell>
        </row>
        <row r="15">
          <cell r="A15" t="str">
            <v>Endlager Schacht Konrad</v>
          </cell>
          <cell r="C15">
            <v>362418</v>
          </cell>
          <cell r="D15">
            <v>376362</v>
          </cell>
          <cell r="E15">
            <v>341195</v>
          </cell>
          <cell r="F15">
            <v>325815</v>
          </cell>
          <cell r="G15">
            <v>299973</v>
          </cell>
          <cell r="H15">
            <v>88000</v>
          </cell>
          <cell r="I15">
            <v>91000</v>
          </cell>
          <cell r="J15">
            <v>94000</v>
          </cell>
          <cell r="K15">
            <v>98000</v>
          </cell>
          <cell r="L15">
            <v>101000</v>
          </cell>
          <cell r="M15">
            <v>105000</v>
          </cell>
          <cell r="N15">
            <v>108000</v>
          </cell>
          <cell r="O15">
            <v>112000</v>
          </cell>
          <cell r="P15">
            <v>116000</v>
          </cell>
          <cell r="Q15">
            <v>121000</v>
          </cell>
          <cell r="R15">
            <v>125000</v>
          </cell>
          <cell r="S15">
            <v>130000</v>
          </cell>
          <cell r="T15">
            <v>134000</v>
          </cell>
          <cell r="U15">
            <v>139000</v>
          </cell>
          <cell r="V15">
            <v>144000</v>
          </cell>
          <cell r="W15">
            <v>149000</v>
          </cell>
          <cell r="X15">
            <v>155000</v>
          </cell>
          <cell r="Y15">
            <v>160000</v>
          </cell>
          <cell r="Z15">
            <v>166000</v>
          </cell>
          <cell r="AA15">
            <v>172000</v>
          </cell>
          <cell r="AB15">
            <v>178000</v>
          </cell>
          <cell r="AC15">
            <v>185000</v>
          </cell>
          <cell r="AD15">
            <v>191000</v>
          </cell>
          <cell r="AE15">
            <v>198000</v>
          </cell>
          <cell r="AF15">
            <v>205000</v>
          </cell>
          <cell r="AG15">
            <v>213000</v>
          </cell>
          <cell r="AH15">
            <v>220000</v>
          </cell>
          <cell r="AI15">
            <v>228000</v>
          </cell>
          <cell r="AJ15">
            <v>236000</v>
          </cell>
          <cell r="AK15">
            <v>245000</v>
          </cell>
          <cell r="AL15">
            <v>441000</v>
          </cell>
          <cell r="AM15">
            <v>457000</v>
          </cell>
          <cell r="AN15">
            <v>474000</v>
          </cell>
          <cell r="AO15">
            <v>491000</v>
          </cell>
          <cell r="AP15">
            <v>509000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</row>
        <row r="16">
          <cell r="A16" t="str">
            <v>HAW-Endlager**</v>
          </cell>
          <cell r="C16">
            <v>103156</v>
          </cell>
          <cell r="D16">
            <v>112597</v>
          </cell>
          <cell r="E16">
            <v>117773</v>
          </cell>
          <cell r="F16">
            <v>131748</v>
          </cell>
          <cell r="G16">
            <v>282000</v>
          </cell>
          <cell r="H16">
            <v>293000</v>
          </cell>
          <cell r="I16">
            <v>303000</v>
          </cell>
          <cell r="J16">
            <v>314000</v>
          </cell>
          <cell r="K16">
            <v>325000</v>
          </cell>
          <cell r="L16">
            <v>430000</v>
          </cell>
          <cell r="M16">
            <v>146000</v>
          </cell>
          <cell r="N16">
            <v>136000</v>
          </cell>
          <cell r="O16">
            <v>137000</v>
          </cell>
          <cell r="P16">
            <v>291000</v>
          </cell>
          <cell r="Q16">
            <v>61000</v>
          </cell>
          <cell r="R16">
            <v>63000</v>
          </cell>
          <cell r="S16">
            <v>66000</v>
          </cell>
          <cell r="T16">
            <v>68000</v>
          </cell>
          <cell r="U16">
            <v>70000</v>
          </cell>
          <cell r="V16">
            <v>73000</v>
          </cell>
          <cell r="W16">
            <v>76000</v>
          </cell>
          <cell r="X16">
            <v>78000</v>
          </cell>
          <cell r="Y16">
            <v>81000</v>
          </cell>
          <cell r="Z16">
            <v>84000</v>
          </cell>
          <cell r="AA16">
            <v>224000</v>
          </cell>
          <cell r="AB16">
            <v>232000</v>
          </cell>
          <cell r="AC16">
            <v>272000</v>
          </cell>
          <cell r="AD16">
            <v>979000</v>
          </cell>
          <cell r="AE16">
            <v>1014000</v>
          </cell>
          <cell r="AF16">
            <v>1051000</v>
          </cell>
          <cell r="AG16">
            <v>831000</v>
          </cell>
          <cell r="AH16">
            <v>315000</v>
          </cell>
          <cell r="AI16">
            <v>326000</v>
          </cell>
          <cell r="AJ16">
            <v>338000</v>
          </cell>
          <cell r="AK16">
            <v>350000</v>
          </cell>
          <cell r="AL16">
            <v>363000</v>
          </cell>
          <cell r="AM16">
            <v>376000</v>
          </cell>
          <cell r="AN16">
            <v>390000</v>
          </cell>
          <cell r="AO16">
            <v>404000</v>
          </cell>
          <cell r="AP16">
            <v>418000</v>
          </cell>
          <cell r="AQ16">
            <v>433000</v>
          </cell>
          <cell r="AR16">
            <v>449000</v>
          </cell>
          <cell r="AS16">
            <v>465000</v>
          </cell>
          <cell r="AT16">
            <v>482000</v>
          </cell>
          <cell r="AU16">
            <v>499000</v>
          </cell>
          <cell r="AV16">
            <v>517000</v>
          </cell>
          <cell r="AW16">
            <v>536000</v>
          </cell>
          <cell r="AX16">
            <v>555000</v>
          </cell>
          <cell r="AY16">
            <v>575000</v>
          </cell>
          <cell r="AZ16">
            <v>596000</v>
          </cell>
          <cell r="BA16">
            <v>618000</v>
          </cell>
          <cell r="BB16">
            <v>640000</v>
          </cell>
          <cell r="BC16">
            <v>663000</v>
          </cell>
          <cell r="BD16">
            <v>687000</v>
          </cell>
          <cell r="BE16">
            <v>712000</v>
          </cell>
          <cell r="BF16">
            <v>737000</v>
          </cell>
          <cell r="BG16">
            <v>764000</v>
          </cell>
          <cell r="BH16">
            <v>791000</v>
          </cell>
          <cell r="BI16">
            <v>820000</v>
          </cell>
          <cell r="BJ16">
            <v>849000</v>
          </cell>
          <cell r="BK16">
            <v>880000</v>
          </cell>
          <cell r="BL16">
            <v>912000</v>
          </cell>
          <cell r="BM16">
            <v>945000</v>
          </cell>
          <cell r="BN16">
            <v>979000</v>
          </cell>
          <cell r="BO16">
            <v>1014000</v>
          </cell>
          <cell r="BP16">
            <v>1051000</v>
          </cell>
          <cell r="BQ16">
            <v>1088000</v>
          </cell>
          <cell r="BR16">
            <v>1128000</v>
          </cell>
          <cell r="BS16">
            <v>1168000</v>
          </cell>
          <cell r="BT16">
            <v>1211000</v>
          </cell>
          <cell r="BU16">
            <v>1254000</v>
          </cell>
          <cell r="BV16">
            <v>2545000</v>
          </cell>
          <cell r="BW16">
            <v>2637000</v>
          </cell>
          <cell r="BX16">
            <v>0</v>
          </cell>
        </row>
        <row r="17">
          <cell r="A17" t="str">
            <v>Summe</v>
          </cell>
          <cell r="C17">
            <v>896157</v>
          </cell>
          <cell r="D17">
            <v>1009245</v>
          </cell>
          <cell r="E17">
            <v>1007810</v>
          </cell>
          <cell r="F17">
            <v>999230</v>
          </cell>
          <cell r="G17">
            <v>878973</v>
          </cell>
          <cell r="H17">
            <v>692000</v>
          </cell>
          <cell r="I17">
            <v>692000</v>
          </cell>
          <cell r="J17">
            <v>703000</v>
          </cell>
          <cell r="K17">
            <v>728000</v>
          </cell>
          <cell r="L17">
            <v>806000</v>
          </cell>
          <cell r="M17">
            <v>522000</v>
          </cell>
          <cell r="N17">
            <v>515000</v>
          </cell>
          <cell r="O17">
            <v>533000</v>
          </cell>
          <cell r="P17">
            <v>698000</v>
          </cell>
          <cell r="Q17">
            <v>486000</v>
          </cell>
          <cell r="R17">
            <v>502000</v>
          </cell>
          <cell r="S17">
            <v>470000</v>
          </cell>
          <cell r="T17">
            <v>487000</v>
          </cell>
          <cell r="U17">
            <v>452000</v>
          </cell>
          <cell r="V17">
            <v>469000</v>
          </cell>
          <cell r="W17">
            <v>485000</v>
          </cell>
          <cell r="X17">
            <v>502000</v>
          </cell>
          <cell r="Y17">
            <v>520000</v>
          </cell>
          <cell r="Z17">
            <v>665000</v>
          </cell>
          <cell r="AA17">
            <v>1010000</v>
          </cell>
          <cell r="AB17">
            <v>1216000</v>
          </cell>
          <cell r="AC17">
            <v>1440000</v>
          </cell>
          <cell r="AD17">
            <v>2189000</v>
          </cell>
          <cell r="AE17">
            <v>2079000</v>
          </cell>
          <cell r="AF17">
            <v>1959000</v>
          </cell>
          <cell r="AG17">
            <v>1611000</v>
          </cell>
          <cell r="AH17">
            <v>1205000</v>
          </cell>
          <cell r="AI17">
            <v>1309000</v>
          </cell>
          <cell r="AJ17">
            <v>1360000</v>
          </cell>
          <cell r="AK17">
            <v>1406000</v>
          </cell>
          <cell r="AL17">
            <v>1643000</v>
          </cell>
          <cell r="AM17">
            <v>1703000</v>
          </cell>
          <cell r="AN17">
            <v>1765000</v>
          </cell>
          <cell r="AO17">
            <v>1829000</v>
          </cell>
          <cell r="AP17">
            <v>1895000</v>
          </cell>
          <cell r="AQ17">
            <v>1425000</v>
          </cell>
          <cell r="AR17">
            <v>1474000</v>
          </cell>
          <cell r="AS17">
            <v>1478000</v>
          </cell>
          <cell r="AT17">
            <v>1524000</v>
          </cell>
          <cell r="AU17">
            <v>1578000</v>
          </cell>
          <cell r="AV17">
            <v>1626000</v>
          </cell>
          <cell r="AW17">
            <v>1685000</v>
          </cell>
          <cell r="AX17">
            <v>1745000</v>
          </cell>
          <cell r="AY17">
            <v>1808000</v>
          </cell>
          <cell r="AZ17">
            <v>1873000</v>
          </cell>
          <cell r="BA17">
            <v>1941000</v>
          </cell>
          <cell r="BB17">
            <v>2012000</v>
          </cell>
          <cell r="BC17">
            <v>2084000</v>
          </cell>
          <cell r="BD17">
            <v>2159000</v>
          </cell>
          <cell r="BE17">
            <v>2237000</v>
          </cell>
          <cell r="BF17">
            <v>2317000</v>
          </cell>
          <cell r="BG17">
            <v>2401000</v>
          </cell>
          <cell r="BH17">
            <v>2351000</v>
          </cell>
          <cell r="BI17">
            <v>2590000</v>
          </cell>
          <cell r="BJ17">
            <v>2680000</v>
          </cell>
          <cell r="BK17">
            <v>2837000</v>
          </cell>
          <cell r="BL17">
            <v>2880000</v>
          </cell>
          <cell r="BM17">
            <v>3018000</v>
          </cell>
          <cell r="BN17">
            <v>3099000</v>
          </cell>
          <cell r="BO17">
            <v>3139000</v>
          </cell>
          <cell r="BP17">
            <v>3308000</v>
          </cell>
          <cell r="BQ17">
            <v>2727000</v>
          </cell>
          <cell r="BR17">
            <v>2894000</v>
          </cell>
          <cell r="BS17">
            <v>2696000</v>
          </cell>
          <cell r="BT17">
            <v>2792000</v>
          </cell>
          <cell r="BU17">
            <v>2891000</v>
          </cell>
          <cell r="BV17">
            <v>3721000</v>
          </cell>
          <cell r="BW17">
            <v>3858000</v>
          </cell>
          <cell r="BX17">
            <v>0</v>
          </cell>
        </row>
        <row r="21">
          <cell r="C21">
            <v>45291</v>
          </cell>
          <cell r="D21">
            <v>45657</v>
          </cell>
          <cell r="E21">
            <v>46022</v>
          </cell>
          <cell r="F21">
            <v>46387</v>
          </cell>
          <cell r="G21">
            <v>46752</v>
          </cell>
          <cell r="H21">
            <v>47118</v>
          </cell>
          <cell r="I21">
            <v>47483</v>
          </cell>
          <cell r="J21">
            <v>47848</v>
          </cell>
          <cell r="K21">
            <v>48213</v>
          </cell>
          <cell r="L21">
            <v>48579</v>
          </cell>
          <cell r="M21">
            <v>48944</v>
          </cell>
          <cell r="N21">
            <v>49309</v>
          </cell>
          <cell r="O21">
            <v>49674</v>
          </cell>
          <cell r="P21">
            <v>50040</v>
          </cell>
          <cell r="Q21">
            <v>50405</v>
          </cell>
          <cell r="R21">
            <v>50770</v>
          </cell>
          <cell r="S21">
            <v>51135</v>
          </cell>
          <cell r="T21">
            <v>51501</v>
          </cell>
          <cell r="U21">
            <v>51866</v>
          </cell>
          <cell r="V21">
            <v>52231</v>
          </cell>
          <cell r="W21">
            <v>52596</v>
          </cell>
          <cell r="X21">
            <v>52962</v>
          </cell>
          <cell r="Y21">
            <v>53327</v>
          </cell>
          <cell r="Z21">
            <v>53692</v>
          </cell>
          <cell r="AA21">
            <v>54057</v>
          </cell>
          <cell r="AB21">
            <v>54423</v>
          </cell>
          <cell r="AC21">
            <v>54788</v>
          </cell>
          <cell r="AD21">
            <v>55153</v>
          </cell>
          <cell r="AE21">
            <v>55518</v>
          </cell>
          <cell r="AF21">
            <v>55884</v>
          </cell>
          <cell r="AG21">
            <v>56249</v>
          </cell>
          <cell r="AH21">
            <v>56614</v>
          </cell>
          <cell r="AI21">
            <v>56979</v>
          </cell>
          <cell r="AJ21">
            <v>57345</v>
          </cell>
          <cell r="AK21">
            <v>57710</v>
          </cell>
          <cell r="AL21">
            <v>58075</v>
          </cell>
          <cell r="AM21">
            <v>58440</v>
          </cell>
          <cell r="AN21">
            <v>58806</v>
          </cell>
          <cell r="AO21">
            <v>59171</v>
          </cell>
          <cell r="AP21">
            <v>59536</v>
          </cell>
          <cell r="AQ21">
            <v>59901</v>
          </cell>
          <cell r="AR21">
            <v>60267</v>
          </cell>
          <cell r="AS21">
            <v>60632</v>
          </cell>
          <cell r="AT21">
            <v>60997</v>
          </cell>
          <cell r="AU21">
            <v>61362</v>
          </cell>
          <cell r="AV21">
            <v>61728</v>
          </cell>
          <cell r="AW21">
            <v>62093</v>
          </cell>
          <cell r="AX21">
            <v>62458</v>
          </cell>
          <cell r="AY21">
            <v>62823</v>
          </cell>
          <cell r="AZ21">
            <v>63189</v>
          </cell>
          <cell r="BA21">
            <v>63554</v>
          </cell>
          <cell r="BB21">
            <v>63919</v>
          </cell>
          <cell r="BC21">
            <v>64284</v>
          </cell>
          <cell r="BD21">
            <v>64650</v>
          </cell>
          <cell r="BE21">
            <v>65015</v>
          </cell>
          <cell r="BF21">
            <v>65380</v>
          </cell>
          <cell r="BG21">
            <v>65745</v>
          </cell>
          <cell r="BH21">
            <v>66111</v>
          </cell>
          <cell r="BI21">
            <v>66476</v>
          </cell>
          <cell r="BJ21">
            <v>66841</v>
          </cell>
          <cell r="BK21">
            <v>67206</v>
          </cell>
          <cell r="BL21">
            <v>67572</v>
          </cell>
          <cell r="BM21">
            <v>67937</v>
          </cell>
          <cell r="BN21">
            <v>68302</v>
          </cell>
          <cell r="BO21">
            <v>68667</v>
          </cell>
          <cell r="BP21">
            <v>69033</v>
          </cell>
          <cell r="BQ21">
            <v>69398</v>
          </cell>
          <cell r="BR21">
            <v>69763</v>
          </cell>
          <cell r="BS21">
            <v>70128</v>
          </cell>
          <cell r="BT21">
            <v>70494</v>
          </cell>
          <cell r="BU21">
            <v>70859</v>
          </cell>
          <cell r="BV21">
            <v>71224</v>
          </cell>
          <cell r="BW21">
            <v>71589</v>
          </cell>
          <cell r="BX21">
            <v>71590</v>
          </cell>
        </row>
        <row r="26">
          <cell r="C26">
            <v>-226157</v>
          </cell>
          <cell r="D26">
            <v>-270245</v>
          </cell>
          <cell r="E26">
            <v>-272810</v>
          </cell>
          <cell r="F26">
            <v>-257230</v>
          </cell>
          <cell r="G26">
            <v>-214973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231000</v>
          </cell>
          <cell r="BT26">
            <v>211000</v>
          </cell>
          <cell r="BU26">
            <v>219000</v>
          </cell>
          <cell r="BV26">
            <v>143000</v>
          </cell>
          <cell r="BW26">
            <v>148000</v>
          </cell>
          <cell r="BX26">
            <v>0</v>
          </cell>
        </row>
        <row r="110">
          <cell r="B110">
            <v>44926</v>
          </cell>
          <cell r="C110">
            <v>45291</v>
          </cell>
          <cell r="D110">
            <v>45657</v>
          </cell>
          <cell r="E110">
            <v>46022</v>
          </cell>
          <cell r="F110">
            <v>46387</v>
          </cell>
          <cell r="G110">
            <v>46752</v>
          </cell>
          <cell r="H110">
            <v>47118</v>
          </cell>
          <cell r="I110">
            <v>47483</v>
          </cell>
          <cell r="J110">
            <v>47848</v>
          </cell>
          <cell r="K110">
            <v>48213</v>
          </cell>
          <cell r="L110">
            <v>48579</v>
          </cell>
          <cell r="M110">
            <v>48944</v>
          </cell>
          <cell r="N110">
            <v>49309</v>
          </cell>
          <cell r="O110">
            <v>49674</v>
          </cell>
          <cell r="P110">
            <v>50040</v>
          </cell>
          <cell r="Q110">
            <v>50405</v>
          </cell>
          <cell r="R110">
            <v>50770</v>
          </cell>
          <cell r="S110">
            <v>51135</v>
          </cell>
          <cell r="T110">
            <v>51501</v>
          </cell>
          <cell r="U110">
            <v>51866</v>
          </cell>
          <cell r="V110">
            <v>52231</v>
          </cell>
          <cell r="W110">
            <v>52596</v>
          </cell>
          <cell r="X110">
            <v>52962</v>
          </cell>
          <cell r="Y110">
            <v>53327</v>
          </cell>
          <cell r="Z110">
            <v>53692</v>
          </cell>
          <cell r="AA110">
            <v>54057</v>
          </cell>
          <cell r="AB110">
            <v>54423</v>
          </cell>
          <cell r="AC110">
            <v>54788</v>
          </cell>
          <cell r="AD110">
            <v>55153</v>
          </cell>
          <cell r="AE110">
            <v>55518</v>
          </cell>
          <cell r="AF110">
            <v>55884</v>
          </cell>
          <cell r="AG110">
            <v>56249</v>
          </cell>
          <cell r="AH110">
            <v>56614</v>
          </cell>
          <cell r="AI110">
            <v>56979</v>
          </cell>
          <cell r="AJ110">
            <v>57345</v>
          </cell>
          <cell r="AK110">
            <v>57710</v>
          </cell>
          <cell r="AL110">
            <v>58075</v>
          </cell>
          <cell r="AM110">
            <v>58440</v>
          </cell>
          <cell r="AN110">
            <v>58806</v>
          </cell>
          <cell r="AO110">
            <v>59171</v>
          </cell>
          <cell r="AP110">
            <v>59536</v>
          </cell>
          <cell r="AQ110">
            <v>59901</v>
          </cell>
          <cell r="AR110">
            <v>60267</v>
          </cell>
          <cell r="AS110">
            <v>60632</v>
          </cell>
          <cell r="AT110">
            <v>60997</v>
          </cell>
          <cell r="AU110">
            <v>61362</v>
          </cell>
          <cell r="AV110">
            <v>61728</v>
          </cell>
          <cell r="AW110">
            <v>62093</v>
          </cell>
          <cell r="AX110">
            <v>62458</v>
          </cell>
          <cell r="AY110">
            <v>62823</v>
          </cell>
          <cell r="AZ110">
            <v>63189</v>
          </cell>
          <cell r="BA110">
            <v>63554</v>
          </cell>
          <cell r="BB110">
            <v>63919</v>
          </cell>
          <cell r="BC110">
            <v>64284</v>
          </cell>
          <cell r="BD110">
            <v>64650</v>
          </cell>
          <cell r="BE110">
            <v>65015</v>
          </cell>
          <cell r="BF110">
            <v>65380</v>
          </cell>
          <cell r="BG110">
            <v>65745</v>
          </cell>
          <cell r="BH110">
            <v>66111</v>
          </cell>
          <cell r="BI110">
            <v>66476</v>
          </cell>
          <cell r="BJ110">
            <v>66841</v>
          </cell>
          <cell r="BK110">
            <v>67206</v>
          </cell>
          <cell r="BL110">
            <v>67572</v>
          </cell>
          <cell r="BM110">
            <v>67937</v>
          </cell>
          <cell r="BN110">
            <v>68302</v>
          </cell>
          <cell r="BO110">
            <v>68667</v>
          </cell>
          <cell r="BP110">
            <v>69033</v>
          </cell>
          <cell r="BQ110">
            <v>69398</v>
          </cell>
          <cell r="BR110">
            <v>69763</v>
          </cell>
          <cell r="BS110">
            <v>70128</v>
          </cell>
          <cell r="BT110">
            <v>70494</v>
          </cell>
          <cell r="BU110">
            <v>70859</v>
          </cell>
          <cell r="BV110">
            <v>71224</v>
          </cell>
          <cell r="BW110">
            <v>71589</v>
          </cell>
          <cell r="BX110">
            <v>71590</v>
          </cell>
        </row>
        <row r="111">
          <cell r="A111" t="str">
            <v>Cost Projections</v>
          </cell>
          <cell r="B111">
            <v>0</v>
          </cell>
          <cell r="C111">
            <v>896157000</v>
          </cell>
          <cell r="D111">
            <v>1009245000</v>
          </cell>
          <cell r="E111">
            <v>1007810000</v>
          </cell>
          <cell r="F111">
            <v>999230000</v>
          </cell>
          <cell r="G111">
            <v>878973000</v>
          </cell>
          <cell r="H111">
            <v>692000000</v>
          </cell>
          <cell r="I111">
            <v>692000000</v>
          </cell>
          <cell r="J111">
            <v>703000000</v>
          </cell>
          <cell r="K111">
            <v>728000000</v>
          </cell>
          <cell r="L111">
            <v>806000000</v>
          </cell>
          <cell r="M111">
            <v>522000000</v>
          </cell>
          <cell r="N111">
            <v>515000000</v>
          </cell>
          <cell r="O111">
            <v>533000000</v>
          </cell>
          <cell r="P111">
            <v>698000000</v>
          </cell>
          <cell r="Q111">
            <v>486000000</v>
          </cell>
          <cell r="R111">
            <v>502000000</v>
          </cell>
          <cell r="S111">
            <v>470000000</v>
          </cell>
          <cell r="T111">
            <v>487000000</v>
          </cell>
          <cell r="U111">
            <v>452000000</v>
          </cell>
          <cell r="V111">
            <v>469000000</v>
          </cell>
          <cell r="W111">
            <v>485000000</v>
          </cell>
          <cell r="X111">
            <v>502000000</v>
          </cell>
          <cell r="Y111">
            <v>520000000</v>
          </cell>
          <cell r="Z111">
            <v>665000000</v>
          </cell>
          <cell r="AA111">
            <v>1010000000</v>
          </cell>
          <cell r="AB111">
            <v>1216000000</v>
          </cell>
          <cell r="AC111">
            <v>1440000000</v>
          </cell>
          <cell r="AD111">
            <v>2189000000</v>
          </cell>
          <cell r="AE111">
            <v>2079000000</v>
          </cell>
          <cell r="AF111">
            <v>1959000000</v>
          </cell>
          <cell r="AG111">
            <v>1611000000</v>
          </cell>
          <cell r="AH111">
            <v>1205000000</v>
          </cell>
          <cell r="AI111">
            <v>1309000000</v>
          </cell>
          <cell r="AJ111">
            <v>1360000000</v>
          </cell>
          <cell r="AK111">
            <v>1406000000</v>
          </cell>
          <cell r="AL111">
            <v>1643000000</v>
          </cell>
          <cell r="AM111">
            <v>1703000000</v>
          </cell>
          <cell r="AN111">
            <v>1765000000</v>
          </cell>
          <cell r="AO111">
            <v>1829000000</v>
          </cell>
          <cell r="AP111">
            <v>1895000000</v>
          </cell>
          <cell r="AQ111">
            <v>1425000000</v>
          </cell>
          <cell r="AR111">
            <v>1474000000</v>
          </cell>
          <cell r="AS111">
            <v>1478000000</v>
          </cell>
          <cell r="AT111">
            <v>1524000000</v>
          </cell>
          <cell r="AU111">
            <v>1578000000</v>
          </cell>
          <cell r="AV111">
            <v>1626000000</v>
          </cell>
          <cell r="AW111">
            <v>1685000000</v>
          </cell>
          <cell r="AX111">
            <v>1745000000</v>
          </cell>
          <cell r="AY111">
            <v>1808000000</v>
          </cell>
          <cell r="AZ111">
            <v>1873000000</v>
          </cell>
          <cell r="BA111">
            <v>1941000000</v>
          </cell>
          <cell r="BB111">
            <v>2012000000</v>
          </cell>
          <cell r="BC111">
            <v>2084000000</v>
          </cell>
          <cell r="BD111">
            <v>2159000000</v>
          </cell>
          <cell r="BE111">
            <v>2237000000</v>
          </cell>
          <cell r="BF111">
            <v>2317000000</v>
          </cell>
          <cell r="BG111">
            <v>2401000000</v>
          </cell>
          <cell r="BH111">
            <v>2351000000</v>
          </cell>
          <cell r="BI111">
            <v>2590000000</v>
          </cell>
          <cell r="BJ111">
            <v>2680000000</v>
          </cell>
          <cell r="BK111">
            <v>2837000000</v>
          </cell>
          <cell r="BL111">
            <v>2880000000</v>
          </cell>
          <cell r="BM111">
            <v>3018000000</v>
          </cell>
          <cell r="BN111">
            <v>3099000000</v>
          </cell>
          <cell r="BO111">
            <v>3139000000</v>
          </cell>
          <cell r="BP111">
            <v>3308000000</v>
          </cell>
          <cell r="BQ111">
            <v>2727000000</v>
          </cell>
          <cell r="BR111">
            <v>2894000000</v>
          </cell>
          <cell r="BS111">
            <v>2696000000</v>
          </cell>
          <cell r="BT111">
            <v>2792000000</v>
          </cell>
          <cell r="BU111">
            <v>2891000000</v>
          </cell>
          <cell r="BV111">
            <v>3721000000</v>
          </cell>
          <cell r="BW111">
            <v>3858000000</v>
          </cell>
          <cell r="BX111">
            <v>0</v>
          </cell>
        </row>
        <row r="112">
          <cell r="A112" t="str">
            <v>Fund Balance</v>
          </cell>
          <cell r="B112">
            <v>21700000000</v>
          </cell>
          <cell r="C112">
            <v>21814315882.301208</v>
          </cell>
          <cell r="D112">
            <v>21820866948.891895</v>
          </cell>
          <cell r="E112">
            <v>21829158069.636501</v>
          </cell>
          <cell r="F112">
            <v>21846415271.149601</v>
          </cell>
          <cell r="G112">
            <v>21984733064.098339</v>
          </cell>
          <cell r="H112">
            <v>22316464704.001663</v>
          </cell>
          <cell r="I112">
            <v>22663643617.007458</v>
          </cell>
          <cell r="J112">
            <v>23015989114.202152</v>
          </cell>
          <cell r="K112">
            <v>23359741780.526627</v>
          </cell>
          <cell r="L112">
            <v>23641501485.908226</v>
          </cell>
          <cell r="M112">
            <v>24220381492.746658</v>
          </cell>
          <cell r="N112">
            <v>24833217377.419956</v>
          </cell>
          <cell r="O112">
            <v>25456590314.755161</v>
          </cell>
          <cell r="P112">
            <v>25943990968.622059</v>
          </cell>
          <cell r="Q112">
            <v>26666087712.053394</v>
          </cell>
          <cell r="R112">
            <v>27405809302.380371</v>
          </cell>
          <cell r="S112">
            <v>28211976450.655647</v>
          </cell>
          <cell r="T112">
            <v>29038683232.199783</v>
          </cell>
          <cell r="U112">
            <v>29938886086.756126</v>
          </cell>
          <cell r="V112">
            <v>30864007400.902302</v>
          </cell>
          <cell r="W112">
            <v>31816207516.927902</v>
          </cell>
          <cell r="X112">
            <v>32795747374.693962</v>
          </cell>
          <cell r="Y112">
            <v>33802900064.875034</v>
          </cell>
          <cell r="Z112">
            <v>34711951394.768761</v>
          </cell>
          <cell r="AA112">
            <v>35318333218.555458</v>
          </cell>
          <cell r="AB112">
            <v>35746951557.976112</v>
          </cell>
          <cell r="AC112">
            <v>35971528754.947067</v>
          </cell>
          <cell r="AD112">
            <v>35457563517.241638</v>
          </cell>
          <cell r="AE112">
            <v>35029665194.967224</v>
          </cell>
          <cell r="AF112">
            <v>34701841543.151779</v>
          </cell>
          <cell r="AG112">
            <v>34706752595.929123</v>
          </cell>
          <cell r="AH112">
            <v>35117892334.681351</v>
          </cell>
          <cell r="AI112">
            <v>35444177029.970238</v>
          </cell>
          <cell r="AJ112">
            <v>35734655358.277534</v>
          </cell>
          <cell r="AK112">
            <v>35992659975.693153</v>
          </cell>
          <cell r="AL112">
            <v>36025678725.339508</v>
          </cell>
          <cell r="AM112">
            <v>36000235011.904076</v>
          </cell>
          <cell r="AN112">
            <v>35911606497.434006</v>
          </cell>
          <cell r="AO112">
            <v>35754850945.615059</v>
          </cell>
          <cell r="AP112">
            <v>35524795982.078918</v>
          </cell>
          <cell r="AQ112">
            <v>35754028377.893372</v>
          </cell>
          <cell r="AR112">
            <v>35944935111.021896</v>
          </cell>
          <cell r="AS112">
            <v>36140731525.112411</v>
          </cell>
          <cell r="AT112">
            <v>36299645310.94902</v>
          </cell>
          <cell r="AU112">
            <v>36411959007.901375</v>
          </cell>
          <cell r="AV112">
            <v>36481502656.239967</v>
          </cell>
          <cell r="AW112">
            <v>36495284644.245956</v>
          </cell>
          <cell r="AX112">
            <v>36449708398.387627</v>
          </cell>
          <cell r="AY112">
            <v>36339009868.634506</v>
          </cell>
          <cell r="AZ112">
            <v>36158156598.677414</v>
          </cell>
          <cell r="BA112">
            <v>35900881793.007553</v>
          </cell>
          <cell r="BB112">
            <v>35560626839.207336</v>
          </cell>
          <cell r="BC112">
            <v>35132527719.329529</v>
          </cell>
          <cell r="BD112">
            <v>34609493919.655701</v>
          </cell>
          <cell r="BE112">
            <v>33984104752.6502</v>
          </cell>
          <cell r="BF112">
            <v>33249593982.227921</v>
          </cell>
          <cell r="BG112">
            <v>32396880298.659569</v>
          </cell>
          <cell r="BH112">
            <v>31554459515.846375</v>
          </cell>
          <cell r="BI112">
            <v>30433810928.58527</v>
          </cell>
          <cell r="BJ112">
            <v>29170978700.401745</v>
          </cell>
          <cell r="BK112">
            <v>27692341968.924419</v>
          </cell>
          <cell r="BL112">
            <v>26101851674.316574</v>
          </cell>
          <cell r="BM112">
            <v>24299299291.585941</v>
          </cell>
          <cell r="BN112">
            <v>22331810028.593708</v>
          </cell>
          <cell r="BO112">
            <v>20232703505.39537</v>
          </cell>
          <cell r="BP112">
            <v>17866850889.16692</v>
          </cell>
          <cell r="BQ112">
            <v>15971830995.877628</v>
          </cell>
          <cell r="BR112">
            <v>13821568419.934412</v>
          </cell>
          <cell r="BS112">
            <v>11769177640.174709</v>
          </cell>
          <cell r="BT112">
            <v>9525216112.6347218</v>
          </cell>
          <cell r="BU112">
            <v>7077763236.1313076</v>
          </cell>
          <cell r="BV112">
            <v>3686343319.8851843</v>
          </cell>
          <cell r="BW112">
            <v>5.0907135009765625E-2</v>
          </cell>
          <cell r="BX112">
            <v>5.3277654799766296E-2</v>
          </cell>
        </row>
        <row r="113">
          <cell r="A113" t="str">
            <v>Min Required ROI</v>
          </cell>
          <cell r="B113">
            <v>4.6565570612958802E-2</v>
          </cell>
          <cell r="C113">
            <v>4.6565570612958802E-2</v>
          </cell>
          <cell r="D113">
            <v>4.6565570612958802E-2</v>
          </cell>
          <cell r="E113">
            <v>4.6565570612958802E-2</v>
          </cell>
          <cell r="F113">
            <v>4.6565570612958802E-2</v>
          </cell>
          <cell r="G113">
            <v>4.6565570612958802E-2</v>
          </cell>
          <cell r="H113">
            <v>4.6565570612958802E-2</v>
          </cell>
          <cell r="I113">
            <v>4.6565570612958802E-2</v>
          </cell>
          <cell r="J113">
            <v>4.6565570612958802E-2</v>
          </cell>
          <cell r="K113">
            <v>4.6565570612958802E-2</v>
          </cell>
          <cell r="L113">
            <v>4.6565570612958802E-2</v>
          </cell>
          <cell r="M113">
            <v>4.6565570612958802E-2</v>
          </cell>
          <cell r="N113">
            <v>4.6565570612958802E-2</v>
          </cell>
          <cell r="O113">
            <v>4.6565570612958802E-2</v>
          </cell>
          <cell r="P113">
            <v>4.6565570612958802E-2</v>
          </cell>
          <cell r="Q113">
            <v>4.6565570612958802E-2</v>
          </cell>
          <cell r="R113">
            <v>4.6565570612958802E-2</v>
          </cell>
          <cell r="S113">
            <v>4.6565570612958802E-2</v>
          </cell>
          <cell r="T113">
            <v>4.6565570612958802E-2</v>
          </cell>
          <cell r="U113">
            <v>4.6565570612958802E-2</v>
          </cell>
          <cell r="V113">
            <v>4.6565570612958802E-2</v>
          </cell>
          <cell r="W113">
            <v>4.6565570612958802E-2</v>
          </cell>
          <cell r="X113">
            <v>4.6565570612958802E-2</v>
          </cell>
          <cell r="Y113">
            <v>4.6565570612958802E-2</v>
          </cell>
          <cell r="Z113">
            <v>4.6565570612958802E-2</v>
          </cell>
          <cell r="AA113">
            <v>4.6565570612958802E-2</v>
          </cell>
          <cell r="AB113">
            <v>4.6565570612958802E-2</v>
          </cell>
          <cell r="AC113">
            <v>4.6565570612958802E-2</v>
          </cell>
          <cell r="AD113">
            <v>4.6565570612958802E-2</v>
          </cell>
          <cell r="AE113">
            <v>4.6565570612958802E-2</v>
          </cell>
          <cell r="AF113">
            <v>4.6565570612958802E-2</v>
          </cell>
          <cell r="AG113">
            <v>4.6565570612958802E-2</v>
          </cell>
          <cell r="AH113">
            <v>4.6565570612958802E-2</v>
          </cell>
          <cell r="AI113">
            <v>4.6565570612958802E-2</v>
          </cell>
          <cell r="AJ113">
            <v>4.6565570612958802E-2</v>
          </cell>
          <cell r="AK113">
            <v>4.6565570612958802E-2</v>
          </cell>
          <cell r="AL113">
            <v>4.6565570612958802E-2</v>
          </cell>
          <cell r="AM113">
            <v>4.6565570612958802E-2</v>
          </cell>
          <cell r="AN113">
            <v>4.6565570612958802E-2</v>
          </cell>
          <cell r="AO113">
            <v>4.6565570612958802E-2</v>
          </cell>
          <cell r="AP113">
            <v>4.6565570612958802E-2</v>
          </cell>
          <cell r="AQ113">
            <v>4.6565570612958802E-2</v>
          </cell>
          <cell r="AR113">
            <v>4.6565570612958802E-2</v>
          </cell>
          <cell r="AS113">
            <v>4.6565570612958802E-2</v>
          </cell>
          <cell r="AT113">
            <v>4.6565570612958802E-2</v>
          </cell>
          <cell r="AU113">
            <v>4.6565570612958802E-2</v>
          </cell>
          <cell r="AV113">
            <v>4.6565570612958802E-2</v>
          </cell>
          <cell r="AW113">
            <v>4.6565570612958802E-2</v>
          </cell>
          <cell r="AX113">
            <v>4.6565570612958802E-2</v>
          </cell>
          <cell r="AY113">
            <v>4.6565570612958802E-2</v>
          </cell>
          <cell r="AZ113">
            <v>4.6565570612958802E-2</v>
          </cell>
          <cell r="BA113">
            <v>4.6565570612958802E-2</v>
          </cell>
          <cell r="BB113">
            <v>4.6565570612958802E-2</v>
          </cell>
          <cell r="BC113">
            <v>4.6565570612958802E-2</v>
          </cell>
          <cell r="BD113">
            <v>4.6565570612958802E-2</v>
          </cell>
          <cell r="BE113">
            <v>4.6565570612958802E-2</v>
          </cell>
          <cell r="BF113">
            <v>4.6565570612958802E-2</v>
          </cell>
          <cell r="BG113">
            <v>4.6565570612958802E-2</v>
          </cell>
          <cell r="BH113">
            <v>4.6565570612958802E-2</v>
          </cell>
          <cell r="BI113">
            <v>4.6565570612958802E-2</v>
          </cell>
          <cell r="BJ113">
            <v>4.6565570612958802E-2</v>
          </cell>
          <cell r="BK113">
            <v>4.6565570612958802E-2</v>
          </cell>
          <cell r="BL113">
            <v>4.6565570612958802E-2</v>
          </cell>
          <cell r="BM113">
            <v>4.6565570612958802E-2</v>
          </cell>
          <cell r="BN113">
            <v>4.6565570612958802E-2</v>
          </cell>
          <cell r="BO113">
            <v>4.6565570612958802E-2</v>
          </cell>
          <cell r="BP113">
            <v>4.6565570612958802E-2</v>
          </cell>
          <cell r="BQ113">
            <v>4.6565570612958802E-2</v>
          </cell>
          <cell r="BR113">
            <v>4.6565570612958802E-2</v>
          </cell>
          <cell r="BS113">
            <v>4.6565570612958802E-2</v>
          </cell>
          <cell r="BT113">
            <v>4.6565570612958802E-2</v>
          </cell>
          <cell r="BU113">
            <v>4.6565570612958802E-2</v>
          </cell>
          <cell r="BV113">
            <v>4.6565570612958802E-2</v>
          </cell>
          <cell r="BW113">
            <v>4.6565570612958802E-2</v>
          </cell>
          <cell r="BX113">
            <v>4.6565570612958802E-2</v>
          </cell>
        </row>
        <row r="156">
          <cell r="C156"/>
          <cell r="D156"/>
          <cell r="E156" t="str">
            <v>t=0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  <cell r="BF156"/>
          <cell r="BG156"/>
          <cell r="BH156"/>
          <cell r="BI156"/>
          <cell r="BJ156"/>
          <cell r="BK156"/>
          <cell r="BL156"/>
          <cell r="BM156"/>
          <cell r="BN156"/>
          <cell r="BO156"/>
          <cell r="BP156"/>
          <cell r="BQ156"/>
          <cell r="BR156"/>
          <cell r="BS156"/>
          <cell r="BT156"/>
          <cell r="BU156"/>
          <cell r="BV156"/>
          <cell r="BW156" t="str">
            <v>t=T</v>
          </cell>
        </row>
        <row r="157">
          <cell r="B157" t="str">
            <v>Cost Projections</v>
          </cell>
          <cell r="C157"/>
          <cell r="D157">
            <v>10092450000</v>
          </cell>
          <cell r="E157">
            <v>10078100000</v>
          </cell>
          <cell r="F157">
            <v>9992300000</v>
          </cell>
          <cell r="G157">
            <v>8789730000</v>
          </cell>
          <cell r="H157">
            <v>6920000000</v>
          </cell>
          <cell r="I157">
            <v>6920000000</v>
          </cell>
          <cell r="J157">
            <v>7030000000</v>
          </cell>
          <cell r="K157">
            <v>7280000000</v>
          </cell>
          <cell r="L157">
            <v>8060000000</v>
          </cell>
          <cell r="M157">
            <v>5220000000</v>
          </cell>
          <cell r="N157">
            <v>5150000000</v>
          </cell>
          <cell r="O157">
            <v>5330000000</v>
          </cell>
          <cell r="P157">
            <v>6980000000</v>
          </cell>
          <cell r="Q157">
            <v>4860000000</v>
          </cell>
          <cell r="R157">
            <v>5020000000</v>
          </cell>
          <cell r="S157">
            <v>4700000000</v>
          </cell>
          <cell r="T157">
            <v>4870000000</v>
          </cell>
          <cell r="U157">
            <v>4520000000</v>
          </cell>
          <cell r="V157">
            <v>4690000000</v>
          </cell>
          <cell r="W157">
            <v>4850000000</v>
          </cell>
          <cell r="X157">
            <v>5020000000</v>
          </cell>
          <cell r="Y157">
            <v>5200000000</v>
          </cell>
          <cell r="Z157">
            <v>6650000000</v>
          </cell>
          <cell r="AA157">
            <v>10100000000</v>
          </cell>
          <cell r="AB157">
            <v>12160000000</v>
          </cell>
          <cell r="AC157">
            <v>14400000000</v>
          </cell>
          <cell r="AD157">
            <v>21890000000</v>
          </cell>
          <cell r="AE157">
            <v>20790000000</v>
          </cell>
          <cell r="AF157">
            <v>19590000000</v>
          </cell>
          <cell r="AG157">
            <v>16110000000</v>
          </cell>
          <cell r="AH157">
            <v>12050000000</v>
          </cell>
          <cell r="AI157">
            <v>13090000000</v>
          </cell>
          <cell r="AJ157">
            <v>13600000000</v>
          </cell>
          <cell r="AK157">
            <v>14060000000</v>
          </cell>
          <cell r="AL157">
            <v>16430000000</v>
          </cell>
          <cell r="AM157">
            <v>17030000000</v>
          </cell>
          <cell r="AN157">
            <v>17650000000</v>
          </cell>
          <cell r="AO157">
            <v>18290000000</v>
          </cell>
          <cell r="AP157">
            <v>18950000000</v>
          </cell>
          <cell r="AQ157">
            <v>14250000000</v>
          </cell>
          <cell r="AR157">
            <v>14740000000</v>
          </cell>
          <cell r="AS157">
            <v>14780000000</v>
          </cell>
          <cell r="AT157">
            <v>15240000000</v>
          </cell>
          <cell r="AU157">
            <v>15780000000</v>
          </cell>
          <cell r="AV157">
            <v>16260000000</v>
          </cell>
          <cell r="AW157">
            <v>16850000000</v>
          </cell>
          <cell r="AX157">
            <v>17450000000</v>
          </cell>
          <cell r="AY157">
            <v>18080000000</v>
          </cell>
          <cell r="AZ157">
            <v>18730000000</v>
          </cell>
          <cell r="BA157">
            <v>19410000000</v>
          </cell>
          <cell r="BB157">
            <v>20120000000</v>
          </cell>
          <cell r="BC157">
            <v>20840000000</v>
          </cell>
          <cell r="BD157">
            <v>21590000000</v>
          </cell>
          <cell r="BE157">
            <v>22370000000</v>
          </cell>
          <cell r="BF157">
            <v>23170000000</v>
          </cell>
          <cell r="BG157">
            <v>24010000000</v>
          </cell>
          <cell r="BH157">
            <v>23510000000</v>
          </cell>
          <cell r="BI157">
            <v>25900000000</v>
          </cell>
          <cell r="BJ157">
            <v>26800000000</v>
          </cell>
          <cell r="BK157">
            <v>22696000000</v>
          </cell>
          <cell r="BL157">
            <v>20160000000</v>
          </cell>
          <cell r="BM157">
            <v>21126000000</v>
          </cell>
          <cell r="BN157">
            <v>18594000000</v>
          </cell>
          <cell r="BO157">
            <v>15695000000</v>
          </cell>
          <cell r="BP157">
            <v>13232000000</v>
          </cell>
          <cell r="BQ157">
            <v>8181000000</v>
          </cell>
          <cell r="BR157">
            <v>8682000000</v>
          </cell>
          <cell r="BS157">
            <v>5392000000</v>
          </cell>
          <cell r="BT157">
            <v>5584000000</v>
          </cell>
          <cell r="BU157">
            <v>5662210588.9050465</v>
          </cell>
          <cell r="BV157">
            <v>2949074655.9081478</v>
          </cell>
          <cell r="BW157">
            <v>4.07257080078125E-2</v>
          </cell>
          <cell r="BX157">
            <v>0</v>
          </cell>
        </row>
        <row r="158">
          <cell r="B158" t="str">
            <v>Fund Balance</v>
          </cell>
          <cell r="C158">
            <v>21814315882.301208</v>
          </cell>
          <cell r="D158">
            <v>21820866948.891895</v>
          </cell>
          <cell r="E158">
            <v>21829158069.636501</v>
          </cell>
          <cell r="F158">
            <v>21846415271.149601</v>
          </cell>
          <cell r="G158">
            <v>21984733064.098339</v>
          </cell>
          <cell r="H158">
            <v>22316464704.001663</v>
          </cell>
          <cell r="I158">
            <v>22663643617.007458</v>
          </cell>
          <cell r="J158">
            <v>23015989114.202152</v>
          </cell>
          <cell r="K158">
            <v>23359741780.526627</v>
          </cell>
          <cell r="L158">
            <v>23641501485.908226</v>
          </cell>
          <cell r="M158">
            <v>24220381492.746658</v>
          </cell>
          <cell r="N158">
            <v>24833217377.419956</v>
          </cell>
          <cell r="O158">
            <v>25456590314.755161</v>
          </cell>
          <cell r="P158">
            <v>25943990968.622059</v>
          </cell>
          <cell r="Q158">
            <v>26666087712.053394</v>
          </cell>
          <cell r="R158">
            <v>27405809302.380371</v>
          </cell>
          <cell r="S158">
            <v>28211976450.655647</v>
          </cell>
          <cell r="T158">
            <v>29038683232.199783</v>
          </cell>
          <cell r="U158">
            <v>29938886086.756126</v>
          </cell>
          <cell r="V158">
            <v>30864007400.902302</v>
          </cell>
          <cell r="W158">
            <v>31816207516.927902</v>
          </cell>
          <cell r="X158">
            <v>32795747374.693962</v>
          </cell>
          <cell r="Y158">
            <v>33802900064.875034</v>
          </cell>
          <cell r="Z158">
            <v>34711951394.768761</v>
          </cell>
          <cell r="AA158">
            <v>35318333218.555458</v>
          </cell>
          <cell r="AB158">
            <v>35746951557.976112</v>
          </cell>
          <cell r="AC158">
            <v>35971528754.947067</v>
          </cell>
          <cell r="AD158">
            <v>35457563517.241638</v>
          </cell>
          <cell r="AE158">
            <v>35029665194.967224</v>
          </cell>
          <cell r="AF158">
            <v>34701841543.151779</v>
          </cell>
          <cell r="AG158">
            <v>34706752595.929123</v>
          </cell>
          <cell r="AH158">
            <v>35117892334.681351</v>
          </cell>
          <cell r="AI158">
            <v>35444177029.970238</v>
          </cell>
          <cell r="AJ158">
            <v>35734655358.277534</v>
          </cell>
          <cell r="AK158">
            <v>35992659975.693153</v>
          </cell>
          <cell r="AL158">
            <v>36025678725.339508</v>
          </cell>
          <cell r="AM158">
            <v>36000235011.904076</v>
          </cell>
          <cell r="AN158">
            <v>35911606497.434006</v>
          </cell>
          <cell r="AO158">
            <v>35754850945.615059</v>
          </cell>
          <cell r="AP158">
            <v>35524795982.078918</v>
          </cell>
          <cell r="AQ158">
            <v>35754028377.893372</v>
          </cell>
          <cell r="AR158">
            <v>35944935111.021896</v>
          </cell>
          <cell r="AS158">
            <v>36140731525.112411</v>
          </cell>
          <cell r="AT158">
            <v>36299645310.94902</v>
          </cell>
          <cell r="AU158">
            <v>36411959007.901375</v>
          </cell>
          <cell r="AV158">
            <v>36481502656.239967</v>
          </cell>
          <cell r="AW158">
            <v>36495284644.245956</v>
          </cell>
          <cell r="AX158">
            <v>36449708398.387627</v>
          </cell>
          <cell r="AY158">
            <v>36339009868.634506</v>
          </cell>
          <cell r="AZ158">
            <v>36158156598.677414</v>
          </cell>
          <cell r="BA158">
            <v>35900881793.007553</v>
          </cell>
          <cell r="BB158">
            <v>35560626839.207336</v>
          </cell>
          <cell r="BC158">
            <v>35132527719.329529</v>
          </cell>
          <cell r="BD158">
            <v>34609493919.655701</v>
          </cell>
          <cell r="BE158">
            <v>33984104752.6502</v>
          </cell>
          <cell r="BF158">
            <v>33249593982.227921</v>
          </cell>
          <cell r="BG158">
            <v>32396880298.659569</v>
          </cell>
          <cell r="BH158">
            <v>31554459515.846375</v>
          </cell>
          <cell r="BI158">
            <v>30433810928.58527</v>
          </cell>
          <cell r="BJ158">
            <v>29170978700.401745</v>
          </cell>
          <cell r="BK158">
            <v>27692341968.924419</v>
          </cell>
          <cell r="BL158">
            <v>26101851674.316574</v>
          </cell>
          <cell r="BM158">
            <v>24299299291.585941</v>
          </cell>
          <cell r="BN158">
            <v>22331810028.593708</v>
          </cell>
          <cell r="BO158">
            <v>20232703505.39537</v>
          </cell>
          <cell r="BP158">
            <v>17866850889.16692</v>
          </cell>
          <cell r="BQ158">
            <v>15971830995.877628</v>
          </cell>
          <cell r="BR158">
            <v>13821568419.934412</v>
          </cell>
          <cell r="BS158">
            <v>11769177640.174709</v>
          </cell>
          <cell r="BT158">
            <v>9525216112.6347218</v>
          </cell>
          <cell r="BU158">
            <v>7077763236.1313076</v>
          </cell>
          <cell r="BV158">
            <v>3686343319.8851843</v>
          </cell>
          <cell r="BW158">
            <v>5.0907135009765625E-2</v>
          </cell>
          <cell r="BX158">
            <v>5.3277654799766296E-2</v>
          </cell>
        </row>
        <row r="181">
          <cell r="C181"/>
          <cell r="D181"/>
          <cell r="E181" t="str">
            <v>t=0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/>
          <cell r="BA181"/>
          <cell r="BB181"/>
          <cell r="BC181"/>
          <cell r="BD181"/>
          <cell r="BE181"/>
          <cell r="BF181"/>
          <cell r="BG181"/>
          <cell r="BH181"/>
          <cell r="BI181"/>
          <cell r="BJ181"/>
          <cell r="BK181"/>
          <cell r="BL181"/>
          <cell r="BM181"/>
          <cell r="BN181"/>
          <cell r="BO181"/>
          <cell r="BP181"/>
          <cell r="BQ181"/>
          <cell r="BR181"/>
          <cell r="BS181"/>
          <cell r="BT181"/>
          <cell r="BU181"/>
          <cell r="BV181"/>
          <cell r="BW181" t="str">
            <v>t=T</v>
          </cell>
        </row>
        <row r="182">
          <cell r="B182" t="str">
            <v>Cost Projections</v>
          </cell>
          <cell r="C182"/>
          <cell r="D182">
            <v>10092450000</v>
          </cell>
          <cell r="E182">
            <v>10078100000</v>
          </cell>
          <cell r="F182">
            <v>9992300000</v>
          </cell>
          <cell r="G182">
            <v>8789730000</v>
          </cell>
          <cell r="H182">
            <v>6920000000</v>
          </cell>
          <cell r="I182">
            <v>6920000000</v>
          </cell>
          <cell r="J182">
            <v>7030000000</v>
          </cell>
          <cell r="K182">
            <v>7280000000</v>
          </cell>
          <cell r="L182">
            <v>8060000000</v>
          </cell>
          <cell r="M182">
            <v>5220000000</v>
          </cell>
          <cell r="N182">
            <v>5150000000</v>
          </cell>
          <cell r="O182">
            <v>5330000000</v>
          </cell>
          <cell r="P182">
            <v>6980000000</v>
          </cell>
          <cell r="Q182">
            <v>4860000000</v>
          </cell>
          <cell r="R182">
            <v>5020000000</v>
          </cell>
          <cell r="S182">
            <v>4700000000</v>
          </cell>
          <cell r="T182">
            <v>4870000000</v>
          </cell>
          <cell r="U182">
            <v>4520000000</v>
          </cell>
          <cell r="V182">
            <v>4690000000</v>
          </cell>
          <cell r="W182">
            <v>4850000000</v>
          </cell>
          <cell r="X182">
            <v>5020000000</v>
          </cell>
          <cell r="Y182">
            <v>5200000000</v>
          </cell>
          <cell r="Z182">
            <v>6650000000</v>
          </cell>
          <cell r="AA182">
            <v>10100000000</v>
          </cell>
          <cell r="AB182">
            <v>12160000000</v>
          </cell>
          <cell r="AC182">
            <v>14400000000</v>
          </cell>
          <cell r="AD182">
            <v>21890000000</v>
          </cell>
          <cell r="AE182">
            <v>20790000000</v>
          </cell>
          <cell r="AF182">
            <v>19590000000</v>
          </cell>
          <cell r="AG182">
            <v>16110000000</v>
          </cell>
          <cell r="AH182">
            <v>12050000000</v>
          </cell>
          <cell r="AI182">
            <v>13090000000</v>
          </cell>
          <cell r="AJ182">
            <v>13600000000</v>
          </cell>
          <cell r="AK182">
            <v>14060000000</v>
          </cell>
          <cell r="AL182">
            <v>16430000000</v>
          </cell>
          <cell r="AM182">
            <v>17030000000</v>
          </cell>
          <cell r="AN182">
            <v>17650000000</v>
          </cell>
          <cell r="AO182">
            <v>18290000000</v>
          </cell>
          <cell r="AP182">
            <v>18950000000</v>
          </cell>
          <cell r="AQ182">
            <v>14250000000</v>
          </cell>
          <cell r="AR182">
            <v>14740000000</v>
          </cell>
          <cell r="AS182">
            <v>14780000000</v>
          </cell>
          <cell r="AT182">
            <v>15240000000</v>
          </cell>
          <cell r="AU182">
            <v>15780000000</v>
          </cell>
          <cell r="AV182">
            <v>16260000000</v>
          </cell>
          <cell r="AW182">
            <v>16850000000</v>
          </cell>
          <cell r="AX182">
            <v>17450000000</v>
          </cell>
          <cell r="AY182">
            <v>18080000000</v>
          </cell>
          <cell r="AZ182">
            <v>18730000000</v>
          </cell>
          <cell r="BA182">
            <v>19410000000</v>
          </cell>
          <cell r="BB182">
            <v>20120000000</v>
          </cell>
          <cell r="BC182">
            <v>20840000000</v>
          </cell>
          <cell r="BD182">
            <v>21590000000</v>
          </cell>
          <cell r="BE182">
            <v>22370000000</v>
          </cell>
          <cell r="BF182">
            <v>23170000000</v>
          </cell>
          <cell r="BG182">
            <v>24010000000</v>
          </cell>
          <cell r="BH182">
            <v>23510000000</v>
          </cell>
          <cell r="BI182">
            <v>25900000000</v>
          </cell>
          <cell r="BJ182">
            <v>26800000000</v>
          </cell>
          <cell r="BK182">
            <v>22696000000</v>
          </cell>
          <cell r="BL182">
            <v>20160000000</v>
          </cell>
          <cell r="BM182">
            <v>21126000000</v>
          </cell>
          <cell r="BN182">
            <v>18594000000</v>
          </cell>
          <cell r="BO182">
            <v>15695000000</v>
          </cell>
          <cell r="BP182">
            <v>13232000000</v>
          </cell>
          <cell r="BQ182">
            <v>8181000000</v>
          </cell>
          <cell r="BR182">
            <v>8682000000</v>
          </cell>
          <cell r="BS182">
            <v>5392000000</v>
          </cell>
          <cell r="BT182">
            <v>5584000000</v>
          </cell>
          <cell r="BU182">
            <v>5662210588.9050465</v>
          </cell>
          <cell r="BV182">
            <v>2949074655.9081478</v>
          </cell>
          <cell r="BW182">
            <v>4.07257080078125E-2</v>
          </cell>
        </row>
        <row r="183">
          <cell r="B183" t="str">
            <v>Fund Balance</v>
          </cell>
          <cell r="C183">
            <v>21814315882.301208</v>
          </cell>
          <cell r="D183">
            <v>21820866948.891895</v>
          </cell>
          <cell r="E183">
            <v>21829158069.636501</v>
          </cell>
          <cell r="F183">
            <v>21846415271.149601</v>
          </cell>
          <cell r="G183">
            <v>21984733064.098339</v>
          </cell>
          <cell r="H183">
            <v>22316464704.001663</v>
          </cell>
          <cell r="I183">
            <v>22663643617.007458</v>
          </cell>
          <cell r="J183">
            <v>23015989114.202152</v>
          </cell>
          <cell r="K183">
            <v>23359741780.526627</v>
          </cell>
          <cell r="L183">
            <v>23641501485.908226</v>
          </cell>
          <cell r="M183">
            <v>24220381492.746658</v>
          </cell>
          <cell r="N183">
            <v>24833217377.419956</v>
          </cell>
          <cell r="O183">
            <v>25456590314.755161</v>
          </cell>
          <cell r="P183">
            <v>25943990968.622059</v>
          </cell>
          <cell r="Q183">
            <v>26666087712.053394</v>
          </cell>
          <cell r="R183">
            <v>27405809302.380371</v>
          </cell>
          <cell r="S183">
            <v>28211976450.655647</v>
          </cell>
          <cell r="T183">
            <v>29038683232.199783</v>
          </cell>
          <cell r="U183">
            <v>29938886086.756126</v>
          </cell>
          <cell r="V183">
            <v>30864007400.902302</v>
          </cell>
          <cell r="W183">
            <v>31816207516.927902</v>
          </cell>
          <cell r="X183">
            <v>32795747374.693962</v>
          </cell>
          <cell r="Y183">
            <v>33802900064.875034</v>
          </cell>
          <cell r="Z183">
            <v>34711951394.768761</v>
          </cell>
          <cell r="AA183">
            <v>35318333218.555458</v>
          </cell>
          <cell r="AB183">
            <v>35746951557.976112</v>
          </cell>
          <cell r="AC183">
            <v>35971528754.947067</v>
          </cell>
          <cell r="AD183">
            <v>35457563517.241638</v>
          </cell>
          <cell r="AE183">
            <v>35029665194.967224</v>
          </cell>
          <cell r="AF183">
            <v>34701841543.151779</v>
          </cell>
          <cell r="AG183">
            <v>34706752595.929123</v>
          </cell>
          <cell r="AH183">
            <v>35117892334.681351</v>
          </cell>
          <cell r="AI183">
            <v>35444177029.970238</v>
          </cell>
          <cell r="AJ183">
            <v>35734655358.277534</v>
          </cell>
          <cell r="AK183">
            <v>35992659975.693153</v>
          </cell>
          <cell r="AL183">
            <v>36025678725.339508</v>
          </cell>
          <cell r="AM183">
            <v>36000235011.904076</v>
          </cell>
          <cell r="AN183">
            <v>35911606497.434006</v>
          </cell>
          <cell r="AO183">
            <v>35754850945.615059</v>
          </cell>
          <cell r="AP183">
            <v>35524795982.078918</v>
          </cell>
          <cell r="AQ183">
            <v>35754028377.893372</v>
          </cell>
          <cell r="AR183">
            <v>35944935111.021896</v>
          </cell>
          <cell r="AS183">
            <v>36140731525.112411</v>
          </cell>
          <cell r="AT183">
            <v>36299645310.94902</v>
          </cell>
          <cell r="AU183">
            <v>36411959007.901375</v>
          </cell>
          <cell r="AV183">
            <v>36481502656.239967</v>
          </cell>
          <cell r="AW183">
            <v>36495284644.245956</v>
          </cell>
          <cell r="AX183">
            <v>36449708398.387627</v>
          </cell>
          <cell r="AY183">
            <v>36339009868.634506</v>
          </cell>
          <cell r="AZ183">
            <v>36158156598.677414</v>
          </cell>
          <cell r="BA183">
            <v>35900881793.007553</v>
          </cell>
          <cell r="BB183">
            <v>35560626839.207336</v>
          </cell>
          <cell r="BC183">
            <v>35132527719.329529</v>
          </cell>
          <cell r="BD183">
            <v>34609493919.655701</v>
          </cell>
          <cell r="BE183">
            <v>33984104752.6502</v>
          </cell>
          <cell r="BF183">
            <v>33249593982.227921</v>
          </cell>
          <cell r="BG183">
            <v>32396880298.659569</v>
          </cell>
          <cell r="BH183">
            <v>31554459515.846375</v>
          </cell>
          <cell r="BI183">
            <v>30433810928.58527</v>
          </cell>
          <cell r="BJ183">
            <v>29170978700.401745</v>
          </cell>
          <cell r="BK183">
            <v>27692341968.924419</v>
          </cell>
          <cell r="BL183">
            <v>26101851674.316574</v>
          </cell>
          <cell r="BM183">
            <v>24299299291.585941</v>
          </cell>
          <cell r="BN183">
            <v>22331810028.593708</v>
          </cell>
          <cell r="BO183">
            <v>20232703505.39537</v>
          </cell>
          <cell r="BP183">
            <v>17866850889.16692</v>
          </cell>
          <cell r="BQ183">
            <v>15971830995.877628</v>
          </cell>
          <cell r="BR183">
            <v>13821568419.934412</v>
          </cell>
          <cell r="BS183">
            <v>11769177640.174709</v>
          </cell>
          <cell r="BT183">
            <v>9525216112.6347218</v>
          </cell>
          <cell r="BU183">
            <v>7077763236.1313076</v>
          </cell>
          <cell r="BV183">
            <v>3686343319.8851843</v>
          </cell>
          <cell r="BW183">
            <v>5.0907135009765625E-2</v>
          </cell>
        </row>
        <row r="184">
          <cell r="B184" t="str">
            <v>Least possible required ROI</v>
          </cell>
          <cell r="C184">
            <v>26800000000</v>
          </cell>
          <cell r="D184">
            <v>26800000000</v>
          </cell>
          <cell r="E184">
            <v>26800000000</v>
          </cell>
          <cell r="F184">
            <v>26800000000</v>
          </cell>
          <cell r="G184">
            <v>26800000000</v>
          </cell>
          <cell r="H184">
            <v>26800000000</v>
          </cell>
          <cell r="I184">
            <v>26800000000</v>
          </cell>
          <cell r="J184">
            <v>26800000000</v>
          </cell>
          <cell r="K184">
            <v>26800000000</v>
          </cell>
          <cell r="L184">
            <v>26800000000</v>
          </cell>
          <cell r="M184">
            <v>26800000000</v>
          </cell>
          <cell r="N184">
            <v>26800000000</v>
          </cell>
          <cell r="O184">
            <v>26800000000</v>
          </cell>
          <cell r="P184">
            <v>26800000000</v>
          </cell>
          <cell r="Q184">
            <v>26800000000</v>
          </cell>
          <cell r="R184">
            <v>26800000000</v>
          </cell>
          <cell r="S184">
            <v>26800000000</v>
          </cell>
          <cell r="T184">
            <v>26800000000</v>
          </cell>
          <cell r="U184">
            <v>26800000000</v>
          </cell>
          <cell r="V184">
            <v>26800000000</v>
          </cell>
          <cell r="W184">
            <v>26800000000</v>
          </cell>
          <cell r="X184">
            <v>26800000000</v>
          </cell>
          <cell r="Y184">
            <v>26800000000</v>
          </cell>
          <cell r="Z184">
            <v>26800000000</v>
          </cell>
          <cell r="AA184">
            <v>26800000000</v>
          </cell>
          <cell r="AB184">
            <v>26800000000</v>
          </cell>
          <cell r="AC184">
            <v>26800000000</v>
          </cell>
          <cell r="AD184">
            <v>26800000000</v>
          </cell>
          <cell r="AE184">
            <v>26800000000</v>
          </cell>
          <cell r="AF184">
            <v>26800000000</v>
          </cell>
          <cell r="AG184">
            <v>26800000000</v>
          </cell>
          <cell r="AH184">
            <v>26800000000</v>
          </cell>
          <cell r="AI184">
            <v>26800000000</v>
          </cell>
          <cell r="AJ184">
            <v>26800000000</v>
          </cell>
          <cell r="AK184">
            <v>26800000000</v>
          </cell>
          <cell r="AL184">
            <v>26800000000</v>
          </cell>
          <cell r="AM184">
            <v>26800000000</v>
          </cell>
          <cell r="AN184">
            <v>26800000000</v>
          </cell>
          <cell r="AO184">
            <v>26800000000</v>
          </cell>
          <cell r="AP184">
            <v>26800000000</v>
          </cell>
          <cell r="AQ184">
            <v>26800000000</v>
          </cell>
          <cell r="AR184">
            <v>26800000000</v>
          </cell>
          <cell r="AS184">
            <v>26800000000</v>
          </cell>
          <cell r="AT184">
            <v>26800000000</v>
          </cell>
          <cell r="AU184">
            <v>26800000000</v>
          </cell>
          <cell r="AV184">
            <v>26800000000</v>
          </cell>
          <cell r="AW184">
            <v>26800000000</v>
          </cell>
          <cell r="AX184">
            <v>26800000000</v>
          </cell>
          <cell r="AY184">
            <v>26800000000</v>
          </cell>
          <cell r="AZ184">
            <v>26800000000</v>
          </cell>
          <cell r="BA184">
            <v>26800000000</v>
          </cell>
          <cell r="BB184">
            <v>26800000000</v>
          </cell>
          <cell r="BC184">
            <v>26800000000</v>
          </cell>
          <cell r="BD184">
            <v>26800000000</v>
          </cell>
          <cell r="BE184">
            <v>26800000000</v>
          </cell>
          <cell r="BF184">
            <v>26800000000</v>
          </cell>
          <cell r="BG184">
            <v>26800000000</v>
          </cell>
          <cell r="BH184">
            <v>26800000000</v>
          </cell>
          <cell r="BI184">
            <v>26800000000</v>
          </cell>
          <cell r="BJ184">
            <v>26800000000</v>
          </cell>
          <cell r="BK184">
            <v>26800000000</v>
          </cell>
          <cell r="BL184">
            <v>26800000000</v>
          </cell>
          <cell r="BM184">
            <v>26800000000</v>
          </cell>
          <cell r="BN184">
            <v>26800000000</v>
          </cell>
          <cell r="BO184">
            <v>26800000000</v>
          </cell>
          <cell r="BP184">
            <v>26800000000</v>
          </cell>
          <cell r="BQ184">
            <v>26800000000</v>
          </cell>
          <cell r="BR184">
            <v>26800000000</v>
          </cell>
          <cell r="BS184">
            <v>26800000000</v>
          </cell>
          <cell r="BT184">
            <v>26800000000</v>
          </cell>
          <cell r="BU184">
            <v>26800000000</v>
          </cell>
          <cell r="BV184">
            <v>26800000000</v>
          </cell>
          <cell r="BW184">
            <v>26800000000</v>
          </cell>
        </row>
        <row r="185">
          <cell r="B185" t="str">
            <v>Current ROI of Fund</v>
          </cell>
          <cell r="C185">
            <v>29170978700.401745</v>
          </cell>
          <cell r="D185">
            <v>29170978700.401745</v>
          </cell>
          <cell r="E185">
            <v>29170978700.401745</v>
          </cell>
          <cell r="F185">
            <v>29170978700.401745</v>
          </cell>
          <cell r="G185">
            <v>29170978700.401745</v>
          </cell>
          <cell r="H185">
            <v>29170978700.401745</v>
          </cell>
          <cell r="I185">
            <v>29170978700.401745</v>
          </cell>
          <cell r="J185">
            <v>29170978700.401745</v>
          </cell>
          <cell r="K185">
            <v>29170978700.401745</v>
          </cell>
          <cell r="L185">
            <v>29170978700.401745</v>
          </cell>
          <cell r="M185">
            <v>29170978700.401745</v>
          </cell>
          <cell r="N185">
            <v>29170978700.401745</v>
          </cell>
          <cell r="O185">
            <v>29170978700.401745</v>
          </cell>
          <cell r="P185">
            <v>29170978700.401745</v>
          </cell>
          <cell r="Q185">
            <v>29170978700.401745</v>
          </cell>
          <cell r="R185">
            <v>29170978700.401745</v>
          </cell>
          <cell r="S185">
            <v>29170978700.401745</v>
          </cell>
          <cell r="T185">
            <v>29170978700.401745</v>
          </cell>
          <cell r="U185">
            <v>29170978700.401745</v>
          </cell>
          <cell r="V185">
            <v>29170978700.401745</v>
          </cell>
          <cell r="W185">
            <v>29170978700.401745</v>
          </cell>
          <cell r="X185">
            <v>29170978700.401745</v>
          </cell>
          <cell r="Y185">
            <v>29170978700.401745</v>
          </cell>
          <cell r="Z185">
            <v>29170978700.401745</v>
          </cell>
          <cell r="AA185">
            <v>29170978700.401745</v>
          </cell>
          <cell r="AB185">
            <v>29170978700.401745</v>
          </cell>
          <cell r="AC185">
            <v>29170978700.401745</v>
          </cell>
          <cell r="AD185">
            <v>29170978700.401745</v>
          </cell>
          <cell r="AE185">
            <v>29170978700.401745</v>
          </cell>
          <cell r="AF185">
            <v>29170978700.401745</v>
          </cell>
          <cell r="AG185">
            <v>29170978700.401745</v>
          </cell>
          <cell r="AH185">
            <v>29170978700.401745</v>
          </cell>
          <cell r="AI185">
            <v>29170978700.401745</v>
          </cell>
          <cell r="AJ185">
            <v>29170978700.401745</v>
          </cell>
          <cell r="AK185">
            <v>29170978700.401745</v>
          </cell>
          <cell r="AL185">
            <v>29170978700.401745</v>
          </cell>
          <cell r="AM185">
            <v>29170978700.401745</v>
          </cell>
          <cell r="AN185">
            <v>29170978700.401745</v>
          </cell>
          <cell r="AO185">
            <v>29170978700.401745</v>
          </cell>
          <cell r="AP185">
            <v>29170978700.401745</v>
          </cell>
          <cell r="AQ185">
            <v>29170978700.401745</v>
          </cell>
          <cell r="AR185">
            <v>29170978700.401745</v>
          </cell>
          <cell r="AS185">
            <v>29170978700.401745</v>
          </cell>
          <cell r="AT185">
            <v>29170978700.401745</v>
          </cell>
          <cell r="AU185">
            <v>29170978700.401745</v>
          </cell>
          <cell r="AV185">
            <v>29170978700.401745</v>
          </cell>
          <cell r="AW185">
            <v>29170978700.401745</v>
          </cell>
          <cell r="AX185">
            <v>29170978700.401745</v>
          </cell>
          <cell r="AY185">
            <v>29170978700.401745</v>
          </cell>
          <cell r="AZ185">
            <v>29170978700.401745</v>
          </cell>
          <cell r="BA185">
            <v>29170978700.401745</v>
          </cell>
          <cell r="BB185">
            <v>29170978700.401745</v>
          </cell>
          <cell r="BC185">
            <v>29170978700.401745</v>
          </cell>
          <cell r="BD185">
            <v>29170978700.401745</v>
          </cell>
          <cell r="BE185">
            <v>29170978700.401745</v>
          </cell>
          <cell r="BF185">
            <v>29170978700.401745</v>
          </cell>
          <cell r="BG185">
            <v>29170978700.401745</v>
          </cell>
          <cell r="BH185">
            <v>29170978700.401745</v>
          </cell>
          <cell r="BI185">
            <v>29170978700.401745</v>
          </cell>
          <cell r="BJ185">
            <v>29170978700.401745</v>
          </cell>
          <cell r="BK185">
            <v>29170978700.401745</v>
          </cell>
          <cell r="BL185">
            <v>29170978700.401745</v>
          </cell>
          <cell r="BM185">
            <v>29170978700.401745</v>
          </cell>
          <cell r="BN185">
            <v>29170978700.401745</v>
          </cell>
          <cell r="BO185">
            <v>29170978700.401745</v>
          </cell>
          <cell r="BP185">
            <v>29170978700.401745</v>
          </cell>
          <cell r="BQ185">
            <v>29170978700.401745</v>
          </cell>
          <cell r="BR185">
            <v>29170978700.401745</v>
          </cell>
          <cell r="BS185">
            <v>29170978700.401745</v>
          </cell>
          <cell r="BT185">
            <v>29170978700.401745</v>
          </cell>
          <cell r="BU185">
            <v>29170978700.401745</v>
          </cell>
          <cell r="BV185">
            <v>29170978700.401745</v>
          </cell>
          <cell r="BW185">
            <v>29170978700.401745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0F81-60D4-439C-8C93-FAD1039F2820}">
  <dimension ref="A1:CK125"/>
  <sheetViews>
    <sheetView tabSelected="1" topLeftCell="A6" zoomScale="80" zoomScaleNormal="80" workbookViewId="0">
      <selection activeCell="D13" sqref="D13"/>
    </sheetView>
  </sheetViews>
  <sheetFormatPr defaultColWidth="20" defaultRowHeight="35.450000000000003" customHeight="1" x14ac:dyDescent="0.25"/>
  <cols>
    <col min="1" max="16384" width="20" style="1"/>
  </cols>
  <sheetData>
    <row r="1" spans="1:80" ht="48.75" customHeight="1" x14ac:dyDescent="0.25">
      <c r="A1" s="70" t="s">
        <v>0</v>
      </c>
      <c r="B1" s="70"/>
      <c r="C1" s="70"/>
      <c r="D1" s="70"/>
      <c r="CB1" s="2"/>
    </row>
    <row r="2" spans="1:80" ht="51" customHeight="1" x14ac:dyDescent="0.25">
      <c r="A2" s="3" t="s">
        <v>143</v>
      </c>
      <c r="CB2" s="2"/>
    </row>
    <row r="3" spans="1:80" ht="35.450000000000003" customHeight="1" x14ac:dyDescent="0.25">
      <c r="A3" s="4" t="s">
        <v>1</v>
      </c>
      <c r="B3" s="5" t="s">
        <v>2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2"/>
    </row>
    <row r="4" spans="1:80" ht="35.450000000000003" customHeight="1" x14ac:dyDescent="0.25">
      <c r="A4" s="7" t="s">
        <v>123</v>
      </c>
      <c r="B4" s="8">
        <f>SUM(C4:CA4)</f>
        <v>25652218.709928934</v>
      </c>
      <c r="C4" s="8">
        <f t="shared" ref="C4:AH4" si="0">F71</f>
        <v>126497.8000298588</v>
      </c>
      <c r="D4" s="8">
        <f t="shared" si="0"/>
        <v>131053.64359749419</v>
      </c>
      <c r="E4" s="8">
        <f t="shared" si="0"/>
        <v>134297.76714344768</v>
      </c>
      <c r="F4" s="8">
        <f t="shared" si="0"/>
        <v>139134.52808667239</v>
      </c>
      <c r="G4" s="8">
        <f t="shared" si="0"/>
        <v>145729.50227165929</v>
      </c>
      <c r="H4" s="8">
        <f t="shared" si="0"/>
        <v>149336.91444794016</v>
      </c>
      <c r="I4" s="8">
        <f t="shared" si="0"/>
        <v>159815.81812287433</v>
      </c>
      <c r="J4" s="8">
        <f t="shared" si="0"/>
        <v>156764.61588340707</v>
      </c>
      <c r="K4" s="8">
        <f t="shared" si="0"/>
        <v>158760.85016102574</v>
      </c>
      <c r="L4" s="8">
        <f t="shared" si="0"/>
        <v>160697.53545055556</v>
      </c>
      <c r="M4" s="8">
        <f t="shared" si="0"/>
        <v>166485.08932931439</v>
      </c>
      <c r="N4" s="8">
        <f t="shared" si="0"/>
        <v>168422.70469220926</v>
      </c>
      <c r="O4" s="8">
        <f t="shared" si="0"/>
        <v>180795.29469176687</v>
      </c>
      <c r="P4" s="8">
        <f t="shared" si="0"/>
        <v>182950.7042405649</v>
      </c>
      <c r="Q4" s="8">
        <f t="shared" si="0"/>
        <v>191796.13556826222</v>
      </c>
      <c r="R4" s="8">
        <f t="shared" si="0"/>
        <v>198703.71174998034</v>
      </c>
      <c r="S4" s="8">
        <f t="shared" si="0"/>
        <v>208281.94879492058</v>
      </c>
      <c r="T4" s="8">
        <f t="shared" si="0"/>
        <v>215783.2648371594</v>
      </c>
      <c r="U4" s="8">
        <f t="shared" si="0"/>
        <v>223554.74227692263</v>
      </c>
      <c r="V4" s="8">
        <f t="shared" si="0"/>
        <v>231606.11103097457</v>
      </c>
      <c r="W4" s="8">
        <f t="shared" si="0"/>
        <v>239947.45144097728</v>
      </c>
      <c r="X4" s="8">
        <f t="shared" si="0"/>
        <v>248589.20689411438</v>
      </c>
      <c r="Y4" s="8">
        <f t="shared" si="0"/>
        <v>257542.19689824726</v>
      </c>
      <c r="Z4" s="8">
        <f t="shared" si="0"/>
        <v>266817.63062797702</v>
      </c>
      <c r="AA4" s="8">
        <f t="shared" si="0"/>
        <v>276427.12095856975</v>
      </c>
      <c r="AB4" s="8">
        <f t="shared" si="0"/>
        <v>286382.69900531683</v>
      </c>
      <c r="AC4" s="8">
        <f t="shared" si="0"/>
        <v>269097.12414592539</v>
      </c>
      <c r="AD4" s="8">
        <f t="shared" si="0"/>
        <v>278788.71089146577</v>
      </c>
      <c r="AE4" s="8">
        <f t="shared" si="0"/>
        <v>288829.34207196411</v>
      </c>
      <c r="AF4" s="8">
        <f t="shared" si="0"/>
        <v>299231.58859255427</v>
      </c>
      <c r="AG4" s="8">
        <f t="shared" si="0"/>
        <v>310008.47410203289</v>
      </c>
      <c r="AH4" s="8">
        <f t="shared" si="0"/>
        <v>312938.27357290953</v>
      </c>
      <c r="AI4" s="8">
        <f t="shared" ref="AI4:BN4" si="1">AL71</f>
        <v>302879.28123570763</v>
      </c>
      <c r="AJ4" s="8">
        <f t="shared" si="1"/>
        <v>313787.53912526782</v>
      </c>
      <c r="AK4" s="8">
        <f t="shared" si="1"/>
        <v>325088.66010437219</v>
      </c>
      <c r="AL4" s="8">
        <f t="shared" si="1"/>
        <v>336796.79321576317</v>
      </c>
      <c r="AM4" s="8">
        <f t="shared" si="1"/>
        <v>348926.5970827876</v>
      </c>
      <c r="AN4" s="8">
        <f t="shared" si="1"/>
        <v>361493.25826204359</v>
      </c>
      <c r="AO4" s="8">
        <f t="shared" si="1"/>
        <v>374512.51025700272</v>
      </c>
      <c r="AP4" s="8">
        <f t="shared" si="1"/>
        <v>388000.65321641078</v>
      </c>
      <c r="AQ4" s="8">
        <f t="shared" si="1"/>
        <v>384989.73317274463</v>
      </c>
      <c r="AR4" s="8">
        <f t="shared" si="1"/>
        <v>398855.21541090769</v>
      </c>
      <c r="AS4" s="8">
        <f t="shared" si="1"/>
        <v>364605.94038085995</v>
      </c>
      <c r="AT4" s="8">
        <f t="shared" si="1"/>
        <v>377737.29624486476</v>
      </c>
      <c r="AU4" s="8">
        <f t="shared" si="1"/>
        <v>391341.58051658282</v>
      </c>
      <c r="AV4" s="8">
        <f t="shared" si="1"/>
        <v>405435.82580720366</v>
      </c>
      <c r="AW4" s="8">
        <f t="shared" si="1"/>
        <v>420037.67816081533</v>
      </c>
      <c r="AX4" s="8">
        <f t="shared" si="1"/>
        <v>435165.41914731276</v>
      </c>
      <c r="AY4" s="8">
        <f t="shared" si="1"/>
        <v>450837.98875098705</v>
      </c>
      <c r="AZ4" s="8">
        <f t="shared" si="1"/>
        <v>467075.00908345164</v>
      </c>
      <c r="BA4" s="8">
        <f t="shared" si="1"/>
        <v>483896.80895059393</v>
      </c>
      <c r="BB4" s="8">
        <f t="shared" si="1"/>
        <v>501324.44930431154</v>
      </c>
      <c r="BC4" s="8">
        <f t="shared" si="1"/>
        <v>519379.74961089616</v>
      </c>
      <c r="BD4" s="8">
        <f t="shared" si="1"/>
        <v>538085.31516908249</v>
      </c>
      <c r="BE4" s="8">
        <f t="shared" si="1"/>
        <v>557464.56541196001</v>
      </c>
      <c r="BF4" s="8">
        <f t="shared" si="1"/>
        <v>577541.76322818478</v>
      </c>
      <c r="BG4" s="8">
        <f t="shared" si="1"/>
        <v>598342.04533920053</v>
      </c>
      <c r="BH4" s="8">
        <f t="shared" si="1"/>
        <v>619891.45377050096</v>
      </c>
      <c r="BI4" s="8">
        <f t="shared" si="1"/>
        <v>642216.9684563363</v>
      </c>
      <c r="BJ4" s="8">
        <f t="shared" si="1"/>
        <v>665346.54101868509</v>
      </c>
      <c r="BK4" s="8">
        <f t="shared" si="1"/>
        <v>689309.12976278132</v>
      </c>
      <c r="BL4" s="8">
        <f t="shared" si="1"/>
        <v>714134.73593301373</v>
      </c>
      <c r="BM4" s="8">
        <f t="shared" si="1"/>
        <v>739854.44127458846</v>
      </c>
      <c r="BN4" s="8">
        <f t="shared" si="1"/>
        <v>766500.44694798102</v>
      </c>
      <c r="BO4" s="8">
        <f t="shared" ref="BO4:CA4" si="2">BR71</f>
        <v>794106.11384490191</v>
      </c>
      <c r="BP4" s="8">
        <f t="shared" si="2"/>
        <v>822706.004356249</v>
      </c>
      <c r="BQ4" s="8">
        <f t="shared" si="2"/>
        <v>213083.98141108503</v>
      </c>
      <c r="BR4" s="8">
        <f t="shared" si="2"/>
        <v>220758.24361840161</v>
      </c>
      <c r="BS4" s="8">
        <f t="shared" si="2"/>
        <v>228708.89591396708</v>
      </c>
      <c r="BT4" s="8">
        <f t="shared" si="2"/>
        <v>205353.10686980939</v>
      </c>
      <c r="BU4" s="8">
        <f t="shared" si="2"/>
        <v>212748.94008434689</v>
      </c>
      <c r="BV4" s="8">
        <f t="shared" si="2"/>
        <v>135637.62197616781</v>
      </c>
      <c r="BW4" s="8">
        <f t="shared" si="2"/>
        <v>140522.6380591639</v>
      </c>
      <c r="BX4" s="8">
        <f t="shared" si="2"/>
        <v>145583.5889733923</v>
      </c>
      <c r="BY4" s="8">
        <f t="shared" si="2"/>
        <v>150826.81104698681</v>
      </c>
      <c r="BZ4" s="8">
        <f t="shared" si="2"/>
        <v>156258.86881220629</v>
      </c>
      <c r="CA4" s="8">
        <f t="shared" si="2"/>
        <v>0</v>
      </c>
      <c r="CB4" s="2"/>
    </row>
    <row r="5" spans="1:80" ht="35.450000000000003" customHeight="1" x14ac:dyDescent="0.25">
      <c r="A5" s="7" t="s">
        <v>146</v>
      </c>
      <c r="B5" s="8">
        <f t="shared" ref="B5:B8" si="3">SUM(C5:CA5)</f>
        <v>47271257.631439559</v>
      </c>
      <c r="C5" s="8">
        <f t="shared" ref="C5:AH5" si="4">F77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150481.55125877864</v>
      </c>
      <c r="H5" s="8">
        <f t="shared" si="4"/>
        <v>160824.36940547399</v>
      </c>
      <c r="I5" s="8">
        <f t="shared" si="4"/>
        <v>137713.6305101364</v>
      </c>
      <c r="J5" s="8">
        <f t="shared" si="4"/>
        <v>137389.21392028933</v>
      </c>
      <c r="K5" s="8">
        <f t="shared" si="4"/>
        <v>145986.98865381678</v>
      </c>
      <c r="L5" s="8">
        <f t="shared" si="4"/>
        <v>115324.11367628105</v>
      </c>
      <c r="M5" s="8">
        <f t="shared" si="4"/>
        <v>105766.99792685857</v>
      </c>
      <c r="N5" s="8">
        <f t="shared" si="4"/>
        <v>101459.4606579574</v>
      </c>
      <c r="O5" s="8">
        <f t="shared" si="4"/>
        <v>103011.27255693695</v>
      </c>
      <c r="P5" s="8">
        <f t="shared" si="4"/>
        <v>106721.24414032952</v>
      </c>
      <c r="Q5" s="8">
        <f t="shared" si="4"/>
        <v>110564.83109229234</v>
      </c>
      <c r="R5" s="8">
        <f t="shared" si="4"/>
        <v>114546.84559704748</v>
      </c>
      <c r="S5" s="8">
        <f t="shared" si="4"/>
        <v>65390.844389102975</v>
      </c>
      <c r="T5" s="8">
        <f t="shared" si="4"/>
        <v>67745.908727945382</v>
      </c>
      <c r="U5" s="8">
        <f t="shared" si="4"/>
        <v>18196.316231842538</v>
      </c>
      <c r="V5" s="8">
        <f t="shared" si="4"/>
        <v>18851.660200195602</v>
      </c>
      <c r="W5" s="8">
        <f t="shared" si="4"/>
        <v>19530.606512637685</v>
      </c>
      <c r="X5" s="8">
        <f t="shared" si="4"/>
        <v>20234.005212311637</v>
      </c>
      <c r="Y5" s="8">
        <f t="shared" si="4"/>
        <v>20962.736956834076</v>
      </c>
      <c r="Z5" s="8">
        <f t="shared" si="4"/>
        <v>148921.46825747556</v>
      </c>
      <c r="AA5" s="8">
        <f t="shared" si="4"/>
        <v>337498.22907732357</v>
      </c>
      <c r="AB5" s="8">
        <f t="shared" si="4"/>
        <v>519484.89587010961</v>
      </c>
      <c r="AC5" s="8">
        <f t="shared" si="4"/>
        <v>714142.36792572506</v>
      </c>
      <c r="AD5" s="8">
        <f t="shared" si="4"/>
        <v>739862.34813504387</v>
      </c>
      <c r="AE5" s="8">
        <f t="shared" si="4"/>
        <v>577658.68414392823</v>
      </c>
      <c r="AF5" s="8">
        <f t="shared" si="4"/>
        <v>402811.75387459231</v>
      </c>
      <c r="AG5" s="8">
        <f t="shared" si="4"/>
        <v>258340.39508502738</v>
      </c>
      <c r="AH5" s="8">
        <f t="shared" si="4"/>
        <v>354114.36220092396</v>
      </c>
      <c r="AI5" s="8">
        <f t="shared" ref="AI5:BN5" si="5">AL77</f>
        <v>452185.9691688029</v>
      </c>
      <c r="AJ5" s="8">
        <f t="shared" si="5"/>
        <v>472891.08009019238</v>
      </c>
      <c r="AK5" s="8">
        <f t="shared" si="5"/>
        <v>485343.63339525985</v>
      </c>
      <c r="AL5" s="8">
        <f t="shared" si="5"/>
        <v>502823.38142071693</v>
      </c>
      <c r="AM5" s="8">
        <f t="shared" si="5"/>
        <v>520932.66606726032</v>
      </c>
      <c r="AN5" s="8">
        <f t="shared" si="5"/>
        <v>539694.16022220592</v>
      </c>
      <c r="AO5" s="8">
        <f t="shared" si="5"/>
        <v>559131.35334144055</v>
      </c>
      <c r="AP5" s="8">
        <f t="shared" si="5"/>
        <v>579268.58085830347</v>
      </c>
      <c r="AQ5" s="8">
        <f t="shared" si="5"/>
        <v>605792.66837475996</v>
      </c>
      <c r="AR5" s="8">
        <f t="shared" si="5"/>
        <v>621744.89461112081</v>
      </c>
      <c r="AS5" s="8">
        <f t="shared" si="5"/>
        <v>644137.1613395192</v>
      </c>
      <c r="AT5" s="8">
        <f t="shared" si="5"/>
        <v>661040.26842851331</v>
      </c>
      <c r="AU5" s="8">
        <f t="shared" si="5"/>
        <v>684847.76590401994</v>
      </c>
      <c r="AV5" s="8">
        <f t="shared" si="5"/>
        <v>695998.1676356995</v>
      </c>
      <c r="AW5" s="8">
        <f t="shared" si="5"/>
        <v>721064.68084273289</v>
      </c>
      <c r="AX5" s="8">
        <f t="shared" si="5"/>
        <v>747033.96953622019</v>
      </c>
      <c r="AY5" s="8">
        <f t="shared" si="5"/>
        <v>773938.54735586117</v>
      </c>
      <c r="AZ5" s="8">
        <f t="shared" si="5"/>
        <v>801812.09892659192</v>
      </c>
      <c r="BA5" s="8">
        <f t="shared" si="5"/>
        <v>830689.52203185286</v>
      </c>
      <c r="BB5" s="8">
        <f t="shared" si="5"/>
        <v>860606.97130573483</v>
      </c>
      <c r="BC5" s="8">
        <f t="shared" si="5"/>
        <v>891601.90349870513</v>
      </c>
      <c r="BD5" s="8">
        <f t="shared" si="5"/>
        <v>923713.12437359174</v>
      </c>
      <c r="BE5" s="8">
        <f t="shared" si="5"/>
        <v>956980.83729053137</v>
      </c>
      <c r="BF5" s="8">
        <f t="shared" si="5"/>
        <v>991446.69354171725</v>
      </c>
      <c r="BG5" s="8">
        <f t="shared" si="5"/>
        <v>1027153.8444989609</v>
      </c>
      <c r="BH5" s="8">
        <f t="shared" si="5"/>
        <v>929837.18065575161</v>
      </c>
      <c r="BI5" s="8">
        <f t="shared" si="5"/>
        <v>1123879.6947985883</v>
      </c>
      <c r="BJ5" s="8">
        <f t="shared" si="5"/>
        <v>1153267.3377657207</v>
      </c>
      <c r="BK5" s="8">
        <f t="shared" si="5"/>
        <v>1263733.4045650992</v>
      </c>
      <c r="BL5" s="8">
        <f t="shared" si="5"/>
        <v>1249735.7878827739</v>
      </c>
      <c r="BM5" s="8">
        <f t="shared" si="5"/>
        <v>1319407.0869396827</v>
      </c>
      <c r="BN5" s="8">
        <f t="shared" si="5"/>
        <v>1341375.7821589666</v>
      </c>
      <c r="BO5" s="8">
        <f t="shared" ref="BO5:CA5" si="6">BR77</f>
        <v>1323510.1897415032</v>
      </c>
      <c r="BP5" s="8">
        <f t="shared" si="6"/>
        <v>1426023.740884165</v>
      </c>
      <c r="BQ5" s="8">
        <f t="shared" si="6"/>
        <v>1420559.8760739001</v>
      </c>
      <c r="BR5" s="8">
        <f t="shared" si="6"/>
        <v>1545307.7053288112</v>
      </c>
      <c r="BS5" s="8">
        <f t="shared" si="6"/>
        <v>1524725.9727597805</v>
      </c>
      <c r="BT5" s="8">
        <f t="shared" si="6"/>
        <v>1579639.2836139183</v>
      </c>
      <c r="BU5" s="8">
        <f t="shared" si="6"/>
        <v>1636530.3083411301</v>
      </c>
      <c r="BV5" s="8">
        <f t="shared" si="6"/>
        <v>1169874.4895444473</v>
      </c>
      <c r="BW5" s="8">
        <f t="shared" si="6"/>
        <v>1212007.7532602889</v>
      </c>
      <c r="BX5" s="8">
        <f t="shared" si="6"/>
        <v>913222.03092163731</v>
      </c>
      <c r="BY5" s="8">
        <f t="shared" si="6"/>
        <v>913222.03092163731</v>
      </c>
      <c r="BZ5" s="8">
        <f t="shared" si="6"/>
        <v>899986.92902422219</v>
      </c>
      <c r="CA5" s="8">
        <f t="shared" si="6"/>
        <v>0</v>
      </c>
      <c r="CB5" s="2"/>
    </row>
    <row r="6" spans="1:80" ht="35.450000000000003" customHeight="1" x14ac:dyDescent="0.25">
      <c r="A6" s="7" t="s">
        <v>131</v>
      </c>
      <c r="B6" s="8">
        <f t="shared" si="3"/>
        <v>7347035.472070978</v>
      </c>
      <c r="C6" s="8">
        <f t="shared" ref="C6:AH6" si="7">F83</f>
        <v>92123.397847831962</v>
      </c>
      <c r="D6" s="8">
        <f t="shared" si="7"/>
        <v>75498.294681165135</v>
      </c>
      <c r="E6" s="8">
        <f t="shared" si="7"/>
        <v>78217.380863766215</v>
      </c>
      <c r="F6" s="8">
        <f t="shared" si="7"/>
        <v>81034.39547905096</v>
      </c>
      <c r="G6" s="8">
        <f t="shared" si="7"/>
        <v>83952.865439108078</v>
      </c>
      <c r="H6" s="8">
        <f t="shared" si="7"/>
        <v>86976.444678470638</v>
      </c>
      <c r="I6" s="8">
        <f t="shared" si="7"/>
        <v>90108.918728854667</v>
      </c>
      <c r="J6" s="8">
        <f t="shared" si="7"/>
        <v>93354.209458658152</v>
      </c>
      <c r="K6" s="8">
        <f t="shared" si="7"/>
        <v>96716.379983153616</v>
      </c>
      <c r="L6" s="8">
        <f t="shared" si="7"/>
        <v>100199.63975152289</v>
      </c>
      <c r="M6" s="8">
        <f t="shared" si="7"/>
        <v>103808.34981710193</v>
      </c>
      <c r="N6" s="8">
        <f t="shared" si="7"/>
        <v>107547.02829743484</v>
      </c>
      <c r="O6" s="8">
        <f t="shared" si="7"/>
        <v>111420.3560309726</v>
      </c>
      <c r="P6" s="8">
        <f t="shared" si="7"/>
        <v>115433.18243749927</v>
      </c>
      <c r="Q6" s="8">
        <f t="shared" si="7"/>
        <v>119590.53158962233</v>
      </c>
      <c r="R6" s="8">
        <f t="shared" si="7"/>
        <v>123897.60850292892</v>
      </c>
      <c r="S6" s="8">
        <f t="shared" si="7"/>
        <v>128359.80565268362</v>
      </c>
      <c r="T6" s="8">
        <f t="shared" si="7"/>
        <v>132982.70972522613</v>
      </c>
      <c r="U6" s="8">
        <f t="shared" si="7"/>
        <v>137772.10861252208</v>
      </c>
      <c r="V6" s="8">
        <f t="shared" si="7"/>
        <v>142733.99865862384</v>
      </c>
      <c r="W6" s="8">
        <f t="shared" si="7"/>
        <v>147874.59216711391</v>
      </c>
      <c r="X6" s="8">
        <f t="shared" si="7"/>
        <v>153200.32517893097</v>
      </c>
      <c r="Y6" s="8">
        <f t="shared" si="7"/>
        <v>158717.86553031518</v>
      </c>
      <c r="Z6" s="8">
        <f t="shared" si="7"/>
        <v>164434.1212009626</v>
      </c>
      <c r="AA6" s="8">
        <f t="shared" si="7"/>
        <v>170356.24896283951</v>
      </c>
      <c r="AB6" s="8">
        <f t="shared" si="7"/>
        <v>176491.66334048595</v>
      </c>
      <c r="AC6" s="8">
        <f t="shared" si="7"/>
        <v>182848.04589402623</v>
      </c>
      <c r="AD6" s="8">
        <f t="shared" si="7"/>
        <v>189433.35483650884</v>
      </c>
      <c r="AE6" s="8">
        <f t="shared" si="7"/>
        <v>196255.83499761665</v>
      </c>
      <c r="AF6" s="8">
        <f t="shared" si="7"/>
        <v>203324.02814622282</v>
      </c>
      <c r="AG6" s="8">
        <f t="shared" si="7"/>
        <v>210646.78368471464</v>
      </c>
      <c r="AH6" s="8">
        <f t="shared" si="7"/>
        <v>218233.26972847641</v>
      </c>
      <c r="AI6" s="8">
        <f t="shared" ref="AI6:BN6" si="8">AL83</f>
        <v>226092.98458440145</v>
      </c>
      <c r="AJ6" s="8">
        <f t="shared" si="8"/>
        <v>234235.7686428056</v>
      </c>
      <c r="AK6" s="8">
        <f t="shared" si="8"/>
        <v>242671.81669762993</v>
      </c>
      <c r="AL6" s="8">
        <f t="shared" si="8"/>
        <v>441156.36294459127</v>
      </c>
      <c r="AM6" s="8">
        <f t="shared" si="8"/>
        <v>457044.69758731336</v>
      </c>
      <c r="AN6" s="8">
        <f t="shared" si="8"/>
        <v>473505.25377985992</v>
      </c>
      <c r="AO6" s="8">
        <f t="shared" si="8"/>
        <v>490558.64019579225</v>
      </c>
      <c r="AP6" s="8">
        <f t="shared" si="8"/>
        <v>508226.20773417194</v>
      </c>
      <c r="AQ6" s="8">
        <f t="shared" si="8"/>
        <v>0</v>
      </c>
      <c r="AR6" s="8">
        <f t="shared" si="8"/>
        <v>0</v>
      </c>
      <c r="AS6" s="8">
        <f t="shared" si="8"/>
        <v>0</v>
      </c>
      <c r="AT6" s="8">
        <f t="shared" si="8"/>
        <v>0</v>
      </c>
      <c r="AU6" s="8">
        <f t="shared" si="8"/>
        <v>0</v>
      </c>
      <c r="AV6" s="8">
        <f t="shared" si="8"/>
        <v>0</v>
      </c>
      <c r="AW6" s="8">
        <f t="shared" si="8"/>
        <v>0</v>
      </c>
      <c r="AX6" s="8">
        <f t="shared" si="8"/>
        <v>0</v>
      </c>
      <c r="AY6" s="8">
        <f t="shared" si="8"/>
        <v>0</v>
      </c>
      <c r="AZ6" s="8">
        <f t="shared" si="8"/>
        <v>0</v>
      </c>
      <c r="BA6" s="8">
        <f t="shared" si="8"/>
        <v>0</v>
      </c>
      <c r="BB6" s="8">
        <f t="shared" si="8"/>
        <v>0</v>
      </c>
      <c r="BC6" s="8">
        <f t="shared" si="8"/>
        <v>0</v>
      </c>
      <c r="BD6" s="8">
        <f t="shared" si="8"/>
        <v>0</v>
      </c>
      <c r="BE6" s="8">
        <f t="shared" si="8"/>
        <v>0</v>
      </c>
      <c r="BF6" s="8">
        <f t="shared" si="8"/>
        <v>0</v>
      </c>
      <c r="BG6" s="8">
        <f t="shared" si="8"/>
        <v>0</v>
      </c>
      <c r="BH6" s="8">
        <f t="shared" si="8"/>
        <v>0</v>
      </c>
      <c r="BI6" s="8">
        <f t="shared" si="8"/>
        <v>0</v>
      </c>
      <c r="BJ6" s="8">
        <f t="shared" si="8"/>
        <v>0</v>
      </c>
      <c r="BK6" s="8">
        <f t="shared" si="8"/>
        <v>0</v>
      </c>
      <c r="BL6" s="8">
        <f t="shared" si="8"/>
        <v>0</v>
      </c>
      <c r="BM6" s="8">
        <f t="shared" si="8"/>
        <v>0</v>
      </c>
      <c r="BN6" s="8">
        <f t="shared" si="8"/>
        <v>0</v>
      </c>
      <c r="BO6" s="8">
        <f t="shared" ref="BO6:CA6" si="9">BR83</f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BY6" s="8">
        <f t="shared" si="9"/>
        <v>0</v>
      </c>
      <c r="BZ6" s="8">
        <f t="shared" si="9"/>
        <v>0</v>
      </c>
      <c r="CA6" s="8">
        <f t="shared" si="9"/>
        <v>0</v>
      </c>
      <c r="CB6" s="2"/>
    </row>
    <row r="7" spans="1:80" ht="35.450000000000003" customHeight="1" x14ac:dyDescent="0.25">
      <c r="A7" s="7" t="s">
        <v>149</v>
      </c>
      <c r="B7" s="8">
        <f t="shared" si="3"/>
        <v>47370642.39865382</v>
      </c>
      <c r="C7" s="8">
        <f t="shared" ref="C7:AH7" si="10">F89</f>
        <v>166372.10656100995</v>
      </c>
      <c r="D7" s="8">
        <f t="shared" si="10"/>
        <v>253560.31043863005</v>
      </c>
      <c r="E7" s="8">
        <f t="shared" si="10"/>
        <v>262692.33573113935</v>
      </c>
      <c r="F7" s="8">
        <f t="shared" si="10"/>
        <v>272153.25274096359</v>
      </c>
      <c r="G7" s="8">
        <f t="shared" si="10"/>
        <v>281954.90656907996</v>
      </c>
      <c r="H7" s="8">
        <f t="shared" si="10"/>
        <v>292109.56892014667</v>
      </c>
      <c r="I7" s="8">
        <f t="shared" si="10"/>
        <v>302629.95346671948</v>
      </c>
      <c r="J7" s="8">
        <f t="shared" si="10"/>
        <v>313529.23176681413</v>
      </c>
      <c r="K7" s="8">
        <f t="shared" si="10"/>
        <v>324821.0497547423</v>
      </c>
      <c r="L7" s="8">
        <f t="shared" si="10"/>
        <v>429156.94761501311</v>
      </c>
      <c r="M7" s="8">
        <f t="shared" si="10"/>
        <v>144939.96012199137</v>
      </c>
      <c r="N7" s="8">
        <f t="shared" si="10"/>
        <v>135955.67728166291</v>
      </c>
      <c r="O7" s="8">
        <f t="shared" si="10"/>
        <v>136647.60645307961</v>
      </c>
      <c r="P7" s="8">
        <f t="shared" si="10"/>
        <v>289671.94838089444</v>
      </c>
      <c r="Q7" s="8">
        <f t="shared" si="10"/>
        <v>60923.478356977408</v>
      </c>
      <c r="R7" s="8">
        <f t="shared" si="10"/>
        <v>63117.649614699636</v>
      </c>
      <c r="S7" s="8">
        <f t="shared" si="10"/>
        <v>65390.844389102975</v>
      </c>
      <c r="T7" s="8">
        <f t="shared" si="10"/>
        <v>67745.908727945382</v>
      </c>
      <c r="U7" s="8">
        <f t="shared" si="10"/>
        <v>70185.791179964086</v>
      </c>
      <c r="V7" s="8">
        <f t="shared" si="10"/>
        <v>72713.546486468753</v>
      </c>
      <c r="W7" s="8">
        <f t="shared" si="10"/>
        <v>75332.339405888226</v>
      </c>
      <c r="X7" s="8">
        <f t="shared" si="10"/>
        <v>78045.448676059168</v>
      </c>
      <c r="Y7" s="8">
        <f t="shared" si="10"/>
        <v>80856.271119217156</v>
      </c>
      <c r="Z7" s="8">
        <f t="shared" si="10"/>
        <v>83768.325894829992</v>
      </c>
      <c r="AA7" s="8">
        <f t="shared" si="10"/>
        <v>224998.81938488237</v>
      </c>
      <c r="AB7" s="8">
        <f t="shared" si="10"/>
        <v>233102.19686479279</v>
      </c>
      <c r="AC7" s="8">
        <f t="shared" si="10"/>
        <v>272547.08727600134</v>
      </c>
      <c r="AD7" s="8">
        <f t="shared" si="10"/>
        <v>979334.70236232853</v>
      </c>
      <c r="AE7" s="8">
        <f t="shared" si="10"/>
        <v>1014605.6375348485</v>
      </c>
      <c r="AF7" s="8">
        <f t="shared" si="10"/>
        <v>1051146.8624917932</v>
      </c>
      <c r="AG7" s="8">
        <f t="shared" si="10"/>
        <v>830663.73188878037</v>
      </c>
      <c r="AH7" s="8">
        <f t="shared" si="10"/>
        <v>312938.27357290953</v>
      </c>
      <c r="AI7" s="8">
        <f t="shared" ref="AI7:BN7" si="11">AL89</f>
        <v>324208.80808329262</v>
      </c>
      <c r="AJ7" s="8">
        <f t="shared" si="11"/>
        <v>335885.25314817403</v>
      </c>
      <c r="AK7" s="8">
        <f t="shared" si="11"/>
        <v>347982.22771735612</v>
      </c>
      <c r="AL7" s="8">
        <f t="shared" si="11"/>
        <v>360514.8772450423</v>
      </c>
      <c r="AM7" s="8">
        <f t="shared" si="11"/>
        <v>373498.89265199803</v>
      </c>
      <c r="AN7" s="8">
        <f t="shared" si="11"/>
        <v>386950.52997063828</v>
      </c>
      <c r="AO7" s="8">
        <f t="shared" si="11"/>
        <v>400886.63069763669</v>
      </c>
      <c r="AP7" s="8">
        <f t="shared" si="11"/>
        <v>415324.64287953835</v>
      </c>
      <c r="AQ7" s="8">
        <f t="shared" si="11"/>
        <v>430282.64295777347</v>
      </c>
      <c r="AR7" s="8">
        <f t="shared" si="11"/>
        <v>445779.35840042628</v>
      </c>
      <c r="AS7" s="8">
        <f t="shared" si="11"/>
        <v>461834.19114908919</v>
      </c>
      <c r="AT7" s="8">
        <f t="shared" si="11"/>
        <v>478467.24191016203</v>
      </c>
      <c r="AU7" s="8">
        <f t="shared" si="11"/>
        <v>495699.33532100491</v>
      </c>
      <c r="AV7" s="8">
        <f t="shared" si="11"/>
        <v>513552.04602245789</v>
      </c>
      <c r="AW7" s="8">
        <f t="shared" si="11"/>
        <v>532047.72567036608</v>
      </c>
      <c r="AX7" s="8">
        <f t="shared" si="11"/>
        <v>551209.5309199295</v>
      </c>
      <c r="AY7" s="8">
        <f t="shared" si="11"/>
        <v>571061.45241791697</v>
      </c>
      <c r="AZ7" s="8">
        <f t="shared" si="11"/>
        <v>591628.34483903868</v>
      </c>
      <c r="BA7" s="8">
        <f t="shared" si="11"/>
        <v>612935.9580040857</v>
      </c>
      <c r="BB7" s="8">
        <f t="shared" si="11"/>
        <v>635010.96911879454</v>
      </c>
      <c r="BC7" s="8">
        <f t="shared" si="11"/>
        <v>657881.01617380173</v>
      </c>
      <c r="BD7" s="8">
        <f t="shared" si="11"/>
        <v>681574.73254750448</v>
      </c>
      <c r="BE7" s="8">
        <f t="shared" si="11"/>
        <v>706121.78285514924</v>
      </c>
      <c r="BF7" s="8">
        <f t="shared" si="11"/>
        <v>731552.90008903411</v>
      </c>
      <c r="BG7" s="8">
        <f t="shared" si="11"/>
        <v>757899.92409632064</v>
      </c>
      <c r="BH7" s="8">
        <f t="shared" si="11"/>
        <v>785195.8414426347</v>
      </c>
      <c r="BI7" s="8">
        <f t="shared" si="11"/>
        <v>813474.8267113592</v>
      </c>
      <c r="BJ7" s="8">
        <f t="shared" si="11"/>
        <v>842772.28529033449</v>
      </c>
      <c r="BK7" s="8">
        <f t="shared" si="11"/>
        <v>873124.8976995229</v>
      </c>
      <c r="BL7" s="8">
        <f t="shared" si="11"/>
        <v>904570.66551515064</v>
      </c>
      <c r="BM7" s="8">
        <f t="shared" si="11"/>
        <v>937148.95894781197</v>
      </c>
      <c r="BN7" s="8">
        <f t="shared" si="11"/>
        <v>970900.56613410928</v>
      </c>
      <c r="BO7" s="8">
        <f t="shared" ref="BO7:CA7" si="12">BR89</f>
        <v>1005867.7442035425</v>
      </c>
      <c r="BP7" s="8">
        <f t="shared" si="12"/>
        <v>1042094.2721845822</v>
      </c>
      <c r="BQ7" s="8">
        <f t="shared" si="12"/>
        <v>1079625.5058161642</v>
      </c>
      <c r="BR7" s="8">
        <f t="shared" si="12"/>
        <v>1118508.4343332348</v>
      </c>
      <c r="BS7" s="8">
        <f t="shared" si="12"/>
        <v>1158791.7392974331</v>
      </c>
      <c r="BT7" s="8">
        <f t="shared" si="12"/>
        <v>1200525.8555465778</v>
      </c>
      <c r="BU7" s="8">
        <f t="shared" si="12"/>
        <v>1243763.0343392589</v>
      </c>
      <c r="BV7" s="8">
        <f t="shared" si="12"/>
        <v>2543205.4120531469</v>
      </c>
      <c r="BW7" s="8">
        <f t="shared" si="12"/>
        <v>2634799.4636093234</v>
      </c>
      <c r="BX7" s="8">
        <f t="shared" si="12"/>
        <v>1985265.2846122549</v>
      </c>
      <c r="BY7" s="8">
        <f t="shared" si="12"/>
        <v>2056765.0108906226</v>
      </c>
      <c r="BZ7" s="8">
        <f t="shared" si="12"/>
        <v>2130839.8141108504</v>
      </c>
      <c r="CA7" s="8">
        <f t="shared" si="12"/>
        <v>0</v>
      </c>
      <c r="CB7" s="2"/>
    </row>
    <row r="8" spans="1:80" ht="35.450000000000003" customHeight="1" x14ac:dyDescent="0.25">
      <c r="A8" s="9" t="s">
        <v>6</v>
      </c>
      <c r="B8" s="8">
        <f t="shared" si="3"/>
        <v>127641154.21209326</v>
      </c>
      <c r="C8" s="10">
        <f>SUM(C4:C7)</f>
        <v>384993.30443870072</v>
      </c>
      <c r="D8" s="10">
        <f>SUM(D4:D7)</f>
        <v>460112.24871728936</v>
      </c>
      <c r="E8" s="10">
        <f t="shared" ref="E8:BP8" si="13">SUM(E4:E7)</f>
        <v>475207.48373835324</v>
      </c>
      <c r="F8" s="10">
        <f t="shared" si="13"/>
        <v>492322.17630668695</v>
      </c>
      <c r="G8" s="10">
        <f t="shared" si="13"/>
        <v>662118.82553862594</v>
      </c>
      <c r="H8" s="10">
        <f t="shared" si="13"/>
        <v>689247.2974520314</v>
      </c>
      <c r="I8" s="10">
        <f t="shared" si="13"/>
        <v>690268.32082858495</v>
      </c>
      <c r="J8" s="10">
        <f t="shared" si="13"/>
        <v>701037.27102916862</v>
      </c>
      <c r="K8" s="10">
        <f t="shared" si="13"/>
        <v>726285.26855273847</v>
      </c>
      <c r="L8" s="10">
        <f t="shared" si="13"/>
        <v>805378.23649337259</v>
      </c>
      <c r="M8" s="10">
        <f t="shared" si="13"/>
        <v>521000.39719526621</v>
      </c>
      <c r="N8" s="10">
        <f t="shared" si="13"/>
        <v>513384.87092926446</v>
      </c>
      <c r="O8" s="10">
        <f t="shared" si="13"/>
        <v>531874.52973275608</v>
      </c>
      <c r="P8" s="10">
        <f t="shared" si="13"/>
        <v>694777.07919928816</v>
      </c>
      <c r="Q8" s="10">
        <f t="shared" si="13"/>
        <v>482874.9766071543</v>
      </c>
      <c r="R8" s="10">
        <f t="shared" si="13"/>
        <v>500265.81546465639</v>
      </c>
      <c r="S8" s="10">
        <f t="shared" si="13"/>
        <v>467423.44322581019</v>
      </c>
      <c r="T8" s="10">
        <f t="shared" si="13"/>
        <v>484257.79201827629</v>
      </c>
      <c r="U8" s="10">
        <f t="shared" si="13"/>
        <v>449708.95830125129</v>
      </c>
      <c r="V8" s="10">
        <f t="shared" si="13"/>
        <v>465905.31637626275</v>
      </c>
      <c r="W8" s="10">
        <f t="shared" si="13"/>
        <v>482684.98952661711</v>
      </c>
      <c r="X8" s="10">
        <f t="shared" si="13"/>
        <v>500068.98596141615</v>
      </c>
      <c r="Y8" s="10">
        <f t="shared" si="13"/>
        <v>518079.07050461369</v>
      </c>
      <c r="Z8" s="10">
        <f t="shared" si="13"/>
        <v>663941.54598124512</v>
      </c>
      <c r="AA8" s="10">
        <f t="shared" si="13"/>
        <v>1009280.4183836151</v>
      </c>
      <c r="AB8" s="10">
        <f t="shared" si="13"/>
        <v>1215461.4550807052</v>
      </c>
      <c r="AC8" s="10">
        <f t="shared" si="13"/>
        <v>1438634.6252416782</v>
      </c>
      <c r="AD8" s="10">
        <f t="shared" si="13"/>
        <v>2187419.1162253469</v>
      </c>
      <c r="AE8" s="10">
        <f t="shared" si="13"/>
        <v>2077349.4987483574</v>
      </c>
      <c r="AF8" s="10">
        <f t="shared" si="13"/>
        <v>1956514.2331051626</v>
      </c>
      <c r="AG8" s="10">
        <f t="shared" si="13"/>
        <v>1609659.3847605553</v>
      </c>
      <c r="AH8" s="10">
        <f t="shared" si="13"/>
        <v>1198224.1790752194</v>
      </c>
      <c r="AI8" s="10">
        <f t="shared" si="13"/>
        <v>1305367.0430722046</v>
      </c>
      <c r="AJ8" s="10">
        <f t="shared" si="13"/>
        <v>1356799.6410064399</v>
      </c>
      <c r="AK8" s="10">
        <f t="shared" si="13"/>
        <v>1401086.337914618</v>
      </c>
      <c r="AL8" s="10">
        <f t="shared" si="13"/>
        <v>1641291.4148261137</v>
      </c>
      <c r="AM8" s="10">
        <f t="shared" si="13"/>
        <v>1700402.8533893593</v>
      </c>
      <c r="AN8" s="10">
        <f t="shared" si="13"/>
        <v>1761643.2022347476</v>
      </c>
      <c r="AO8" s="10">
        <f t="shared" si="13"/>
        <v>1825089.1344918723</v>
      </c>
      <c r="AP8" s="10">
        <f t="shared" si="13"/>
        <v>1890820.0846884246</v>
      </c>
      <c r="AQ8" s="10">
        <f t="shared" si="13"/>
        <v>1421065.0445052781</v>
      </c>
      <c r="AR8" s="10">
        <f t="shared" si="13"/>
        <v>1466379.4684224548</v>
      </c>
      <c r="AS8" s="10">
        <f t="shared" si="13"/>
        <v>1470577.2928694685</v>
      </c>
      <c r="AT8" s="10">
        <f t="shared" si="13"/>
        <v>1517244.80658354</v>
      </c>
      <c r="AU8" s="10">
        <f t="shared" si="13"/>
        <v>1571888.6817416078</v>
      </c>
      <c r="AV8" s="10">
        <f t="shared" si="13"/>
        <v>1614986.0394653613</v>
      </c>
      <c r="AW8" s="10">
        <f t="shared" si="13"/>
        <v>1673150.0846739144</v>
      </c>
      <c r="AX8" s="10">
        <f t="shared" si="13"/>
        <v>1733408.9196034623</v>
      </c>
      <c r="AY8" s="10">
        <f t="shared" si="13"/>
        <v>1795837.9885247652</v>
      </c>
      <c r="AZ8" s="10">
        <f t="shared" si="13"/>
        <v>1860515.4528490822</v>
      </c>
      <c r="BA8" s="10">
        <f t="shared" si="13"/>
        <v>1927522.2889865325</v>
      </c>
      <c r="BB8" s="10">
        <f t="shared" si="13"/>
        <v>1996942.3897288409</v>
      </c>
      <c r="BC8" s="10">
        <f t="shared" si="13"/>
        <v>2068862.6692834031</v>
      </c>
      <c r="BD8" s="10">
        <f t="shared" si="13"/>
        <v>2143373.1720901788</v>
      </c>
      <c r="BE8" s="10">
        <f t="shared" si="13"/>
        <v>2220567.1855576406</v>
      </c>
      <c r="BF8" s="10">
        <f t="shared" si="13"/>
        <v>2300541.3568589361</v>
      </c>
      <c r="BG8" s="10">
        <f t="shared" si="13"/>
        <v>2383395.8139344822</v>
      </c>
      <c r="BH8" s="10">
        <f t="shared" si="13"/>
        <v>2334924.4758688873</v>
      </c>
      <c r="BI8" s="10">
        <f t="shared" si="13"/>
        <v>2579571.4899662836</v>
      </c>
      <c r="BJ8" s="10">
        <f t="shared" si="13"/>
        <v>2661386.1640747404</v>
      </c>
      <c r="BK8" s="10">
        <f t="shared" si="13"/>
        <v>2826167.4320274033</v>
      </c>
      <c r="BL8" s="10">
        <f t="shared" si="13"/>
        <v>2868441.1893309383</v>
      </c>
      <c r="BM8" s="10">
        <f t="shared" si="13"/>
        <v>2996410.4871620834</v>
      </c>
      <c r="BN8" s="10">
        <f t="shared" si="13"/>
        <v>3078776.7952410569</v>
      </c>
      <c r="BO8" s="10">
        <f t="shared" si="13"/>
        <v>3123484.0477899476</v>
      </c>
      <c r="BP8" s="10">
        <f t="shared" si="13"/>
        <v>3290824.017424996</v>
      </c>
      <c r="BQ8" s="10">
        <f t="shared" ref="BQ8:CA8" si="14">SUM(BQ4:BQ7)</f>
        <v>2713269.3633011496</v>
      </c>
      <c r="BR8" s="10">
        <f t="shared" si="14"/>
        <v>2884574.3832804477</v>
      </c>
      <c r="BS8" s="10">
        <f t="shared" si="14"/>
        <v>2912226.6079711807</v>
      </c>
      <c r="BT8" s="10">
        <f t="shared" si="14"/>
        <v>2985518.2460303055</v>
      </c>
      <c r="BU8" s="10">
        <f t="shared" si="14"/>
        <v>3093042.2827647356</v>
      </c>
      <c r="BV8" s="10">
        <f t="shared" si="14"/>
        <v>3848717.5235737618</v>
      </c>
      <c r="BW8" s="10">
        <f t="shared" si="14"/>
        <v>3987329.8549287762</v>
      </c>
      <c r="BX8" s="10">
        <f t="shared" si="14"/>
        <v>3044070.9045072845</v>
      </c>
      <c r="BY8" s="10">
        <f t="shared" si="14"/>
        <v>3120813.8528592465</v>
      </c>
      <c r="BZ8" s="10">
        <f t="shared" si="14"/>
        <v>3187085.611947279</v>
      </c>
      <c r="CA8" s="10">
        <f t="shared" si="14"/>
        <v>0</v>
      </c>
      <c r="CB8" s="2"/>
    </row>
    <row r="9" spans="1:80" ht="117" customHeight="1" x14ac:dyDescent="0.25">
      <c r="A9" s="71" t="s">
        <v>144</v>
      </c>
      <c r="B9" s="71"/>
      <c r="C9" s="71"/>
      <c r="D9" s="71"/>
      <c r="E9" s="71"/>
      <c r="F9" s="71"/>
      <c r="G9" s="11"/>
      <c r="H9" s="11"/>
      <c r="I9" s="11"/>
      <c r="J9" s="11"/>
      <c r="CB9" s="2"/>
    </row>
    <row r="10" spans="1:80" ht="35.450000000000003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ht="85.5" customHeight="1" x14ac:dyDescent="0.25">
      <c r="A11" s="3" t="s">
        <v>142</v>
      </c>
      <c r="CB11" s="2"/>
    </row>
    <row r="12" spans="1:80" ht="35.450000000000003" customHeight="1" x14ac:dyDescent="0.25">
      <c r="A12" s="4" t="s">
        <v>1</v>
      </c>
      <c r="B12" s="5" t="s">
        <v>2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71590</v>
      </c>
      <c r="BY12" s="6">
        <v>71591</v>
      </c>
      <c r="BZ12" s="6">
        <v>71592</v>
      </c>
      <c r="CA12" s="6">
        <v>71593</v>
      </c>
      <c r="CB12" s="2"/>
    </row>
    <row r="13" spans="1:80" ht="35.450000000000003" customHeight="1" x14ac:dyDescent="0.25">
      <c r="A13" s="7" t="s">
        <v>123</v>
      </c>
      <c r="B13" s="8">
        <f>SUM(C13:CA13)</f>
        <v>16627630.749792473</v>
      </c>
      <c r="C13" s="8">
        <f t="shared" ref="C13:AH13" si="15">F103</f>
        <v>430583</v>
      </c>
      <c r="D13" s="8">
        <f t="shared" si="15"/>
        <v>520286</v>
      </c>
      <c r="E13" s="8">
        <f t="shared" si="15"/>
        <v>548842</v>
      </c>
      <c r="F13" s="8">
        <f t="shared" si="15"/>
        <v>541667</v>
      </c>
      <c r="G13" s="8">
        <f t="shared" si="15"/>
        <v>145729.50227165929</v>
      </c>
      <c r="H13" s="8">
        <f t="shared" si="15"/>
        <v>149336.91444794016</v>
      </c>
      <c r="I13" s="8">
        <f t="shared" si="15"/>
        <v>159815.81812287433</v>
      </c>
      <c r="J13" s="8">
        <f t="shared" si="15"/>
        <v>156764.61588340707</v>
      </c>
      <c r="K13" s="8">
        <f t="shared" si="15"/>
        <v>158760.85016102574</v>
      </c>
      <c r="L13" s="8">
        <f t="shared" si="15"/>
        <v>160697.53545055556</v>
      </c>
      <c r="M13" s="8">
        <f t="shared" si="15"/>
        <v>166485.08932931439</v>
      </c>
      <c r="N13" s="8">
        <f t="shared" si="15"/>
        <v>168422.70469220926</v>
      </c>
      <c r="O13" s="8">
        <f t="shared" si="15"/>
        <v>180795.29469176687</v>
      </c>
      <c r="P13" s="8">
        <f t="shared" si="15"/>
        <v>182950.7042405649</v>
      </c>
      <c r="Q13" s="8">
        <f t="shared" si="15"/>
        <v>191796.13556826222</v>
      </c>
      <c r="R13" s="8">
        <f t="shared" si="15"/>
        <v>198703.71174998034</v>
      </c>
      <c r="S13" s="8">
        <f t="shared" si="15"/>
        <v>208281.94879492058</v>
      </c>
      <c r="T13" s="8">
        <f t="shared" si="15"/>
        <v>215783.2648371594</v>
      </c>
      <c r="U13" s="8">
        <f t="shared" si="15"/>
        <v>223554.74227692263</v>
      </c>
      <c r="V13" s="8">
        <f t="shared" si="15"/>
        <v>231606.11103097457</v>
      </c>
      <c r="W13" s="8">
        <f t="shared" si="15"/>
        <v>239947.45144097728</v>
      </c>
      <c r="X13" s="8">
        <f t="shared" si="15"/>
        <v>248589.20689411438</v>
      </c>
      <c r="Y13" s="8">
        <f t="shared" si="15"/>
        <v>257542.19689824726</v>
      </c>
      <c r="Z13" s="8">
        <f t="shared" si="15"/>
        <v>266817.63062797702</v>
      </c>
      <c r="AA13" s="8">
        <f t="shared" si="15"/>
        <v>276427.12095856975</v>
      </c>
      <c r="AB13" s="8">
        <f t="shared" si="15"/>
        <v>286382.69900531683</v>
      </c>
      <c r="AC13" s="8">
        <f t="shared" si="15"/>
        <v>269097.12414592539</v>
      </c>
      <c r="AD13" s="8">
        <f t="shared" si="15"/>
        <v>278788.71089146577</v>
      </c>
      <c r="AE13" s="8">
        <f t="shared" si="15"/>
        <v>288829.34207196411</v>
      </c>
      <c r="AF13" s="8">
        <f t="shared" si="15"/>
        <v>299231.58859255427</v>
      </c>
      <c r="AG13" s="8">
        <f t="shared" si="15"/>
        <v>310008.47410203289</v>
      </c>
      <c r="AH13" s="8">
        <f t="shared" si="15"/>
        <v>312938.27357290953</v>
      </c>
      <c r="AI13" s="8">
        <f t="shared" ref="AI13:BC13" si="16">AL103</f>
        <v>302879.28123570763</v>
      </c>
      <c r="AJ13" s="8">
        <f t="shared" si="16"/>
        <v>313787.53912526782</v>
      </c>
      <c r="AK13" s="8">
        <f t="shared" si="16"/>
        <v>325088.66010437219</v>
      </c>
      <c r="AL13" s="8">
        <f t="shared" si="16"/>
        <v>336796.79321576317</v>
      </c>
      <c r="AM13" s="8">
        <f t="shared" si="16"/>
        <v>348926.5970827876</v>
      </c>
      <c r="AN13" s="8">
        <f t="shared" si="16"/>
        <v>361493.25826204359</v>
      </c>
      <c r="AO13" s="8">
        <f t="shared" si="16"/>
        <v>374512.51025700272</v>
      </c>
      <c r="AP13" s="8">
        <f t="shared" si="16"/>
        <v>388000.65321641078</v>
      </c>
      <c r="AQ13" s="8">
        <f t="shared" si="16"/>
        <v>384989.73317274463</v>
      </c>
      <c r="AR13" s="8">
        <f t="shared" si="16"/>
        <v>398855.21541090769</v>
      </c>
      <c r="AS13" s="8">
        <f t="shared" si="16"/>
        <v>364605.94038085995</v>
      </c>
      <c r="AT13" s="8">
        <f t="shared" si="16"/>
        <v>377737.29624486476</v>
      </c>
      <c r="AU13" s="8">
        <f t="shared" si="16"/>
        <v>391341.58051658282</v>
      </c>
      <c r="AV13" s="8">
        <f t="shared" si="16"/>
        <v>405435.82580720366</v>
      </c>
      <c r="AW13" s="8">
        <f t="shared" si="16"/>
        <v>420037.67816081533</v>
      </c>
      <c r="AX13" s="8">
        <f t="shared" si="16"/>
        <v>435165.41914731276</v>
      </c>
      <c r="AY13" s="8">
        <f t="shared" si="16"/>
        <v>450837.98875098705</v>
      </c>
      <c r="AZ13" s="8">
        <f t="shared" si="16"/>
        <v>467075.00908345164</v>
      </c>
      <c r="BA13" s="8">
        <f t="shared" si="16"/>
        <v>483896.80895059393</v>
      </c>
      <c r="BB13" s="8">
        <f t="shared" si="16"/>
        <v>501324.44930431154</v>
      </c>
      <c r="BC13" s="8">
        <f t="shared" si="16"/>
        <v>519379.74961089616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2"/>
    </row>
    <row r="14" spans="1:80" ht="35.450000000000003" customHeight="1" x14ac:dyDescent="0.25">
      <c r="A14" s="7" t="s">
        <v>146</v>
      </c>
      <c r="B14" s="8">
        <f t="shared" ref="B14:B17" si="17">SUM(C14:CA14)</f>
        <v>24255248.226913285</v>
      </c>
      <c r="C14" s="8">
        <v>0</v>
      </c>
      <c r="D14" s="8">
        <v>0</v>
      </c>
      <c r="E14" s="8">
        <v>0</v>
      </c>
      <c r="F14" s="8">
        <v>0</v>
      </c>
      <c r="G14" s="8">
        <f>G5</f>
        <v>150481.55125877864</v>
      </c>
      <c r="H14" s="8">
        <f t="shared" ref="H14:BS15" si="18">H5</f>
        <v>160824.36940547399</v>
      </c>
      <c r="I14" s="8">
        <f t="shared" si="18"/>
        <v>137713.6305101364</v>
      </c>
      <c r="J14" s="8">
        <f t="shared" si="18"/>
        <v>137389.21392028933</v>
      </c>
      <c r="K14" s="8">
        <f t="shared" si="18"/>
        <v>145986.98865381678</v>
      </c>
      <c r="L14" s="8">
        <f t="shared" si="18"/>
        <v>115324.11367628105</v>
      </c>
      <c r="M14" s="8">
        <f t="shared" si="18"/>
        <v>105766.99792685857</v>
      </c>
      <c r="N14" s="8">
        <f t="shared" si="18"/>
        <v>101459.4606579574</v>
      </c>
      <c r="O14" s="8">
        <f t="shared" si="18"/>
        <v>103011.27255693695</v>
      </c>
      <c r="P14" s="8">
        <f t="shared" si="18"/>
        <v>106721.24414032952</v>
      </c>
      <c r="Q14" s="8">
        <f t="shared" si="18"/>
        <v>110564.83109229234</v>
      </c>
      <c r="R14" s="8">
        <f t="shared" si="18"/>
        <v>114546.84559704748</v>
      </c>
      <c r="S14" s="8">
        <f t="shared" si="18"/>
        <v>65390.844389102975</v>
      </c>
      <c r="T14" s="8">
        <f t="shared" si="18"/>
        <v>67745.908727945382</v>
      </c>
      <c r="U14" s="8">
        <f t="shared" si="18"/>
        <v>18196.316231842538</v>
      </c>
      <c r="V14" s="8">
        <f t="shared" si="18"/>
        <v>18851.660200195602</v>
      </c>
      <c r="W14" s="8">
        <f t="shared" si="18"/>
        <v>19530.606512637685</v>
      </c>
      <c r="X14" s="8">
        <f t="shared" si="18"/>
        <v>20234.005212311637</v>
      </c>
      <c r="Y14" s="8">
        <f t="shared" si="18"/>
        <v>20962.736956834076</v>
      </c>
      <c r="Z14" s="8">
        <f t="shared" si="18"/>
        <v>148921.46825747556</v>
      </c>
      <c r="AA14" s="8">
        <f t="shared" si="18"/>
        <v>337498.22907732357</v>
      </c>
      <c r="AB14" s="8">
        <f t="shared" si="18"/>
        <v>519484.89587010961</v>
      </c>
      <c r="AC14" s="8">
        <f t="shared" si="18"/>
        <v>714142.36792572506</v>
      </c>
      <c r="AD14" s="8">
        <f t="shared" si="18"/>
        <v>739862.34813504387</v>
      </c>
      <c r="AE14" s="8">
        <f t="shared" si="18"/>
        <v>577658.68414392823</v>
      </c>
      <c r="AF14" s="8">
        <f t="shared" si="18"/>
        <v>402811.75387459231</v>
      </c>
      <c r="AG14" s="8">
        <f t="shared" si="18"/>
        <v>258340.39508502738</v>
      </c>
      <c r="AH14" s="8">
        <f t="shared" si="18"/>
        <v>354114.36220092396</v>
      </c>
      <c r="AI14" s="8">
        <f t="shared" si="18"/>
        <v>452185.9691688029</v>
      </c>
      <c r="AJ14" s="8">
        <f t="shared" si="18"/>
        <v>472891.08009019238</v>
      </c>
      <c r="AK14" s="8">
        <f t="shared" si="18"/>
        <v>485343.63339525985</v>
      </c>
      <c r="AL14" s="8">
        <f t="shared" si="18"/>
        <v>502823.38142071693</v>
      </c>
      <c r="AM14" s="8">
        <f t="shared" si="18"/>
        <v>520932.66606726032</v>
      </c>
      <c r="AN14" s="8">
        <f t="shared" si="18"/>
        <v>539694.16022220592</v>
      </c>
      <c r="AO14" s="8">
        <f t="shared" si="18"/>
        <v>559131.35334144055</v>
      </c>
      <c r="AP14" s="8">
        <f t="shared" si="18"/>
        <v>579268.58085830347</v>
      </c>
      <c r="AQ14" s="8">
        <f t="shared" si="18"/>
        <v>605792.66837475996</v>
      </c>
      <c r="AR14" s="8">
        <f t="shared" si="18"/>
        <v>621744.89461112081</v>
      </c>
      <c r="AS14" s="8">
        <f t="shared" si="18"/>
        <v>644137.1613395192</v>
      </c>
      <c r="AT14" s="8">
        <f t="shared" si="18"/>
        <v>661040.26842851331</v>
      </c>
      <c r="AU14" s="8">
        <f t="shared" si="18"/>
        <v>684847.76590401994</v>
      </c>
      <c r="AV14" s="8">
        <f t="shared" si="18"/>
        <v>695998.1676356995</v>
      </c>
      <c r="AW14" s="8">
        <f t="shared" si="18"/>
        <v>721064.68084273289</v>
      </c>
      <c r="AX14" s="8">
        <f t="shared" si="18"/>
        <v>747033.96953622019</v>
      </c>
      <c r="AY14" s="8">
        <f t="shared" si="18"/>
        <v>773938.54735586117</v>
      </c>
      <c r="AZ14" s="8">
        <f t="shared" si="18"/>
        <v>801812.09892659192</v>
      </c>
      <c r="BA14" s="8">
        <f t="shared" si="18"/>
        <v>830689.52203185286</v>
      </c>
      <c r="BB14" s="8">
        <f t="shared" si="18"/>
        <v>860606.97130573483</v>
      </c>
      <c r="BC14" s="8">
        <f t="shared" si="18"/>
        <v>891601.90349870513</v>
      </c>
      <c r="BD14" s="8">
        <f t="shared" si="18"/>
        <v>923713.12437359174</v>
      </c>
      <c r="BE14" s="8">
        <f t="shared" si="18"/>
        <v>956980.83729053137</v>
      </c>
      <c r="BF14" s="8">
        <f t="shared" si="18"/>
        <v>991446.69354171725</v>
      </c>
      <c r="BG14" s="8">
        <f t="shared" si="18"/>
        <v>1027153.8444989609</v>
      </c>
      <c r="BH14" s="8">
        <f t="shared" si="18"/>
        <v>929837.18065575161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f t="shared" ref="CA14" si="19">CA5</f>
        <v>0</v>
      </c>
      <c r="CB14" s="2"/>
    </row>
    <row r="15" spans="1:80" ht="35.450000000000003" customHeight="1" x14ac:dyDescent="0.25">
      <c r="A15" s="7" t="s">
        <v>131</v>
      </c>
      <c r="B15" s="8">
        <f t="shared" si="17"/>
        <v>8641972.1377600543</v>
      </c>
      <c r="C15" s="8">
        <v>362418</v>
      </c>
      <c r="D15" s="8">
        <v>376362</v>
      </c>
      <c r="E15" s="8">
        <v>341195</v>
      </c>
      <c r="F15" s="8">
        <v>325815</v>
      </c>
      <c r="G15" s="8">
        <v>299973</v>
      </c>
      <c r="H15" s="8">
        <f t="shared" si="18"/>
        <v>86976.444678470638</v>
      </c>
      <c r="I15" s="8">
        <f t="shared" si="18"/>
        <v>90108.918728854667</v>
      </c>
      <c r="J15" s="8">
        <f t="shared" si="18"/>
        <v>93354.209458658152</v>
      </c>
      <c r="K15" s="8">
        <f t="shared" si="18"/>
        <v>96716.379983153616</v>
      </c>
      <c r="L15" s="8">
        <f t="shared" si="18"/>
        <v>100199.63975152289</v>
      </c>
      <c r="M15" s="8">
        <f t="shared" si="18"/>
        <v>103808.34981710193</v>
      </c>
      <c r="N15" s="8">
        <f t="shared" si="18"/>
        <v>107547.02829743484</v>
      </c>
      <c r="O15" s="8">
        <f t="shared" si="18"/>
        <v>111420.3560309726</v>
      </c>
      <c r="P15" s="8">
        <f t="shared" si="18"/>
        <v>115433.18243749927</v>
      </c>
      <c r="Q15" s="8">
        <f t="shared" si="18"/>
        <v>119590.53158962233</v>
      </c>
      <c r="R15" s="8">
        <f t="shared" si="18"/>
        <v>123897.60850292892</v>
      </c>
      <c r="S15" s="8">
        <f t="shared" si="18"/>
        <v>128359.80565268362</v>
      </c>
      <c r="T15" s="8">
        <f t="shared" si="18"/>
        <v>132982.70972522613</v>
      </c>
      <c r="U15" s="8">
        <f t="shared" si="18"/>
        <v>137772.10861252208</v>
      </c>
      <c r="V15" s="8">
        <f t="shared" si="18"/>
        <v>142733.99865862384</v>
      </c>
      <c r="W15" s="8">
        <f t="shared" si="18"/>
        <v>147874.59216711391</v>
      </c>
      <c r="X15" s="8">
        <f t="shared" si="18"/>
        <v>153200.32517893097</v>
      </c>
      <c r="Y15" s="8">
        <f t="shared" si="18"/>
        <v>158717.86553031518</v>
      </c>
      <c r="Z15" s="8">
        <f t="shared" si="18"/>
        <v>164434.1212009626</v>
      </c>
      <c r="AA15" s="8">
        <f t="shared" si="18"/>
        <v>170356.24896283951</v>
      </c>
      <c r="AB15" s="8">
        <f t="shared" si="18"/>
        <v>176491.66334048595</v>
      </c>
      <c r="AC15" s="8">
        <f t="shared" si="18"/>
        <v>182848.04589402623</v>
      </c>
      <c r="AD15" s="8">
        <f t="shared" si="18"/>
        <v>189433.35483650884</v>
      </c>
      <c r="AE15" s="8">
        <f t="shared" si="18"/>
        <v>196255.83499761665</v>
      </c>
      <c r="AF15" s="8">
        <f t="shared" si="18"/>
        <v>203324.02814622282</v>
      </c>
      <c r="AG15" s="8">
        <f t="shared" si="18"/>
        <v>210646.78368471464</v>
      </c>
      <c r="AH15" s="8">
        <f t="shared" si="18"/>
        <v>218233.26972847641</v>
      </c>
      <c r="AI15" s="8">
        <f t="shared" si="18"/>
        <v>226092.98458440145</v>
      </c>
      <c r="AJ15" s="8">
        <f t="shared" si="18"/>
        <v>234235.7686428056</v>
      </c>
      <c r="AK15" s="8">
        <f t="shared" si="18"/>
        <v>242671.81669762993</v>
      </c>
      <c r="AL15" s="8">
        <f t="shared" si="18"/>
        <v>441156.36294459127</v>
      </c>
      <c r="AM15" s="8">
        <f t="shared" si="18"/>
        <v>457044.69758731336</v>
      </c>
      <c r="AN15" s="8">
        <f t="shared" si="18"/>
        <v>473505.25377985992</v>
      </c>
      <c r="AO15" s="8">
        <f t="shared" si="18"/>
        <v>490558.64019579225</v>
      </c>
      <c r="AP15" s="8">
        <f t="shared" si="18"/>
        <v>508226.20773417194</v>
      </c>
      <c r="AQ15" s="8">
        <f t="shared" si="18"/>
        <v>0</v>
      </c>
      <c r="AR15" s="8">
        <f t="shared" si="18"/>
        <v>0</v>
      </c>
      <c r="AS15" s="8">
        <f t="shared" si="18"/>
        <v>0</v>
      </c>
      <c r="AT15" s="8">
        <f t="shared" si="18"/>
        <v>0</v>
      </c>
      <c r="AU15" s="8">
        <f t="shared" si="18"/>
        <v>0</v>
      </c>
      <c r="AV15" s="8">
        <f t="shared" si="18"/>
        <v>0</v>
      </c>
      <c r="AW15" s="8">
        <f t="shared" si="18"/>
        <v>0</v>
      </c>
      <c r="AX15" s="8">
        <f t="shared" si="18"/>
        <v>0</v>
      </c>
      <c r="AY15" s="8">
        <f t="shared" si="18"/>
        <v>0</v>
      </c>
      <c r="AZ15" s="8">
        <f t="shared" si="18"/>
        <v>0</v>
      </c>
      <c r="BA15" s="8">
        <f t="shared" si="18"/>
        <v>0</v>
      </c>
      <c r="BB15" s="8">
        <f t="shared" si="18"/>
        <v>0</v>
      </c>
      <c r="BC15" s="8">
        <f t="shared" si="18"/>
        <v>0</v>
      </c>
      <c r="BD15" s="8">
        <f t="shared" si="18"/>
        <v>0</v>
      </c>
      <c r="BE15" s="8">
        <f t="shared" si="18"/>
        <v>0</v>
      </c>
      <c r="BF15" s="8">
        <f t="shared" si="18"/>
        <v>0</v>
      </c>
      <c r="BG15" s="8">
        <f t="shared" si="18"/>
        <v>0</v>
      </c>
      <c r="BH15" s="8">
        <f t="shared" si="18"/>
        <v>0</v>
      </c>
      <c r="BI15" s="8">
        <f t="shared" si="18"/>
        <v>0</v>
      </c>
      <c r="BJ15" s="8">
        <f t="shared" si="18"/>
        <v>0</v>
      </c>
      <c r="BK15" s="8">
        <f t="shared" si="18"/>
        <v>0</v>
      </c>
      <c r="BL15" s="8">
        <f t="shared" si="18"/>
        <v>0</v>
      </c>
      <c r="BM15" s="8">
        <f t="shared" si="18"/>
        <v>0</v>
      </c>
      <c r="BN15" s="8">
        <f t="shared" si="18"/>
        <v>0</v>
      </c>
      <c r="BO15" s="8">
        <f t="shared" si="18"/>
        <v>0</v>
      </c>
      <c r="BP15" s="8">
        <f t="shared" si="18"/>
        <v>0</v>
      </c>
      <c r="BQ15" s="8">
        <f t="shared" si="18"/>
        <v>0</v>
      </c>
      <c r="BR15" s="8">
        <f t="shared" si="18"/>
        <v>0</v>
      </c>
      <c r="BS15" s="8">
        <f t="shared" si="18"/>
        <v>0</v>
      </c>
      <c r="BT15" s="8">
        <f t="shared" ref="BT15:BX15" si="20">BT6</f>
        <v>0</v>
      </c>
      <c r="BU15" s="8">
        <f t="shared" si="20"/>
        <v>0</v>
      </c>
      <c r="BV15" s="8">
        <f t="shared" si="20"/>
        <v>0</v>
      </c>
      <c r="BW15" s="8">
        <f t="shared" si="20"/>
        <v>0</v>
      </c>
      <c r="BX15" s="8">
        <f t="shared" si="20"/>
        <v>0</v>
      </c>
      <c r="BY15" s="8">
        <f t="shared" ref="BY15:CA15" si="21">BY6</f>
        <v>0</v>
      </c>
      <c r="BZ15" s="8">
        <f t="shared" si="21"/>
        <v>0</v>
      </c>
      <c r="CA15" s="8">
        <f t="shared" si="21"/>
        <v>0</v>
      </c>
      <c r="CB15" s="2"/>
    </row>
    <row r="16" spans="1:80" ht="40.5" customHeight="1" x14ac:dyDescent="0.25">
      <c r="A16" s="7" t="s">
        <v>149</v>
      </c>
      <c r="B16" s="8">
        <f t="shared" si="17"/>
        <v>22339094.621886797</v>
      </c>
      <c r="C16" s="8">
        <f>54138+21547+27471</f>
        <v>103156</v>
      </c>
      <c r="D16" s="8">
        <f>57866+25477+29254</f>
        <v>112597</v>
      </c>
      <c r="E16" s="8">
        <f>62933+25444+29396</f>
        <v>117773</v>
      </c>
      <c r="F16" s="8">
        <f>76878+25412+29458</f>
        <v>131748</v>
      </c>
      <c r="G16" s="8">
        <f t="shared" ref="G16:BH16" si="22">G7</f>
        <v>281954.90656907996</v>
      </c>
      <c r="H16" s="8">
        <f t="shared" si="22"/>
        <v>292109.56892014667</v>
      </c>
      <c r="I16" s="8">
        <f t="shared" si="22"/>
        <v>302629.95346671948</v>
      </c>
      <c r="J16" s="8">
        <f t="shared" si="22"/>
        <v>313529.23176681413</v>
      </c>
      <c r="K16" s="8">
        <f t="shared" si="22"/>
        <v>324821.0497547423</v>
      </c>
      <c r="L16" s="8">
        <f t="shared" si="22"/>
        <v>429156.94761501311</v>
      </c>
      <c r="M16" s="8">
        <f t="shared" si="22"/>
        <v>144939.96012199137</v>
      </c>
      <c r="N16" s="8">
        <f t="shared" si="22"/>
        <v>135955.67728166291</v>
      </c>
      <c r="O16" s="8">
        <f t="shared" si="22"/>
        <v>136647.60645307961</v>
      </c>
      <c r="P16" s="8">
        <f t="shared" si="22"/>
        <v>289671.94838089444</v>
      </c>
      <c r="Q16" s="8">
        <f t="shared" si="22"/>
        <v>60923.478356977408</v>
      </c>
      <c r="R16" s="8">
        <f t="shared" si="22"/>
        <v>63117.649614699636</v>
      </c>
      <c r="S16" s="8">
        <f t="shared" si="22"/>
        <v>65390.844389102975</v>
      </c>
      <c r="T16" s="8">
        <f t="shared" si="22"/>
        <v>67745.908727945382</v>
      </c>
      <c r="U16" s="8">
        <f t="shared" si="22"/>
        <v>70185.791179964086</v>
      </c>
      <c r="V16" s="8">
        <f t="shared" si="22"/>
        <v>72713.546486468753</v>
      </c>
      <c r="W16" s="8">
        <f t="shared" si="22"/>
        <v>75332.339405888226</v>
      </c>
      <c r="X16" s="8">
        <f t="shared" si="22"/>
        <v>78045.448676059168</v>
      </c>
      <c r="Y16" s="8">
        <f t="shared" si="22"/>
        <v>80856.271119217156</v>
      </c>
      <c r="Z16" s="8">
        <f t="shared" si="22"/>
        <v>83768.325894829992</v>
      </c>
      <c r="AA16" s="8">
        <f t="shared" si="22"/>
        <v>224998.81938488237</v>
      </c>
      <c r="AB16" s="8">
        <f t="shared" si="22"/>
        <v>233102.19686479279</v>
      </c>
      <c r="AC16" s="8">
        <f t="shared" si="22"/>
        <v>272547.08727600134</v>
      </c>
      <c r="AD16" s="8">
        <f t="shared" si="22"/>
        <v>979334.70236232853</v>
      </c>
      <c r="AE16" s="8">
        <f t="shared" si="22"/>
        <v>1014605.6375348485</v>
      </c>
      <c r="AF16" s="8">
        <f t="shared" si="22"/>
        <v>1051146.8624917932</v>
      </c>
      <c r="AG16" s="8">
        <f t="shared" si="22"/>
        <v>830663.73188878037</v>
      </c>
      <c r="AH16" s="8">
        <f t="shared" si="22"/>
        <v>312938.27357290953</v>
      </c>
      <c r="AI16" s="8">
        <f t="shared" si="22"/>
        <v>324208.80808329262</v>
      </c>
      <c r="AJ16" s="8">
        <f t="shared" si="22"/>
        <v>335885.25314817403</v>
      </c>
      <c r="AK16" s="8">
        <f t="shared" si="22"/>
        <v>347982.22771735612</v>
      </c>
      <c r="AL16" s="8">
        <f t="shared" si="22"/>
        <v>360514.8772450423</v>
      </c>
      <c r="AM16" s="8">
        <f t="shared" si="22"/>
        <v>373498.89265199803</v>
      </c>
      <c r="AN16" s="8">
        <f t="shared" si="22"/>
        <v>386950.52997063828</v>
      </c>
      <c r="AO16" s="8">
        <f t="shared" si="22"/>
        <v>400886.63069763669</v>
      </c>
      <c r="AP16" s="8">
        <f t="shared" si="22"/>
        <v>415324.64287953835</v>
      </c>
      <c r="AQ16" s="8">
        <f t="shared" si="22"/>
        <v>430282.64295777347</v>
      </c>
      <c r="AR16" s="8">
        <f t="shared" si="22"/>
        <v>445779.35840042628</v>
      </c>
      <c r="AS16" s="8">
        <f t="shared" si="22"/>
        <v>461834.19114908919</v>
      </c>
      <c r="AT16" s="8">
        <f t="shared" si="22"/>
        <v>478467.24191016203</v>
      </c>
      <c r="AU16" s="8">
        <f t="shared" si="22"/>
        <v>495699.33532100491</v>
      </c>
      <c r="AV16" s="8">
        <f t="shared" si="22"/>
        <v>513552.04602245789</v>
      </c>
      <c r="AW16" s="8">
        <f t="shared" si="22"/>
        <v>532047.72567036608</v>
      </c>
      <c r="AX16" s="8">
        <f t="shared" si="22"/>
        <v>551209.5309199295</v>
      </c>
      <c r="AY16" s="8">
        <f t="shared" si="22"/>
        <v>571061.45241791697</v>
      </c>
      <c r="AZ16" s="8">
        <f t="shared" si="22"/>
        <v>591628.34483903868</v>
      </c>
      <c r="BA16" s="8">
        <f t="shared" si="22"/>
        <v>612935.9580040857</v>
      </c>
      <c r="BB16" s="8">
        <f t="shared" si="22"/>
        <v>635010.96911879454</v>
      </c>
      <c r="BC16" s="8">
        <f t="shared" si="22"/>
        <v>657881.01617380173</v>
      </c>
      <c r="BD16" s="8">
        <f t="shared" si="22"/>
        <v>681574.73254750448</v>
      </c>
      <c r="BE16" s="8">
        <f t="shared" si="22"/>
        <v>706121.78285514924</v>
      </c>
      <c r="BF16" s="8">
        <f t="shared" si="22"/>
        <v>731552.90008903411</v>
      </c>
      <c r="BG16" s="8">
        <f t="shared" si="22"/>
        <v>757899.92409632064</v>
      </c>
      <c r="BH16" s="8">
        <f t="shared" si="22"/>
        <v>785195.8414426347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f t="shared" ref="CA16" si="23">CA7</f>
        <v>0</v>
      </c>
      <c r="CB16" s="2"/>
    </row>
    <row r="17" spans="1:80" ht="35.450000000000003" customHeight="1" x14ac:dyDescent="0.25">
      <c r="A17" s="9" t="s">
        <v>6</v>
      </c>
      <c r="B17" s="8">
        <f t="shared" si="17"/>
        <v>71863945.736352637</v>
      </c>
      <c r="C17" s="10">
        <f>SUM(C13:C16)</f>
        <v>896157</v>
      </c>
      <c r="D17" s="10">
        <f t="shared" ref="D17:BO17" si="24">SUM(D13:D16)</f>
        <v>1009245</v>
      </c>
      <c r="E17" s="10">
        <f t="shared" si="24"/>
        <v>1007810</v>
      </c>
      <c r="F17" s="10">
        <f t="shared" si="24"/>
        <v>999230</v>
      </c>
      <c r="G17" s="10">
        <f>SUM(G13:G16)</f>
        <v>878138.96009951783</v>
      </c>
      <c r="H17" s="10">
        <f t="shared" si="24"/>
        <v>689247.2974520314</v>
      </c>
      <c r="I17" s="10">
        <f t="shared" si="24"/>
        <v>690268.32082858495</v>
      </c>
      <c r="J17" s="10">
        <f t="shared" si="24"/>
        <v>701037.27102916862</v>
      </c>
      <c r="K17" s="10">
        <f t="shared" si="24"/>
        <v>726285.26855273847</v>
      </c>
      <c r="L17" s="10">
        <f t="shared" si="24"/>
        <v>805378.23649337259</v>
      </c>
      <c r="M17" s="10">
        <f t="shared" si="24"/>
        <v>521000.39719526621</v>
      </c>
      <c r="N17" s="10">
        <f t="shared" si="24"/>
        <v>513384.87092926446</v>
      </c>
      <c r="O17" s="10">
        <f t="shared" si="24"/>
        <v>531874.52973275608</v>
      </c>
      <c r="P17" s="10">
        <f t="shared" si="24"/>
        <v>694777.07919928816</v>
      </c>
      <c r="Q17" s="10">
        <f t="shared" si="24"/>
        <v>482874.9766071543</v>
      </c>
      <c r="R17" s="10">
        <f t="shared" si="24"/>
        <v>500265.81546465639</v>
      </c>
      <c r="S17" s="10">
        <f t="shared" si="24"/>
        <v>467423.44322581019</v>
      </c>
      <c r="T17" s="10">
        <f t="shared" si="24"/>
        <v>484257.79201827629</v>
      </c>
      <c r="U17" s="10">
        <f t="shared" si="24"/>
        <v>449708.95830125129</v>
      </c>
      <c r="V17" s="10">
        <f t="shared" si="24"/>
        <v>465905.31637626275</v>
      </c>
      <c r="W17" s="10">
        <f t="shared" si="24"/>
        <v>482684.98952661711</v>
      </c>
      <c r="X17" s="10">
        <f t="shared" si="24"/>
        <v>500068.98596141615</v>
      </c>
      <c r="Y17" s="10">
        <f t="shared" si="24"/>
        <v>518079.07050461369</v>
      </c>
      <c r="Z17" s="10">
        <f t="shared" si="24"/>
        <v>663941.54598124512</v>
      </c>
      <c r="AA17" s="10">
        <f t="shared" si="24"/>
        <v>1009280.4183836151</v>
      </c>
      <c r="AB17" s="10">
        <f t="shared" si="24"/>
        <v>1215461.4550807052</v>
      </c>
      <c r="AC17" s="10">
        <f t="shared" si="24"/>
        <v>1438634.6252416782</v>
      </c>
      <c r="AD17" s="10">
        <f t="shared" si="24"/>
        <v>2187419.1162253469</v>
      </c>
      <c r="AE17" s="10">
        <f t="shared" si="24"/>
        <v>2077349.4987483574</v>
      </c>
      <c r="AF17" s="10">
        <f t="shared" si="24"/>
        <v>1956514.2331051626</v>
      </c>
      <c r="AG17" s="10">
        <f t="shared" si="24"/>
        <v>1609659.3847605553</v>
      </c>
      <c r="AH17" s="10">
        <f t="shared" si="24"/>
        <v>1198224.1790752194</v>
      </c>
      <c r="AI17" s="10">
        <f t="shared" si="24"/>
        <v>1305367.0430722046</v>
      </c>
      <c r="AJ17" s="10">
        <f t="shared" si="24"/>
        <v>1356799.6410064399</v>
      </c>
      <c r="AK17" s="10">
        <f t="shared" si="24"/>
        <v>1401086.337914618</v>
      </c>
      <c r="AL17" s="10">
        <f t="shared" si="24"/>
        <v>1641291.4148261137</v>
      </c>
      <c r="AM17" s="10">
        <f t="shared" si="24"/>
        <v>1700402.8533893593</v>
      </c>
      <c r="AN17" s="10">
        <f t="shared" si="24"/>
        <v>1761643.2022347476</v>
      </c>
      <c r="AO17" s="10">
        <f t="shared" si="24"/>
        <v>1825089.1344918723</v>
      </c>
      <c r="AP17" s="10">
        <f t="shared" si="24"/>
        <v>1890820.0846884246</v>
      </c>
      <c r="AQ17" s="10">
        <f t="shared" si="24"/>
        <v>1421065.0445052781</v>
      </c>
      <c r="AR17" s="10">
        <f t="shared" si="24"/>
        <v>1466379.4684224548</v>
      </c>
      <c r="AS17" s="10">
        <f t="shared" si="24"/>
        <v>1470577.2928694685</v>
      </c>
      <c r="AT17" s="10">
        <f t="shared" si="24"/>
        <v>1517244.80658354</v>
      </c>
      <c r="AU17" s="10">
        <f t="shared" si="24"/>
        <v>1571888.6817416078</v>
      </c>
      <c r="AV17" s="10">
        <f t="shared" si="24"/>
        <v>1614986.0394653613</v>
      </c>
      <c r="AW17" s="10">
        <f t="shared" si="24"/>
        <v>1673150.0846739144</v>
      </c>
      <c r="AX17" s="10">
        <f t="shared" si="24"/>
        <v>1733408.9196034623</v>
      </c>
      <c r="AY17" s="10">
        <f t="shared" si="24"/>
        <v>1795837.9885247652</v>
      </c>
      <c r="AZ17" s="10">
        <f t="shared" si="24"/>
        <v>1860515.4528490822</v>
      </c>
      <c r="BA17" s="10">
        <f t="shared" si="24"/>
        <v>1927522.2889865325</v>
      </c>
      <c r="BB17" s="10">
        <f t="shared" si="24"/>
        <v>1996942.3897288409</v>
      </c>
      <c r="BC17" s="10">
        <f t="shared" si="24"/>
        <v>2068862.6692834031</v>
      </c>
      <c r="BD17" s="10">
        <f t="shared" si="24"/>
        <v>1605287.8569210963</v>
      </c>
      <c r="BE17" s="10">
        <f t="shared" si="24"/>
        <v>1663102.6201456806</v>
      </c>
      <c r="BF17" s="10">
        <f t="shared" si="24"/>
        <v>1722999.5936307514</v>
      </c>
      <c r="BG17" s="10">
        <f t="shared" si="24"/>
        <v>1785053.7685952815</v>
      </c>
      <c r="BH17" s="10">
        <f t="shared" si="24"/>
        <v>1715033.0220983862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ref="BP17:BW17" si="25">SUM(BP13:BP16)</f>
        <v>0</v>
      </c>
      <c r="BQ17" s="10">
        <f t="shared" si="25"/>
        <v>0</v>
      </c>
      <c r="BR17" s="10">
        <f t="shared" si="25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5"/>
        <v>0</v>
      </c>
      <c r="BX17" s="8">
        <v>0</v>
      </c>
      <c r="BY17" s="8">
        <v>0</v>
      </c>
      <c r="BZ17" s="8">
        <v>0</v>
      </c>
      <c r="CA17" s="8">
        <v>0</v>
      </c>
      <c r="CB17" s="2"/>
    </row>
    <row r="18" spans="1:80" ht="101.25" customHeight="1" x14ac:dyDescent="0.25">
      <c r="A18" s="71" t="s">
        <v>147</v>
      </c>
      <c r="B18" s="71"/>
      <c r="C18" s="71"/>
      <c r="D18" s="71"/>
      <c r="E18" s="71"/>
      <c r="F18" s="71"/>
      <c r="G18" s="71"/>
      <c r="H18" s="71"/>
      <c r="I18" s="71"/>
      <c r="J18" s="11"/>
      <c r="CB18" s="2"/>
    </row>
    <row r="19" spans="1:80" ht="35.450000000000003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ht="68.25" customHeight="1" x14ac:dyDescent="0.25">
      <c r="A20" s="3" t="s">
        <v>3</v>
      </c>
      <c r="CB20" s="2"/>
    </row>
    <row r="21" spans="1:80" ht="35.450000000000003" customHeight="1" x14ac:dyDescent="0.25">
      <c r="A21" s="4" t="s">
        <v>1</v>
      </c>
      <c r="B21" s="5" t="s">
        <v>2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71955</v>
      </c>
      <c r="BY21" s="6">
        <v>72320</v>
      </c>
      <c r="BZ21" s="6">
        <v>72685</v>
      </c>
      <c r="CA21" s="6">
        <v>73050</v>
      </c>
      <c r="CB21" s="2"/>
    </row>
    <row r="22" spans="1:80" ht="35.450000000000003" customHeight="1" x14ac:dyDescent="0.25">
      <c r="A22" s="7" t="s">
        <v>123</v>
      </c>
      <c r="B22" s="8">
        <f>SUM(C22:CA22)</f>
        <v>8571918.691303879</v>
      </c>
      <c r="C22" s="8">
        <f t="shared" ref="C22:BN26" si="26">C4-C13</f>
        <v>-304085.19997014117</v>
      </c>
      <c r="D22" s="8">
        <f t="shared" si="26"/>
        <v>-389232.35640250583</v>
      </c>
      <c r="E22" s="8">
        <f t="shared" si="26"/>
        <v>-414544.23285655235</v>
      </c>
      <c r="F22" s="8">
        <f t="shared" si="26"/>
        <v>-402532.47191332758</v>
      </c>
      <c r="G22" s="8">
        <f t="shared" si="26"/>
        <v>0</v>
      </c>
      <c r="H22" s="8">
        <f t="shared" si="26"/>
        <v>0</v>
      </c>
      <c r="I22" s="8">
        <f t="shared" si="26"/>
        <v>0</v>
      </c>
      <c r="J22" s="8">
        <f t="shared" si="26"/>
        <v>0</v>
      </c>
      <c r="K22" s="8">
        <f t="shared" si="26"/>
        <v>0</v>
      </c>
      <c r="L22" s="8">
        <f t="shared" si="26"/>
        <v>0</v>
      </c>
      <c r="M22" s="8">
        <f t="shared" si="26"/>
        <v>0</v>
      </c>
      <c r="N22" s="8">
        <f t="shared" si="26"/>
        <v>0</v>
      </c>
      <c r="O22" s="8">
        <f t="shared" si="26"/>
        <v>0</v>
      </c>
      <c r="P22" s="8">
        <f t="shared" si="26"/>
        <v>0</v>
      </c>
      <c r="Q22" s="8">
        <f t="shared" si="26"/>
        <v>0</v>
      </c>
      <c r="R22" s="8">
        <f t="shared" si="26"/>
        <v>0</v>
      </c>
      <c r="S22" s="8">
        <f t="shared" si="26"/>
        <v>0</v>
      </c>
      <c r="T22" s="8">
        <f t="shared" si="26"/>
        <v>0</v>
      </c>
      <c r="U22" s="8">
        <f t="shared" si="26"/>
        <v>0</v>
      </c>
      <c r="V22" s="8">
        <f t="shared" si="26"/>
        <v>0</v>
      </c>
      <c r="W22" s="8">
        <f t="shared" si="26"/>
        <v>0</v>
      </c>
      <c r="X22" s="8">
        <f t="shared" si="26"/>
        <v>0</v>
      </c>
      <c r="Y22" s="8">
        <f t="shared" si="26"/>
        <v>0</v>
      </c>
      <c r="Z22" s="8">
        <f t="shared" si="26"/>
        <v>0</v>
      </c>
      <c r="AA22" s="8">
        <f t="shared" si="26"/>
        <v>0</v>
      </c>
      <c r="AB22" s="8">
        <f t="shared" si="26"/>
        <v>0</v>
      </c>
      <c r="AC22" s="8">
        <f t="shared" si="26"/>
        <v>0</v>
      </c>
      <c r="AD22" s="8">
        <f t="shared" si="26"/>
        <v>0</v>
      </c>
      <c r="AE22" s="8">
        <f t="shared" si="26"/>
        <v>0</v>
      </c>
      <c r="AF22" s="8">
        <f t="shared" si="26"/>
        <v>0</v>
      </c>
      <c r="AG22" s="8">
        <f t="shared" si="26"/>
        <v>0</v>
      </c>
      <c r="AH22" s="8">
        <f t="shared" si="26"/>
        <v>0</v>
      </c>
      <c r="AI22" s="8">
        <f t="shared" si="26"/>
        <v>0</v>
      </c>
      <c r="AJ22" s="8">
        <f t="shared" si="26"/>
        <v>0</v>
      </c>
      <c r="AK22" s="8">
        <f t="shared" si="26"/>
        <v>0</v>
      </c>
      <c r="AL22" s="8">
        <f t="shared" si="26"/>
        <v>0</v>
      </c>
      <c r="AM22" s="8">
        <f t="shared" si="26"/>
        <v>0</v>
      </c>
      <c r="AN22" s="8">
        <f t="shared" si="26"/>
        <v>0</v>
      </c>
      <c r="AO22" s="8">
        <f t="shared" si="26"/>
        <v>0</v>
      </c>
      <c r="AP22" s="8">
        <f t="shared" si="26"/>
        <v>0</v>
      </c>
      <c r="AQ22" s="8">
        <f t="shared" si="26"/>
        <v>0</v>
      </c>
      <c r="AR22" s="8">
        <f t="shared" si="26"/>
        <v>0</v>
      </c>
      <c r="AS22" s="8">
        <f t="shared" si="26"/>
        <v>0</v>
      </c>
      <c r="AT22" s="8">
        <f t="shared" si="26"/>
        <v>0</v>
      </c>
      <c r="AU22" s="8">
        <f t="shared" si="26"/>
        <v>0</v>
      </c>
      <c r="AV22" s="8">
        <f t="shared" si="26"/>
        <v>0</v>
      </c>
      <c r="AW22" s="8">
        <f t="shared" si="26"/>
        <v>0</v>
      </c>
      <c r="AX22" s="8">
        <f t="shared" si="26"/>
        <v>0</v>
      </c>
      <c r="AY22" s="8">
        <f t="shared" si="26"/>
        <v>0</v>
      </c>
      <c r="AZ22" s="8">
        <f t="shared" si="26"/>
        <v>0</v>
      </c>
      <c r="BA22" s="8">
        <f t="shared" si="26"/>
        <v>0</v>
      </c>
      <c r="BB22" s="8">
        <f t="shared" si="26"/>
        <v>0</v>
      </c>
      <c r="BC22" s="8">
        <f t="shared" si="26"/>
        <v>0</v>
      </c>
      <c r="BD22" s="8">
        <f t="shared" si="26"/>
        <v>538085.31516908249</v>
      </c>
      <c r="BE22" s="8">
        <f t="shared" si="26"/>
        <v>557464.56541196001</v>
      </c>
      <c r="BF22" s="8">
        <f t="shared" si="26"/>
        <v>577541.76322818478</v>
      </c>
      <c r="BG22" s="8">
        <f t="shared" si="26"/>
        <v>598342.04533920053</v>
      </c>
      <c r="BH22" s="8">
        <f t="shared" si="26"/>
        <v>619891.45377050096</v>
      </c>
      <c r="BI22" s="8">
        <f t="shared" si="26"/>
        <v>642216.9684563363</v>
      </c>
      <c r="BJ22" s="8">
        <f t="shared" si="26"/>
        <v>665346.54101868509</v>
      </c>
      <c r="BK22" s="8">
        <f t="shared" si="26"/>
        <v>689309.12976278132</v>
      </c>
      <c r="BL22" s="8">
        <f t="shared" si="26"/>
        <v>714134.73593301373</v>
      </c>
      <c r="BM22" s="8">
        <f t="shared" si="26"/>
        <v>739854.44127458846</v>
      </c>
      <c r="BN22" s="8">
        <f t="shared" si="26"/>
        <v>766500.44694798102</v>
      </c>
      <c r="BO22" s="8">
        <f t="shared" ref="BO22:BW26" si="27">BO4-BO13</f>
        <v>794106.11384490191</v>
      </c>
      <c r="BP22" s="8">
        <f t="shared" si="27"/>
        <v>822706.004356249</v>
      </c>
      <c r="BQ22" s="8">
        <f t="shared" si="27"/>
        <v>213083.98141108503</v>
      </c>
      <c r="BR22" s="8">
        <f t="shared" si="27"/>
        <v>220758.24361840161</v>
      </c>
      <c r="BS22" s="8">
        <f t="shared" si="27"/>
        <v>228708.89591396708</v>
      </c>
      <c r="BT22" s="8">
        <f t="shared" si="27"/>
        <v>205353.10686980939</v>
      </c>
      <c r="BU22" s="8">
        <f t="shared" si="27"/>
        <v>212748.94008434689</v>
      </c>
      <c r="BV22" s="8">
        <f t="shared" si="27"/>
        <v>135637.62197616781</v>
      </c>
      <c r="BW22" s="8">
        <f t="shared" si="27"/>
        <v>140522.6380591639</v>
      </c>
      <c r="BX22" s="8">
        <v>0</v>
      </c>
      <c r="BY22" s="8">
        <v>0</v>
      </c>
      <c r="BZ22" s="8">
        <v>0</v>
      </c>
      <c r="CA22" s="8">
        <v>0</v>
      </c>
      <c r="CB22" s="2"/>
    </row>
    <row r="23" spans="1:80" ht="35.450000000000003" customHeight="1" x14ac:dyDescent="0.25">
      <c r="A23" s="7" t="s">
        <v>146</v>
      </c>
      <c r="B23" s="8">
        <f>SUM(C23:CA23)</f>
        <v>20289578.413658775</v>
      </c>
      <c r="C23" s="8">
        <f>C5-C14</f>
        <v>0</v>
      </c>
      <c r="D23" s="8">
        <f t="shared" si="26"/>
        <v>0</v>
      </c>
      <c r="E23" s="8">
        <f t="shared" si="26"/>
        <v>0</v>
      </c>
      <c r="F23" s="8">
        <f t="shared" si="26"/>
        <v>0</v>
      </c>
      <c r="G23" s="8">
        <f t="shared" si="26"/>
        <v>0</v>
      </c>
      <c r="H23" s="8">
        <f t="shared" si="26"/>
        <v>0</v>
      </c>
      <c r="I23" s="8">
        <f t="shared" si="26"/>
        <v>0</v>
      </c>
      <c r="J23" s="8">
        <f t="shared" si="26"/>
        <v>0</v>
      </c>
      <c r="K23" s="8">
        <f t="shared" si="26"/>
        <v>0</v>
      </c>
      <c r="L23" s="8">
        <f t="shared" si="26"/>
        <v>0</v>
      </c>
      <c r="M23" s="8">
        <f t="shared" si="26"/>
        <v>0</v>
      </c>
      <c r="N23" s="8">
        <f t="shared" si="26"/>
        <v>0</v>
      </c>
      <c r="O23" s="8">
        <f t="shared" si="26"/>
        <v>0</v>
      </c>
      <c r="P23" s="8">
        <f t="shared" si="26"/>
        <v>0</v>
      </c>
      <c r="Q23" s="8">
        <f t="shared" si="26"/>
        <v>0</v>
      </c>
      <c r="R23" s="8">
        <f t="shared" si="26"/>
        <v>0</v>
      </c>
      <c r="S23" s="8">
        <f t="shared" si="26"/>
        <v>0</v>
      </c>
      <c r="T23" s="8">
        <f t="shared" si="26"/>
        <v>0</v>
      </c>
      <c r="U23" s="8">
        <f t="shared" si="26"/>
        <v>0</v>
      </c>
      <c r="V23" s="8">
        <f t="shared" si="26"/>
        <v>0</v>
      </c>
      <c r="W23" s="8">
        <f t="shared" si="26"/>
        <v>0</v>
      </c>
      <c r="X23" s="8">
        <f t="shared" si="26"/>
        <v>0</v>
      </c>
      <c r="Y23" s="8">
        <f t="shared" si="26"/>
        <v>0</v>
      </c>
      <c r="Z23" s="8">
        <f t="shared" si="26"/>
        <v>0</v>
      </c>
      <c r="AA23" s="8">
        <f t="shared" si="26"/>
        <v>0</v>
      </c>
      <c r="AB23" s="8">
        <f t="shared" si="26"/>
        <v>0</v>
      </c>
      <c r="AC23" s="8">
        <f t="shared" si="26"/>
        <v>0</v>
      </c>
      <c r="AD23" s="8">
        <f t="shared" si="26"/>
        <v>0</v>
      </c>
      <c r="AE23" s="8">
        <f t="shared" si="26"/>
        <v>0</v>
      </c>
      <c r="AF23" s="8">
        <f t="shared" si="26"/>
        <v>0</v>
      </c>
      <c r="AG23" s="8">
        <f t="shared" si="26"/>
        <v>0</v>
      </c>
      <c r="AH23" s="8">
        <f t="shared" si="26"/>
        <v>0</v>
      </c>
      <c r="AI23" s="8">
        <f t="shared" si="26"/>
        <v>0</v>
      </c>
      <c r="AJ23" s="8">
        <f t="shared" si="26"/>
        <v>0</v>
      </c>
      <c r="AK23" s="8">
        <f t="shared" si="26"/>
        <v>0</v>
      </c>
      <c r="AL23" s="8">
        <f t="shared" si="26"/>
        <v>0</v>
      </c>
      <c r="AM23" s="8">
        <f t="shared" si="26"/>
        <v>0</v>
      </c>
      <c r="AN23" s="8">
        <f t="shared" si="26"/>
        <v>0</v>
      </c>
      <c r="AO23" s="8">
        <f t="shared" si="26"/>
        <v>0</v>
      </c>
      <c r="AP23" s="8">
        <f t="shared" si="26"/>
        <v>0</v>
      </c>
      <c r="AQ23" s="8">
        <f t="shared" si="26"/>
        <v>0</v>
      </c>
      <c r="AR23" s="8">
        <f t="shared" si="26"/>
        <v>0</v>
      </c>
      <c r="AS23" s="8">
        <f t="shared" si="26"/>
        <v>0</v>
      </c>
      <c r="AT23" s="8">
        <f t="shared" si="26"/>
        <v>0</v>
      </c>
      <c r="AU23" s="8">
        <f t="shared" si="26"/>
        <v>0</v>
      </c>
      <c r="AV23" s="8">
        <f t="shared" si="26"/>
        <v>0</v>
      </c>
      <c r="AW23" s="8">
        <f t="shared" si="26"/>
        <v>0</v>
      </c>
      <c r="AX23" s="8">
        <f t="shared" si="26"/>
        <v>0</v>
      </c>
      <c r="AY23" s="8">
        <f t="shared" si="26"/>
        <v>0</v>
      </c>
      <c r="AZ23" s="8">
        <f t="shared" si="26"/>
        <v>0</v>
      </c>
      <c r="BA23" s="8">
        <f t="shared" si="26"/>
        <v>0</v>
      </c>
      <c r="BB23" s="8">
        <f t="shared" si="26"/>
        <v>0</v>
      </c>
      <c r="BC23" s="8">
        <f t="shared" si="26"/>
        <v>0</v>
      </c>
      <c r="BD23" s="8">
        <f t="shared" si="26"/>
        <v>0</v>
      </c>
      <c r="BE23" s="8">
        <f t="shared" si="26"/>
        <v>0</v>
      </c>
      <c r="BF23" s="8">
        <f t="shared" si="26"/>
        <v>0</v>
      </c>
      <c r="BG23" s="8">
        <f t="shared" si="26"/>
        <v>0</v>
      </c>
      <c r="BH23" s="8">
        <f t="shared" si="26"/>
        <v>0</v>
      </c>
      <c r="BI23" s="8">
        <f t="shared" si="26"/>
        <v>1123879.6947985883</v>
      </c>
      <c r="BJ23" s="8">
        <f t="shared" si="26"/>
        <v>1153267.3377657207</v>
      </c>
      <c r="BK23" s="8">
        <f t="shared" si="26"/>
        <v>1263733.4045650992</v>
      </c>
      <c r="BL23" s="8">
        <f t="shared" si="26"/>
        <v>1249735.7878827739</v>
      </c>
      <c r="BM23" s="8">
        <f t="shared" si="26"/>
        <v>1319407.0869396827</v>
      </c>
      <c r="BN23" s="8">
        <f t="shared" si="26"/>
        <v>1341375.7821589666</v>
      </c>
      <c r="BO23" s="8">
        <f t="shared" si="27"/>
        <v>1323510.1897415032</v>
      </c>
      <c r="BP23" s="8">
        <f t="shared" si="27"/>
        <v>1426023.740884165</v>
      </c>
      <c r="BQ23" s="8">
        <f t="shared" si="27"/>
        <v>1420559.8760739001</v>
      </c>
      <c r="BR23" s="8">
        <f t="shared" si="27"/>
        <v>1545307.7053288112</v>
      </c>
      <c r="BS23" s="8">
        <f t="shared" si="27"/>
        <v>1524725.9727597805</v>
      </c>
      <c r="BT23" s="8">
        <f t="shared" si="27"/>
        <v>1579639.2836139183</v>
      </c>
      <c r="BU23" s="8">
        <f t="shared" si="27"/>
        <v>1636530.3083411301</v>
      </c>
      <c r="BV23" s="8">
        <f t="shared" si="27"/>
        <v>1169874.4895444473</v>
      </c>
      <c r="BW23" s="8">
        <f t="shared" si="27"/>
        <v>1212007.7532602889</v>
      </c>
      <c r="BX23" s="8">
        <v>0</v>
      </c>
      <c r="BY23" s="8">
        <v>0</v>
      </c>
      <c r="BZ23" s="8">
        <v>0</v>
      </c>
      <c r="CA23" s="8">
        <v>0</v>
      </c>
      <c r="CB23" s="2"/>
    </row>
    <row r="24" spans="1:80" ht="35.450000000000003" customHeight="1" x14ac:dyDescent="0.25">
      <c r="A24" s="7" t="s">
        <v>131</v>
      </c>
      <c r="B24" s="8">
        <f>SUM(C24:CA24)</f>
        <v>-1294936.6656890777</v>
      </c>
      <c r="C24" s="8">
        <f>C6-C15</f>
        <v>-270294.60215216805</v>
      </c>
      <c r="D24" s="8">
        <f t="shared" si="26"/>
        <v>-300863.70531883487</v>
      </c>
      <c r="E24" s="8">
        <f t="shared" si="26"/>
        <v>-262977.61913623381</v>
      </c>
      <c r="F24" s="8">
        <f t="shared" si="26"/>
        <v>-244780.60452094904</v>
      </c>
      <c r="G24" s="8">
        <f t="shared" si="26"/>
        <v>-216020.13456089192</v>
      </c>
      <c r="H24" s="8">
        <f t="shared" si="26"/>
        <v>0</v>
      </c>
      <c r="I24" s="8">
        <f t="shared" si="26"/>
        <v>0</v>
      </c>
      <c r="J24" s="8">
        <f t="shared" si="26"/>
        <v>0</v>
      </c>
      <c r="K24" s="8">
        <f t="shared" si="26"/>
        <v>0</v>
      </c>
      <c r="L24" s="8">
        <f t="shared" si="26"/>
        <v>0</v>
      </c>
      <c r="M24" s="8">
        <f t="shared" si="26"/>
        <v>0</v>
      </c>
      <c r="N24" s="8">
        <f t="shared" si="26"/>
        <v>0</v>
      </c>
      <c r="O24" s="8">
        <f t="shared" si="26"/>
        <v>0</v>
      </c>
      <c r="P24" s="8">
        <f t="shared" si="26"/>
        <v>0</v>
      </c>
      <c r="Q24" s="8">
        <f t="shared" si="26"/>
        <v>0</v>
      </c>
      <c r="R24" s="8">
        <f t="shared" si="26"/>
        <v>0</v>
      </c>
      <c r="S24" s="8">
        <f t="shared" si="26"/>
        <v>0</v>
      </c>
      <c r="T24" s="8">
        <f t="shared" si="26"/>
        <v>0</v>
      </c>
      <c r="U24" s="8">
        <f t="shared" si="26"/>
        <v>0</v>
      </c>
      <c r="V24" s="8">
        <f t="shared" si="26"/>
        <v>0</v>
      </c>
      <c r="W24" s="8">
        <f t="shared" si="26"/>
        <v>0</v>
      </c>
      <c r="X24" s="8">
        <f t="shared" si="26"/>
        <v>0</v>
      </c>
      <c r="Y24" s="8">
        <f t="shared" si="26"/>
        <v>0</v>
      </c>
      <c r="Z24" s="8">
        <f t="shared" si="26"/>
        <v>0</v>
      </c>
      <c r="AA24" s="8">
        <f t="shared" si="26"/>
        <v>0</v>
      </c>
      <c r="AB24" s="8">
        <f t="shared" si="26"/>
        <v>0</v>
      </c>
      <c r="AC24" s="8">
        <f t="shared" si="26"/>
        <v>0</v>
      </c>
      <c r="AD24" s="8">
        <f t="shared" si="26"/>
        <v>0</v>
      </c>
      <c r="AE24" s="8">
        <f t="shared" si="26"/>
        <v>0</v>
      </c>
      <c r="AF24" s="8">
        <f t="shared" si="26"/>
        <v>0</v>
      </c>
      <c r="AG24" s="8">
        <f t="shared" si="26"/>
        <v>0</v>
      </c>
      <c r="AH24" s="8">
        <f t="shared" si="26"/>
        <v>0</v>
      </c>
      <c r="AI24" s="8">
        <f t="shared" si="26"/>
        <v>0</v>
      </c>
      <c r="AJ24" s="8">
        <f t="shared" si="26"/>
        <v>0</v>
      </c>
      <c r="AK24" s="8">
        <f t="shared" si="26"/>
        <v>0</v>
      </c>
      <c r="AL24" s="8">
        <f t="shared" si="26"/>
        <v>0</v>
      </c>
      <c r="AM24" s="8">
        <f t="shared" si="26"/>
        <v>0</v>
      </c>
      <c r="AN24" s="8">
        <f t="shared" si="26"/>
        <v>0</v>
      </c>
      <c r="AO24" s="8">
        <f t="shared" si="26"/>
        <v>0</v>
      </c>
      <c r="AP24" s="8">
        <f t="shared" si="26"/>
        <v>0</v>
      </c>
      <c r="AQ24" s="8">
        <f t="shared" si="26"/>
        <v>0</v>
      </c>
      <c r="AR24" s="8">
        <f t="shared" si="26"/>
        <v>0</v>
      </c>
      <c r="AS24" s="8">
        <f t="shared" si="26"/>
        <v>0</v>
      </c>
      <c r="AT24" s="8">
        <f t="shared" si="26"/>
        <v>0</v>
      </c>
      <c r="AU24" s="8">
        <f t="shared" si="26"/>
        <v>0</v>
      </c>
      <c r="AV24" s="8">
        <f t="shared" si="26"/>
        <v>0</v>
      </c>
      <c r="AW24" s="8">
        <f t="shared" si="26"/>
        <v>0</v>
      </c>
      <c r="AX24" s="8">
        <f t="shared" si="26"/>
        <v>0</v>
      </c>
      <c r="AY24" s="8">
        <f t="shared" si="26"/>
        <v>0</v>
      </c>
      <c r="AZ24" s="8">
        <f t="shared" si="26"/>
        <v>0</v>
      </c>
      <c r="BA24" s="8">
        <f t="shared" si="26"/>
        <v>0</v>
      </c>
      <c r="BB24" s="8">
        <f t="shared" si="26"/>
        <v>0</v>
      </c>
      <c r="BC24" s="8">
        <f t="shared" si="26"/>
        <v>0</v>
      </c>
      <c r="BD24" s="8">
        <f t="shared" si="26"/>
        <v>0</v>
      </c>
      <c r="BE24" s="8">
        <f t="shared" si="26"/>
        <v>0</v>
      </c>
      <c r="BF24" s="8">
        <f t="shared" si="26"/>
        <v>0</v>
      </c>
      <c r="BG24" s="8">
        <f t="shared" si="26"/>
        <v>0</v>
      </c>
      <c r="BH24" s="8">
        <f t="shared" si="26"/>
        <v>0</v>
      </c>
      <c r="BI24" s="8">
        <f t="shared" si="26"/>
        <v>0</v>
      </c>
      <c r="BJ24" s="8">
        <f t="shared" si="26"/>
        <v>0</v>
      </c>
      <c r="BK24" s="8">
        <f t="shared" si="26"/>
        <v>0</v>
      </c>
      <c r="BL24" s="8">
        <f t="shared" si="26"/>
        <v>0</v>
      </c>
      <c r="BM24" s="8">
        <f t="shared" si="26"/>
        <v>0</v>
      </c>
      <c r="BN24" s="8">
        <f t="shared" si="26"/>
        <v>0</v>
      </c>
      <c r="BO24" s="8">
        <f t="shared" si="27"/>
        <v>0</v>
      </c>
      <c r="BP24" s="8">
        <f t="shared" si="27"/>
        <v>0</v>
      </c>
      <c r="BQ24" s="8">
        <f t="shared" si="27"/>
        <v>0</v>
      </c>
      <c r="BR24" s="8">
        <f t="shared" si="27"/>
        <v>0</v>
      </c>
      <c r="BS24" s="8">
        <f t="shared" si="27"/>
        <v>0</v>
      </c>
      <c r="BT24" s="8">
        <f t="shared" si="27"/>
        <v>0</v>
      </c>
      <c r="BU24" s="8">
        <f t="shared" si="27"/>
        <v>0</v>
      </c>
      <c r="BV24" s="8">
        <f t="shared" si="27"/>
        <v>0</v>
      </c>
      <c r="BW24" s="8">
        <f t="shared" si="27"/>
        <v>0</v>
      </c>
      <c r="BX24" s="8">
        <v>0</v>
      </c>
      <c r="BY24" s="8">
        <v>0</v>
      </c>
      <c r="BZ24" s="8">
        <v>0</v>
      </c>
      <c r="CA24" s="8">
        <v>0</v>
      </c>
      <c r="CB24" s="2"/>
    </row>
    <row r="25" spans="1:80" ht="35.450000000000003" customHeight="1" x14ac:dyDescent="0.25">
      <c r="A25" s="7" t="s">
        <v>149</v>
      </c>
      <c r="B25" s="8">
        <f>SUM(C25:CA25)</f>
        <v>18858677.667153295</v>
      </c>
      <c r="C25" s="8">
        <f t="shared" ref="C25:R26" si="28">C7-C16</f>
        <v>63216.106561009947</v>
      </c>
      <c r="D25" s="8">
        <f t="shared" si="28"/>
        <v>140963.31043863005</v>
      </c>
      <c r="E25" s="8">
        <f t="shared" si="28"/>
        <v>144919.33573113935</v>
      </c>
      <c r="F25" s="8">
        <f t="shared" si="28"/>
        <v>140405.25274096359</v>
      </c>
      <c r="G25" s="8">
        <f t="shared" si="28"/>
        <v>0</v>
      </c>
      <c r="H25" s="8">
        <f>H7-H16</f>
        <v>0</v>
      </c>
      <c r="I25" s="8">
        <f t="shared" si="28"/>
        <v>0</v>
      </c>
      <c r="J25" s="8">
        <f t="shared" si="28"/>
        <v>0</v>
      </c>
      <c r="K25" s="8">
        <f t="shared" si="28"/>
        <v>0</v>
      </c>
      <c r="L25" s="8">
        <f t="shared" si="28"/>
        <v>0</v>
      </c>
      <c r="M25" s="8">
        <f t="shared" si="28"/>
        <v>0</v>
      </c>
      <c r="N25" s="8">
        <f t="shared" si="28"/>
        <v>0</v>
      </c>
      <c r="O25" s="8">
        <f t="shared" si="28"/>
        <v>0</v>
      </c>
      <c r="P25" s="8">
        <f t="shared" si="28"/>
        <v>0</v>
      </c>
      <c r="Q25" s="8">
        <f t="shared" si="28"/>
        <v>0</v>
      </c>
      <c r="R25" s="8">
        <f t="shared" si="28"/>
        <v>0</v>
      </c>
      <c r="S25" s="8">
        <f t="shared" si="26"/>
        <v>0</v>
      </c>
      <c r="T25" s="8">
        <f t="shared" si="26"/>
        <v>0</v>
      </c>
      <c r="U25" s="8">
        <f t="shared" si="26"/>
        <v>0</v>
      </c>
      <c r="V25" s="8">
        <f t="shared" si="26"/>
        <v>0</v>
      </c>
      <c r="W25" s="8">
        <f t="shared" si="26"/>
        <v>0</v>
      </c>
      <c r="X25" s="8">
        <f t="shared" si="26"/>
        <v>0</v>
      </c>
      <c r="Y25" s="8">
        <f t="shared" si="26"/>
        <v>0</v>
      </c>
      <c r="Z25" s="8">
        <f t="shared" si="26"/>
        <v>0</v>
      </c>
      <c r="AA25" s="8">
        <f t="shared" si="26"/>
        <v>0</v>
      </c>
      <c r="AB25" s="8">
        <f t="shared" si="26"/>
        <v>0</v>
      </c>
      <c r="AC25" s="8">
        <f t="shared" si="26"/>
        <v>0</v>
      </c>
      <c r="AD25" s="8">
        <f t="shared" si="26"/>
        <v>0</v>
      </c>
      <c r="AE25" s="8">
        <f t="shared" si="26"/>
        <v>0</v>
      </c>
      <c r="AF25" s="8">
        <f t="shared" si="26"/>
        <v>0</v>
      </c>
      <c r="AG25" s="8">
        <f t="shared" si="26"/>
        <v>0</v>
      </c>
      <c r="AH25" s="8">
        <f t="shared" si="26"/>
        <v>0</v>
      </c>
      <c r="AI25" s="8">
        <f t="shared" si="26"/>
        <v>0</v>
      </c>
      <c r="AJ25" s="8">
        <f t="shared" si="26"/>
        <v>0</v>
      </c>
      <c r="AK25" s="8">
        <f t="shared" si="26"/>
        <v>0</v>
      </c>
      <c r="AL25" s="8">
        <f t="shared" si="26"/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 t="shared" si="26"/>
        <v>0</v>
      </c>
      <c r="BG25" s="8">
        <f t="shared" si="26"/>
        <v>0</v>
      </c>
      <c r="BH25" s="8">
        <f t="shared" si="26"/>
        <v>0</v>
      </c>
      <c r="BI25" s="8">
        <f t="shared" si="26"/>
        <v>813474.8267113592</v>
      </c>
      <c r="BJ25" s="8">
        <f t="shared" si="26"/>
        <v>842772.28529033449</v>
      </c>
      <c r="BK25" s="8">
        <f t="shared" si="26"/>
        <v>873124.8976995229</v>
      </c>
      <c r="BL25" s="8">
        <f t="shared" si="26"/>
        <v>904570.66551515064</v>
      </c>
      <c r="BM25" s="8">
        <f t="shared" si="26"/>
        <v>937148.95894781197</v>
      </c>
      <c r="BN25" s="8">
        <f t="shared" si="26"/>
        <v>970900.56613410928</v>
      </c>
      <c r="BO25" s="8">
        <f t="shared" si="27"/>
        <v>1005867.7442035425</v>
      </c>
      <c r="BP25" s="8">
        <f t="shared" si="27"/>
        <v>1042094.2721845822</v>
      </c>
      <c r="BQ25" s="8">
        <f t="shared" si="27"/>
        <v>1079625.5058161642</v>
      </c>
      <c r="BR25" s="8">
        <f t="shared" si="27"/>
        <v>1118508.4343332348</v>
      </c>
      <c r="BS25" s="8">
        <f t="shared" si="27"/>
        <v>1158791.7392974331</v>
      </c>
      <c r="BT25" s="8">
        <f t="shared" si="27"/>
        <v>1200525.8555465778</v>
      </c>
      <c r="BU25" s="8">
        <f t="shared" si="27"/>
        <v>1243763.0343392589</v>
      </c>
      <c r="BV25" s="8">
        <f t="shared" si="27"/>
        <v>2543205.4120531469</v>
      </c>
      <c r="BW25" s="8">
        <f t="shared" si="27"/>
        <v>2634799.4636093234</v>
      </c>
      <c r="BX25" s="8">
        <v>0</v>
      </c>
      <c r="BY25" s="8">
        <v>0</v>
      </c>
      <c r="BZ25" s="8">
        <v>0</v>
      </c>
      <c r="CA25" s="8">
        <v>0</v>
      </c>
      <c r="CB25" s="2"/>
    </row>
    <row r="26" spans="1:80" ht="35.450000000000003" customHeight="1" x14ac:dyDescent="0.25">
      <c r="A26" s="9" t="s">
        <v>6</v>
      </c>
      <c r="B26" s="8">
        <f>SUM(C26:CA26)</f>
        <v>46425238.10642688</v>
      </c>
      <c r="C26" s="10">
        <f>C8-C17</f>
        <v>-511163.69556129928</v>
      </c>
      <c r="D26" s="10">
        <f t="shared" si="28"/>
        <v>-549132.75128271058</v>
      </c>
      <c r="E26" s="10">
        <f t="shared" si="28"/>
        <v>-532602.51626164676</v>
      </c>
      <c r="F26" s="10">
        <f t="shared" si="28"/>
        <v>-506907.82369331305</v>
      </c>
      <c r="G26" s="10">
        <f t="shared" si="28"/>
        <v>-216020.13456089189</v>
      </c>
      <c r="H26" s="10">
        <f t="shared" si="28"/>
        <v>0</v>
      </c>
      <c r="I26" s="10">
        <f t="shared" si="28"/>
        <v>0</v>
      </c>
      <c r="J26" s="10">
        <f t="shared" si="28"/>
        <v>0</v>
      </c>
      <c r="K26" s="10">
        <f t="shared" si="28"/>
        <v>0</v>
      </c>
      <c r="L26" s="10">
        <f t="shared" si="28"/>
        <v>0</v>
      </c>
      <c r="M26" s="10">
        <f t="shared" si="28"/>
        <v>0</v>
      </c>
      <c r="N26" s="10">
        <f t="shared" si="28"/>
        <v>0</v>
      </c>
      <c r="O26" s="10">
        <f t="shared" si="28"/>
        <v>0</v>
      </c>
      <c r="P26" s="10">
        <f t="shared" si="28"/>
        <v>0</v>
      </c>
      <c r="Q26" s="10">
        <f t="shared" si="28"/>
        <v>0</v>
      </c>
      <c r="R26" s="10">
        <f t="shared" si="28"/>
        <v>0</v>
      </c>
      <c r="S26" s="10">
        <f t="shared" si="26"/>
        <v>0</v>
      </c>
      <c r="T26" s="10">
        <f t="shared" si="26"/>
        <v>0</v>
      </c>
      <c r="U26" s="10">
        <f t="shared" si="26"/>
        <v>0</v>
      </c>
      <c r="V26" s="10">
        <f t="shared" si="26"/>
        <v>0</v>
      </c>
      <c r="W26" s="10">
        <f t="shared" si="26"/>
        <v>0</v>
      </c>
      <c r="X26" s="10">
        <f t="shared" si="26"/>
        <v>0</v>
      </c>
      <c r="Y26" s="10">
        <f t="shared" si="26"/>
        <v>0</v>
      </c>
      <c r="Z26" s="10">
        <f t="shared" si="26"/>
        <v>0</v>
      </c>
      <c r="AA26" s="10">
        <f t="shared" si="26"/>
        <v>0</v>
      </c>
      <c r="AB26" s="10">
        <f t="shared" si="26"/>
        <v>0</v>
      </c>
      <c r="AC26" s="10">
        <f t="shared" si="26"/>
        <v>0</v>
      </c>
      <c r="AD26" s="10">
        <f t="shared" si="26"/>
        <v>0</v>
      </c>
      <c r="AE26" s="10">
        <f t="shared" si="26"/>
        <v>0</v>
      </c>
      <c r="AF26" s="10">
        <f t="shared" si="26"/>
        <v>0</v>
      </c>
      <c r="AG26" s="10">
        <f t="shared" si="26"/>
        <v>0</v>
      </c>
      <c r="AH26" s="10">
        <f t="shared" si="26"/>
        <v>0</v>
      </c>
      <c r="AI26" s="10">
        <f t="shared" si="26"/>
        <v>0</v>
      </c>
      <c r="AJ26" s="10">
        <f t="shared" ref="AJ26:BO26" si="29">AJ8-AJ17</f>
        <v>0</v>
      </c>
      <c r="AK26" s="10">
        <f t="shared" si="29"/>
        <v>0</v>
      </c>
      <c r="AL26" s="10">
        <f t="shared" si="29"/>
        <v>0</v>
      </c>
      <c r="AM26" s="10">
        <f t="shared" si="29"/>
        <v>0</v>
      </c>
      <c r="AN26" s="10">
        <f t="shared" si="29"/>
        <v>0</v>
      </c>
      <c r="AO26" s="10">
        <f t="shared" si="29"/>
        <v>0</v>
      </c>
      <c r="AP26" s="10">
        <f t="shared" si="29"/>
        <v>0</v>
      </c>
      <c r="AQ26" s="10">
        <f t="shared" si="29"/>
        <v>0</v>
      </c>
      <c r="AR26" s="10">
        <f t="shared" si="29"/>
        <v>0</v>
      </c>
      <c r="AS26" s="10">
        <f t="shared" si="29"/>
        <v>0</v>
      </c>
      <c r="AT26" s="10">
        <f t="shared" si="29"/>
        <v>0</v>
      </c>
      <c r="AU26" s="10">
        <f t="shared" si="29"/>
        <v>0</v>
      </c>
      <c r="AV26" s="10">
        <f t="shared" si="29"/>
        <v>0</v>
      </c>
      <c r="AW26" s="10">
        <f t="shared" si="29"/>
        <v>0</v>
      </c>
      <c r="AX26" s="10">
        <f t="shared" si="29"/>
        <v>0</v>
      </c>
      <c r="AY26" s="10">
        <f t="shared" si="29"/>
        <v>0</v>
      </c>
      <c r="AZ26" s="10">
        <f t="shared" si="29"/>
        <v>0</v>
      </c>
      <c r="BA26" s="10">
        <f t="shared" si="29"/>
        <v>0</v>
      </c>
      <c r="BB26" s="10">
        <f t="shared" si="29"/>
        <v>0</v>
      </c>
      <c r="BC26" s="10">
        <f t="shared" si="29"/>
        <v>0</v>
      </c>
      <c r="BD26" s="10">
        <f t="shared" si="29"/>
        <v>538085.31516908249</v>
      </c>
      <c r="BE26" s="10">
        <f t="shared" si="29"/>
        <v>557464.56541196001</v>
      </c>
      <c r="BF26" s="10">
        <f t="shared" si="29"/>
        <v>577541.76322818478</v>
      </c>
      <c r="BG26" s="10">
        <f t="shared" si="29"/>
        <v>598342.04533920065</v>
      </c>
      <c r="BH26" s="10">
        <f t="shared" si="29"/>
        <v>619891.45377050107</v>
      </c>
      <c r="BI26" s="10">
        <f t="shared" si="29"/>
        <v>2579571.4899662836</v>
      </c>
      <c r="BJ26" s="10">
        <f t="shared" si="29"/>
        <v>2661386.1640747404</v>
      </c>
      <c r="BK26" s="10">
        <f t="shared" si="29"/>
        <v>2826167.4320274033</v>
      </c>
      <c r="BL26" s="10">
        <f t="shared" si="29"/>
        <v>2868441.1893309383</v>
      </c>
      <c r="BM26" s="10">
        <f t="shared" si="29"/>
        <v>2996410.4871620834</v>
      </c>
      <c r="BN26" s="10">
        <f t="shared" si="29"/>
        <v>3078776.7952410569</v>
      </c>
      <c r="BO26" s="10">
        <f t="shared" si="29"/>
        <v>3123484.0477899476</v>
      </c>
      <c r="BP26" s="10">
        <f t="shared" si="27"/>
        <v>3290824.017424996</v>
      </c>
      <c r="BQ26" s="10">
        <f t="shared" si="27"/>
        <v>2713269.3633011496</v>
      </c>
      <c r="BR26" s="10">
        <f t="shared" si="27"/>
        <v>2884574.3832804477</v>
      </c>
      <c r="BS26" s="10">
        <f t="shared" si="27"/>
        <v>2912226.6079711807</v>
      </c>
      <c r="BT26" s="10">
        <f t="shared" si="27"/>
        <v>2985518.2460303055</v>
      </c>
      <c r="BU26" s="10">
        <f t="shared" si="27"/>
        <v>3093042.2827647356</v>
      </c>
      <c r="BV26" s="10">
        <f t="shared" si="27"/>
        <v>3848717.5235737618</v>
      </c>
      <c r="BW26" s="10">
        <f t="shared" si="27"/>
        <v>3987329.8549287762</v>
      </c>
      <c r="BX26" s="8">
        <v>0</v>
      </c>
      <c r="BY26" s="8">
        <v>0</v>
      </c>
      <c r="BZ26" s="8">
        <v>0</v>
      </c>
      <c r="CA26" s="8">
        <v>0</v>
      </c>
      <c r="CB26" s="2"/>
    </row>
    <row r="27" spans="1:80" ht="75.599999999999994" customHeight="1" x14ac:dyDescent="0.25">
      <c r="A27" s="13" t="s">
        <v>150</v>
      </c>
      <c r="B27" s="11"/>
      <c r="C27" s="11"/>
      <c r="D27" s="11"/>
      <c r="E27" s="11"/>
      <c r="F27" s="11"/>
      <c r="G27" s="11"/>
      <c r="H27" s="11"/>
      <c r="I27" s="11"/>
      <c r="J27" s="11"/>
      <c r="CB27" s="2"/>
    </row>
    <row r="28" spans="1:80" ht="35.45000000000000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ht="35.450000000000003" customHeight="1" x14ac:dyDescent="0.25">
      <c r="A29" s="19" t="s">
        <v>135</v>
      </c>
      <c r="CB29" s="2"/>
    </row>
    <row r="30" spans="1:80" ht="35.450000000000003" customHeight="1" x14ac:dyDescent="0.25">
      <c r="A30" s="3" t="s">
        <v>4</v>
      </c>
      <c r="CB30" s="2"/>
    </row>
    <row r="31" spans="1:80" ht="35.450000000000003" customHeight="1" x14ac:dyDescent="0.25">
      <c r="A31" s="7" t="s">
        <v>5</v>
      </c>
      <c r="B31" s="5" t="s">
        <v>97</v>
      </c>
      <c r="C31" s="6">
        <v>44926</v>
      </c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72" t="s">
        <v>155</v>
      </c>
      <c r="CB31" s="2"/>
    </row>
    <row r="32" spans="1:80" ht="35.450000000000003" customHeight="1" x14ac:dyDescent="0.25">
      <c r="A32" s="45" t="s">
        <v>133</v>
      </c>
      <c r="B32" s="9"/>
      <c r="C32" s="9"/>
      <c r="D32" s="14">
        <f t="shared" ref="D32:BH32" si="30">C17</f>
        <v>896157</v>
      </c>
      <c r="E32" s="14">
        <f t="shared" si="30"/>
        <v>1009245</v>
      </c>
      <c r="F32" s="14">
        <f t="shared" si="30"/>
        <v>1007810</v>
      </c>
      <c r="G32" s="14">
        <f t="shared" si="30"/>
        <v>999230</v>
      </c>
      <c r="H32" s="14">
        <f t="shared" si="30"/>
        <v>878138.96009951783</v>
      </c>
      <c r="I32" s="14">
        <f t="shared" si="30"/>
        <v>689247.2974520314</v>
      </c>
      <c r="J32" s="14">
        <f t="shared" si="30"/>
        <v>690268.32082858495</v>
      </c>
      <c r="K32" s="14">
        <f t="shared" si="30"/>
        <v>701037.27102916862</v>
      </c>
      <c r="L32" s="14">
        <f t="shared" si="30"/>
        <v>726285.26855273847</v>
      </c>
      <c r="M32" s="14">
        <f t="shared" si="30"/>
        <v>805378.23649337259</v>
      </c>
      <c r="N32" s="14">
        <f t="shared" si="30"/>
        <v>521000.39719526621</v>
      </c>
      <c r="O32" s="14">
        <f t="shared" si="30"/>
        <v>513384.87092926446</v>
      </c>
      <c r="P32" s="14">
        <f t="shared" si="30"/>
        <v>531874.52973275608</v>
      </c>
      <c r="Q32" s="14">
        <f t="shared" si="30"/>
        <v>694777.07919928816</v>
      </c>
      <c r="R32" s="14">
        <f t="shared" si="30"/>
        <v>482874.9766071543</v>
      </c>
      <c r="S32" s="14">
        <f t="shared" si="30"/>
        <v>500265.81546465639</v>
      </c>
      <c r="T32" s="14">
        <f t="shared" si="30"/>
        <v>467423.44322581019</v>
      </c>
      <c r="U32" s="14">
        <f t="shared" si="30"/>
        <v>484257.79201827629</v>
      </c>
      <c r="V32" s="14">
        <f t="shared" si="30"/>
        <v>449708.95830125129</v>
      </c>
      <c r="W32" s="14">
        <f t="shared" si="30"/>
        <v>465905.31637626275</v>
      </c>
      <c r="X32" s="14">
        <f t="shared" si="30"/>
        <v>482684.98952661711</v>
      </c>
      <c r="Y32" s="14">
        <f t="shared" si="30"/>
        <v>500068.98596141615</v>
      </c>
      <c r="Z32" s="14">
        <f t="shared" si="30"/>
        <v>518079.07050461369</v>
      </c>
      <c r="AA32" s="14">
        <f t="shared" si="30"/>
        <v>663941.54598124512</v>
      </c>
      <c r="AB32" s="14">
        <f t="shared" si="30"/>
        <v>1009280.4183836151</v>
      </c>
      <c r="AC32" s="14">
        <f t="shared" si="30"/>
        <v>1215461.4550807052</v>
      </c>
      <c r="AD32" s="14">
        <f t="shared" si="30"/>
        <v>1438634.6252416782</v>
      </c>
      <c r="AE32" s="14">
        <f t="shared" si="30"/>
        <v>2187419.1162253469</v>
      </c>
      <c r="AF32" s="14">
        <f t="shared" si="30"/>
        <v>2077349.4987483574</v>
      </c>
      <c r="AG32" s="14">
        <f t="shared" si="30"/>
        <v>1956514.2331051626</v>
      </c>
      <c r="AH32" s="14">
        <f t="shared" si="30"/>
        <v>1609659.3847605553</v>
      </c>
      <c r="AI32" s="14">
        <f t="shared" si="30"/>
        <v>1198224.1790752194</v>
      </c>
      <c r="AJ32" s="14">
        <f t="shared" si="30"/>
        <v>1305367.0430722046</v>
      </c>
      <c r="AK32" s="14">
        <f t="shared" si="30"/>
        <v>1356799.6410064399</v>
      </c>
      <c r="AL32" s="14">
        <f t="shared" si="30"/>
        <v>1401086.337914618</v>
      </c>
      <c r="AM32" s="14">
        <f t="shared" si="30"/>
        <v>1641291.4148261137</v>
      </c>
      <c r="AN32" s="14">
        <f t="shared" si="30"/>
        <v>1700402.8533893593</v>
      </c>
      <c r="AO32" s="14">
        <f t="shared" si="30"/>
        <v>1761643.2022347476</v>
      </c>
      <c r="AP32" s="14">
        <f t="shared" si="30"/>
        <v>1825089.1344918723</v>
      </c>
      <c r="AQ32" s="14">
        <f t="shared" si="30"/>
        <v>1890820.0846884246</v>
      </c>
      <c r="AR32" s="14">
        <f t="shared" si="30"/>
        <v>1421065.0445052781</v>
      </c>
      <c r="AS32" s="14">
        <f t="shared" si="30"/>
        <v>1466379.4684224548</v>
      </c>
      <c r="AT32" s="14">
        <f t="shared" si="30"/>
        <v>1470577.2928694685</v>
      </c>
      <c r="AU32" s="14">
        <f t="shared" si="30"/>
        <v>1517244.80658354</v>
      </c>
      <c r="AV32" s="14">
        <f t="shared" si="30"/>
        <v>1571888.6817416078</v>
      </c>
      <c r="AW32" s="14">
        <f t="shared" si="30"/>
        <v>1614986.0394653613</v>
      </c>
      <c r="AX32" s="14">
        <f t="shared" si="30"/>
        <v>1673150.0846739144</v>
      </c>
      <c r="AY32" s="14">
        <f t="shared" si="30"/>
        <v>1733408.9196034623</v>
      </c>
      <c r="AZ32" s="14">
        <f t="shared" si="30"/>
        <v>1795837.9885247652</v>
      </c>
      <c r="BA32" s="14">
        <f t="shared" si="30"/>
        <v>1860515.4528490822</v>
      </c>
      <c r="BB32" s="14">
        <f t="shared" si="30"/>
        <v>1927522.2889865325</v>
      </c>
      <c r="BC32" s="14">
        <f t="shared" si="30"/>
        <v>1996942.3897288409</v>
      </c>
      <c r="BD32" s="14">
        <f t="shared" si="30"/>
        <v>2068862.6692834031</v>
      </c>
      <c r="BE32" s="14">
        <f t="shared" si="30"/>
        <v>1605287.8569210963</v>
      </c>
      <c r="BF32" s="14">
        <f t="shared" si="30"/>
        <v>1663102.6201456806</v>
      </c>
      <c r="BG32" s="14">
        <f t="shared" si="30"/>
        <v>1722999.5936307514</v>
      </c>
      <c r="BH32" s="14">
        <f t="shared" si="30"/>
        <v>1785053.7685952815</v>
      </c>
      <c r="BI32" s="14">
        <f>BH17</f>
        <v>1715033.0220983862</v>
      </c>
      <c r="BJ32" s="72"/>
      <c r="CB32" s="2"/>
    </row>
    <row r="33" spans="1:89" ht="35.450000000000003" customHeight="1" x14ac:dyDescent="0.25">
      <c r="A33" s="45" t="s">
        <v>134</v>
      </c>
      <c r="B33" s="57">
        <v>4.0951630202652103</v>
      </c>
      <c r="C33" s="9"/>
      <c r="D33" s="57">
        <f>B33</f>
        <v>4.0951630202652103</v>
      </c>
      <c r="E33" s="57">
        <f>D33</f>
        <v>4.0951630202652103</v>
      </c>
      <c r="F33" s="57">
        <f t="shared" ref="F33:BI33" si="31">E33</f>
        <v>4.0951630202652103</v>
      </c>
      <c r="G33" s="57">
        <f t="shared" si="31"/>
        <v>4.0951630202652103</v>
      </c>
      <c r="H33" s="57">
        <f t="shared" si="31"/>
        <v>4.0951630202652103</v>
      </c>
      <c r="I33" s="57">
        <f t="shared" si="31"/>
        <v>4.0951630202652103</v>
      </c>
      <c r="J33" s="57">
        <f t="shared" si="31"/>
        <v>4.0951630202652103</v>
      </c>
      <c r="K33" s="57">
        <f t="shared" si="31"/>
        <v>4.0951630202652103</v>
      </c>
      <c r="L33" s="57">
        <f t="shared" si="31"/>
        <v>4.0951630202652103</v>
      </c>
      <c r="M33" s="57">
        <f t="shared" si="31"/>
        <v>4.0951630202652103</v>
      </c>
      <c r="N33" s="57">
        <f t="shared" si="31"/>
        <v>4.0951630202652103</v>
      </c>
      <c r="O33" s="57">
        <f t="shared" si="31"/>
        <v>4.0951630202652103</v>
      </c>
      <c r="P33" s="57">
        <f t="shared" si="31"/>
        <v>4.0951630202652103</v>
      </c>
      <c r="Q33" s="57">
        <f t="shared" si="31"/>
        <v>4.0951630202652103</v>
      </c>
      <c r="R33" s="57">
        <f t="shared" si="31"/>
        <v>4.0951630202652103</v>
      </c>
      <c r="S33" s="57">
        <f t="shared" si="31"/>
        <v>4.0951630202652103</v>
      </c>
      <c r="T33" s="57">
        <f t="shared" si="31"/>
        <v>4.0951630202652103</v>
      </c>
      <c r="U33" s="57">
        <f t="shared" si="31"/>
        <v>4.0951630202652103</v>
      </c>
      <c r="V33" s="57">
        <f t="shared" si="31"/>
        <v>4.0951630202652103</v>
      </c>
      <c r="W33" s="57">
        <f t="shared" si="31"/>
        <v>4.0951630202652103</v>
      </c>
      <c r="X33" s="57">
        <f t="shared" si="31"/>
        <v>4.0951630202652103</v>
      </c>
      <c r="Y33" s="57">
        <f t="shared" si="31"/>
        <v>4.0951630202652103</v>
      </c>
      <c r="Z33" s="57">
        <f t="shared" si="31"/>
        <v>4.0951630202652103</v>
      </c>
      <c r="AA33" s="57">
        <f t="shared" si="31"/>
        <v>4.0951630202652103</v>
      </c>
      <c r="AB33" s="57">
        <f t="shared" si="31"/>
        <v>4.0951630202652103</v>
      </c>
      <c r="AC33" s="57">
        <f t="shared" si="31"/>
        <v>4.0951630202652103</v>
      </c>
      <c r="AD33" s="57">
        <f t="shared" si="31"/>
        <v>4.0951630202652103</v>
      </c>
      <c r="AE33" s="57">
        <f t="shared" si="31"/>
        <v>4.0951630202652103</v>
      </c>
      <c r="AF33" s="57">
        <f t="shared" si="31"/>
        <v>4.0951630202652103</v>
      </c>
      <c r="AG33" s="57">
        <f t="shared" si="31"/>
        <v>4.0951630202652103</v>
      </c>
      <c r="AH33" s="57">
        <f t="shared" si="31"/>
        <v>4.0951630202652103</v>
      </c>
      <c r="AI33" s="57">
        <f t="shared" si="31"/>
        <v>4.0951630202652103</v>
      </c>
      <c r="AJ33" s="57">
        <f t="shared" si="31"/>
        <v>4.0951630202652103</v>
      </c>
      <c r="AK33" s="57">
        <f t="shared" si="31"/>
        <v>4.0951630202652103</v>
      </c>
      <c r="AL33" s="57">
        <f t="shared" si="31"/>
        <v>4.0951630202652103</v>
      </c>
      <c r="AM33" s="57">
        <f t="shared" si="31"/>
        <v>4.0951630202652103</v>
      </c>
      <c r="AN33" s="57">
        <f t="shared" si="31"/>
        <v>4.0951630202652103</v>
      </c>
      <c r="AO33" s="57">
        <f t="shared" si="31"/>
        <v>4.0951630202652103</v>
      </c>
      <c r="AP33" s="57">
        <f t="shared" si="31"/>
        <v>4.0951630202652103</v>
      </c>
      <c r="AQ33" s="57">
        <f t="shared" si="31"/>
        <v>4.0951630202652103</v>
      </c>
      <c r="AR33" s="57">
        <f t="shared" si="31"/>
        <v>4.0951630202652103</v>
      </c>
      <c r="AS33" s="57">
        <f t="shared" si="31"/>
        <v>4.0951630202652103</v>
      </c>
      <c r="AT33" s="57">
        <f t="shared" si="31"/>
        <v>4.0951630202652103</v>
      </c>
      <c r="AU33" s="57">
        <f t="shared" si="31"/>
        <v>4.0951630202652103</v>
      </c>
      <c r="AV33" s="57">
        <f t="shared" si="31"/>
        <v>4.0951630202652103</v>
      </c>
      <c r="AW33" s="57">
        <f t="shared" si="31"/>
        <v>4.0951630202652103</v>
      </c>
      <c r="AX33" s="57">
        <f t="shared" si="31"/>
        <v>4.0951630202652103</v>
      </c>
      <c r="AY33" s="57">
        <f t="shared" si="31"/>
        <v>4.0951630202652103</v>
      </c>
      <c r="AZ33" s="57">
        <f t="shared" si="31"/>
        <v>4.0951630202652103</v>
      </c>
      <c r="BA33" s="57">
        <f t="shared" si="31"/>
        <v>4.0951630202652103</v>
      </c>
      <c r="BB33" s="57">
        <f t="shared" si="31"/>
        <v>4.0951630202652103</v>
      </c>
      <c r="BC33" s="57">
        <f t="shared" si="31"/>
        <v>4.0951630202652103</v>
      </c>
      <c r="BD33" s="57">
        <f t="shared" si="31"/>
        <v>4.0951630202652103</v>
      </c>
      <c r="BE33" s="57">
        <f t="shared" si="31"/>
        <v>4.0951630202652103</v>
      </c>
      <c r="BF33" s="57">
        <f t="shared" si="31"/>
        <v>4.0951630202652103</v>
      </c>
      <c r="BG33" s="57">
        <f t="shared" si="31"/>
        <v>4.0951630202652103</v>
      </c>
      <c r="BH33" s="57">
        <f t="shared" si="31"/>
        <v>4.0951630202652103</v>
      </c>
      <c r="BI33" s="57">
        <f t="shared" si="31"/>
        <v>4.0951630202652103</v>
      </c>
      <c r="BJ33" s="72"/>
      <c r="CB33" s="2"/>
    </row>
    <row r="34" spans="1:89" ht="35.450000000000003" customHeight="1" x14ac:dyDescent="0.25">
      <c r="A34" s="51" t="s">
        <v>110</v>
      </c>
      <c r="B34" s="9"/>
      <c r="C34" s="61">
        <v>21736939.067389999</v>
      </c>
      <c r="D34" s="60">
        <f>(C34*(1+(D33/100)))-D32</f>
        <v>21730945.157815333</v>
      </c>
      <c r="E34" s="60">
        <f t="shared" ref="E34:I34" si="32">(D34*(1+(E33/100)))-E32</f>
        <v>21611617.7878723</v>
      </c>
      <c r="F34" s="60">
        <f t="shared" si="32"/>
        <v>21488838.767602302</v>
      </c>
      <c r="G34" s="60">
        <f t="shared" si="32"/>
        <v>21369611.746297564</v>
      </c>
      <c r="H34" s="60">
        <f t="shared" si="32"/>
        <v>21366593.224006671</v>
      </c>
      <c r="I34" s="60">
        <f t="shared" si="32"/>
        <v>21552342.75095465</v>
      </c>
      <c r="J34" s="60">
        <f t="shared" ref="J34" si="33">(I34*(1+(J33/100)))-J32</f>
        <v>21744678.00046397</v>
      </c>
      <c r="K34" s="60">
        <f t="shared" ref="K34" si="34">(J34*(1+(K33/100)))-K32</f>
        <v>21934120.741785545</v>
      </c>
      <c r="L34" s="60">
        <f t="shared" ref="L34" si="35">(K34*(1+(L33/100)))-L32</f>
        <v>22106073.474670727</v>
      </c>
      <c r="M34" s="60">
        <f t="shared" ref="M34:N34" si="36">(L34*(1+(M33/100)))-M32</f>
        <v>22205974.984344725</v>
      </c>
      <c r="N34" s="60">
        <f t="shared" si="36"/>
        <v>22594345.462997686</v>
      </c>
      <c r="O34" s="60">
        <f t="shared" ref="O34" si="37">(N34*(1+(O33/100)))-O32</f>
        <v>23006235.872140072</v>
      </c>
      <c r="P34" s="60">
        <f t="shared" ref="P34" si="38">(O34*(1+(P33/100)))-P32</f>
        <v>23416504.206198182</v>
      </c>
      <c r="Q34" s="60">
        <f t="shared" ref="Q34" si="39">(P34*(1+(Q33/100)))-Q32</f>
        <v>23680671.147889968</v>
      </c>
      <c r="R34" s="60">
        <f t="shared" ref="R34:S34" si="40">(Q34*(1+(R33/100)))-R32</f>
        <v>24167558.259081814</v>
      </c>
      <c r="S34" s="60">
        <f t="shared" si="40"/>
        <v>24656993.352344126</v>
      </c>
      <c r="T34" s="60">
        <f t="shared" ref="T34" si="41">(S34*(1+(T33/100)))-T32</f>
        <v>25199313.982792761</v>
      </c>
      <c r="U34" s="60">
        <f t="shared" ref="U34" si="42">(T34*(1+(U33/100)))-U32</f>
        <v>25747009.178358331</v>
      </c>
      <c r="V34" s="60">
        <f t="shared" ref="V34" si="43">(U34*(1+(V33/100)))-V32</f>
        <v>26351682.218753498</v>
      </c>
      <c r="W34" s="60">
        <f t="shared" ref="W34:X34" si="44">(V34*(1+(W33/100)))-W32</f>
        <v>26964921.247817431</v>
      </c>
      <c r="X34" s="60">
        <f t="shared" si="44"/>
        <v>27586493.741675068</v>
      </c>
      <c r="Y34" s="60">
        <f t="shared" ref="Y34" si="45">(X34*(1+(Y33/100)))-Y32</f>
        <v>28216136.646010503</v>
      </c>
      <c r="Z34" s="60">
        <f t="shared" ref="Z34" si="46">(Y34*(1+(Z33/100)))-Z32</f>
        <v>28853554.36918081</v>
      </c>
      <c r="AA34" s="60">
        <f t="shared" ref="AA34" si="47">(Z34*(1+(AA33/100)))-AA32</f>
        <v>29371212.911758371</v>
      </c>
      <c r="AB34" s="60">
        <f t="shared" ref="AB34:AC34" si="48">(AA34*(1+(AB33/100)))-AB32</f>
        <v>29564731.543140441</v>
      </c>
      <c r="AC34" s="60">
        <f t="shared" si="48"/>
        <v>29559994.041255105</v>
      </c>
      <c r="AD34" s="60">
        <f t="shared" ref="AD34" si="49">(AC34*(1+(AD33/100)))-AD32</f>
        <v>29331889.360783502</v>
      </c>
      <c r="AE34" s="60">
        <f t="shared" ref="AE34" si="50">(AD34*(1+(AE33/100)))-AE32</f>
        <v>28345658.930806063</v>
      </c>
      <c r="AF34" s="60">
        <f t="shared" ref="AF34" si="51">(AE34*(1+(AF33/100)))-AF32</f>
        <v>27429110.374442574</v>
      </c>
      <c r="AG34" s="60">
        <f t="shared" ref="AG34:AH34" si="52">(AF34*(1+(AG33/100)))-AG32</f>
        <v>26595862.926179308</v>
      </c>
      <c r="AH34" s="60">
        <f t="shared" si="52"/>
        <v>26075347.48489207</v>
      </c>
      <c r="AI34" s="60">
        <f t="shared" ref="AI34" si="53">(AH34*(1+(AI33/100)))-AI32</f>
        <v>25944951.293423805</v>
      </c>
      <c r="AJ34" s="60">
        <f t="shared" ref="AJ34" si="54">(AI34*(1+(AJ33/100)))-AJ32</f>
        <v>25702072.30134571</v>
      </c>
      <c r="AK34" s="60">
        <f t="shared" ref="AK34" si="55">(AJ34*(1+(AK33/100)))-AK32</f>
        <v>25397814.420665804</v>
      </c>
      <c r="AL34" s="60">
        <f t="shared" ref="AL34:AM34" si="56">(AK34*(1+(AL33/100)))-AL32</f>
        <v>25036809.986861873</v>
      </c>
      <c r="AM34" s="60">
        <f t="shared" si="56"/>
        <v>24420816.756071791</v>
      </c>
      <c r="AN34" s="60">
        <f t="shared" ref="AN34" si="57">(AM34*(1+(AN33/100)))-AN32</f>
        <v>23720486.159723811</v>
      </c>
      <c r="AO34" s="60">
        <f t="shared" ref="AO34" si="58">(AN34*(1+(AO33/100)))-AO32</f>
        <v>22930235.534929197</v>
      </c>
      <c r="AP34" s="60">
        <f t="shared" ref="AP34" si="59">(AO34*(1+(AP33/100)))-AP32</f>
        <v>22044176.926523458</v>
      </c>
      <c r="AQ34" s="60">
        <f t="shared" ref="AQ34:AR34" si="60">(AP34*(1+(AQ33/100)))-AQ32</f>
        <v>21056101.823451854</v>
      </c>
      <c r="AR34" s="60">
        <f t="shared" si="60"/>
        <v>20497318.474329963</v>
      </c>
      <c r="AS34" s="60">
        <f t="shared" ref="AS34" si="61">(AR34*(1+(AS33/100)))-AS32</f>
        <v>19870337.612214256</v>
      </c>
      <c r="AT34" s="60">
        <f t="shared" ref="AT34" si="62">(AS34*(1+(AT33/100)))-AT32</f>
        <v>19213483.037242036</v>
      </c>
      <c r="AU34" s="60">
        <f t="shared" ref="AU34" si="63">(AT34*(1+(AU33/100)))-AU32</f>
        <v>18483061.68290456</v>
      </c>
      <c r="AV34" s="60">
        <f t="shared" ref="AV34:AW34" si="64">(AU34*(1+(AV33/100)))-AV32</f>
        <v>17668084.508214068</v>
      </c>
      <c r="AW34" s="60">
        <f t="shared" si="64"/>
        <v>16776635.331918295</v>
      </c>
      <c r="AX34" s="60">
        <f t="shared" ref="AX34" si="65">(AW34*(1+(AX33/100)))-AX32</f>
        <v>15790515.813401844</v>
      </c>
      <c r="AY34" s="60">
        <f t="shared" ref="AY34" si="66">(AX34*(1+(AY33/100)))-AY32</f>
        <v>14703754.258097943</v>
      </c>
      <c r="AZ34" s="60">
        <f t="shared" ref="AZ34" si="67">(AY34*(1+(AZ33/100)))-AZ32</f>
        <v>13510058.976541474</v>
      </c>
      <c r="BA34" s="60">
        <f t="shared" ref="BA34:BB34" si="68">(AZ34*(1+(BA33/100)))-BA32</f>
        <v>12202802.462915737</v>
      </c>
      <c r="BB34" s="60">
        <f t="shared" si="68"/>
        <v>10775004.827826541</v>
      </c>
      <c r="BC34" s="60">
        <f t="shared" ref="BC34" si="69">(BB34*(1+(BC33/100)))-BC32</f>
        <v>9219316.4512386434</v>
      </c>
      <c r="BD34" s="60">
        <f t="shared" ref="BD34" si="70">(BC34*(1+(BD33/100)))-BD32</f>
        <v>7527999.8199875914</v>
      </c>
      <c r="BE34" s="60">
        <f t="shared" ref="BE34" si="71">(BD34*(1+(BE33/100)))-BE32</f>
        <v>6230995.8278602576</v>
      </c>
      <c r="BF34" s="60">
        <f t="shared" ref="BF34:BG34" si="72">(BE34*(1+(BF33/100)))-BF32</f>
        <v>4823062.6446513785</v>
      </c>
      <c r="BG34" s="60">
        <f t="shared" si="72"/>
        <v>3297575.3288886147</v>
      </c>
      <c r="BH34" s="60">
        <f t="shared" ref="BH34" si="73">(BG34*(1+(BH33/100)))-BH32</f>
        <v>1647562.6457273685</v>
      </c>
      <c r="BI34" s="58">
        <f t="shared" ref="BI34" si="74">(BH34*(1+(BI33/100)))-BI32</f>
        <v>-1.6748742200434208E-4</v>
      </c>
      <c r="CB34" s="2"/>
    </row>
    <row r="35" spans="1:89" ht="35.450000000000003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9" ht="35.450000000000003" customHeight="1" x14ac:dyDescent="0.25">
      <c r="A36" s="13" t="s">
        <v>153</v>
      </c>
    </row>
    <row r="37" spans="1:89" ht="35.450000000000003" customHeight="1" x14ac:dyDescent="0.25">
      <c r="A37" s="15" t="s">
        <v>7</v>
      </c>
      <c r="B37" s="13"/>
    </row>
    <row r="38" spans="1:89" ht="54" customHeight="1" x14ac:dyDescent="0.25">
      <c r="A38" s="16" t="s">
        <v>154</v>
      </c>
      <c r="B38" s="16"/>
      <c r="C38" s="4"/>
      <c r="D38" s="5" t="s">
        <v>8</v>
      </c>
      <c r="E38" s="16" t="s">
        <v>9</v>
      </c>
      <c r="F38" s="16" t="s">
        <v>10</v>
      </c>
      <c r="G38" s="16" t="s">
        <v>11</v>
      </c>
      <c r="H38" s="16" t="s">
        <v>12</v>
      </c>
      <c r="I38" s="16" t="s">
        <v>13</v>
      </c>
      <c r="J38" s="16" t="s">
        <v>14</v>
      </c>
      <c r="K38" s="16" t="s">
        <v>15</v>
      </c>
      <c r="L38" s="16" t="s">
        <v>16</v>
      </c>
      <c r="M38" s="16" t="s">
        <v>17</v>
      </c>
      <c r="N38" s="16" t="s">
        <v>18</v>
      </c>
      <c r="O38" s="16" t="s">
        <v>19</v>
      </c>
      <c r="P38" s="16" t="s">
        <v>20</v>
      </c>
      <c r="Q38" s="17" t="s">
        <v>21</v>
      </c>
      <c r="R38" s="16" t="s">
        <v>22</v>
      </c>
      <c r="S38" s="16" t="s">
        <v>23</v>
      </c>
      <c r="T38" s="16" t="s">
        <v>24</v>
      </c>
      <c r="U38" s="16" t="s">
        <v>25</v>
      </c>
      <c r="V38" s="16" t="s">
        <v>26</v>
      </c>
      <c r="W38" s="16" t="s">
        <v>27</v>
      </c>
      <c r="X38" s="16" t="s">
        <v>28</v>
      </c>
      <c r="Y38" s="16" t="s">
        <v>29</v>
      </c>
      <c r="Z38" s="16" t="s">
        <v>30</v>
      </c>
      <c r="AA38" s="16" t="s">
        <v>31</v>
      </c>
      <c r="AB38" s="16" t="s">
        <v>32</v>
      </c>
      <c r="AC38" s="16" t="s">
        <v>33</v>
      </c>
      <c r="AD38" s="16" t="s">
        <v>34</v>
      </c>
      <c r="AE38" s="16" t="s">
        <v>35</v>
      </c>
      <c r="AF38" s="16" t="s">
        <v>36</v>
      </c>
      <c r="AG38" s="16" t="s">
        <v>37</v>
      </c>
      <c r="AH38" s="16" t="s">
        <v>38</v>
      </c>
      <c r="AI38" s="16" t="s">
        <v>39</v>
      </c>
      <c r="AJ38" s="16" t="s">
        <v>40</v>
      </c>
      <c r="AK38" s="16" t="s">
        <v>41</v>
      </c>
      <c r="AL38" s="16" t="s">
        <v>42</v>
      </c>
      <c r="AM38" s="16" t="s">
        <v>43</v>
      </c>
      <c r="AN38" s="16" t="s">
        <v>44</v>
      </c>
      <c r="AO38" s="16" t="s">
        <v>45</v>
      </c>
      <c r="AP38" s="16" t="s">
        <v>46</v>
      </c>
      <c r="AQ38" s="16" t="s">
        <v>47</v>
      </c>
      <c r="AR38" s="16" t="s">
        <v>48</v>
      </c>
      <c r="AS38" s="16" t="s">
        <v>49</v>
      </c>
      <c r="AT38" s="16" t="s">
        <v>50</v>
      </c>
      <c r="AU38" s="16" t="s">
        <v>51</v>
      </c>
      <c r="AV38" s="16" t="s">
        <v>52</v>
      </c>
      <c r="AW38" s="16" t="s">
        <v>53</v>
      </c>
      <c r="AX38" s="16" t="s">
        <v>54</v>
      </c>
      <c r="AY38" s="16" t="s">
        <v>55</v>
      </c>
      <c r="AZ38" s="16" t="s">
        <v>56</v>
      </c>
      <c r="BA38" s="16" t="s">
        <v>57</v>
      </c>
      <c r="BB38" s="16" t="s">
        <v>58</v>
      </c>
      <c r="BC38" s="16" t="s">
        <v>59</v>
      </c>
      <c r="BD38" s="16" t="s">
        <v>60</v>
      </c>
      <c r="BE38" s="16" t="s">
        <v>61</v>
      </c>
      <c r="BF38" s="16" t="s">
        <v>62</v>
      </c>
      <c r="BG38" s="16" t="s">
        <v>63</v>
      </c>
      <c r="BH38" s="16" t="s">
        <v>64</v>
      </c>
      <c r="BI38" s="16" t="s">
        <v>65</v>
      </c>
      <c r="BJ38" s="16" t="s">
        <v>66</v>
      </c>
      <c r="BK38" s="16" t="s">
        <v>67</v>
      </c>
      <c r="BL38" s="16" t="s">
        <v>68</v>
      </c>
      <c r="BM38" s="16" t="s">
        <v>69</v>
      </c>
      <c r="BN38" s="16" t="s">
        <v>70</v>
      </c>
      <c r="BO38" s="16" t="s">
        <v>71</v>
      </c>
      <c r="BP38" s="16" t="s">
        <v>72</v>
      </c>
      <c r="BQ38" s="16" t="s">
        <v>73</v>
      </c>
      <c r="BR38" s="16" t="s">
        <v>74</v>
      </c>
      <c r="BS38" s="16" t="s">
        <v>75</v>
      </c>
      <c r="BT38" s="16" t="s">
        <v>76</v>
      </c>
      <c r="BU38" s="16" t="s">
        <v>77</v>
      </c>
      <c r="BV38" s="16" t="s">
        <v>78</v>
      </c>
      <c r="BW38" s="16" t="s">
        <v>79</v>
      </c>
      <c r="BX38" s="16" t="s">
        <v>80</v>
      </c>
      <c r="BY38" s="16" t="s">
        <v>81</v>
      </c>
      <c r="BZ38" s="16" t="s">
        <v>82</v>
      </c>
      <c r="CA38" s="16" t="s">
        <v>83</v>
      </c>
      <c r="CB38" s="16" t="s">
        <v>84</v>
      </c>
      <c r="CC38" s="16" t="s">
        <v>85</v>
      </c>
      <c r="CD38" s="16" t="s">
        <v>86</v>
      </c>
      <c r="CE38" s="16" t="s">
        <v>87</v>
      </c>
      <c r="CF38" s="16" t="s">
        <v>88</v>
      </c>
      <c r="CG38" s="16" t="s">
        <v>89</v>
      </c>
      <c r="CH38" s="16" t="s">
        <v>90</v>
      </c>
      <c r="CI38" s="16" t="s">
        <v>91</v>
      </c>
      <c r="CJ38" s="16" t="s">
        <v>92</v>
      </c>
      <c r="CK38" s="16" t="s">
        <v>93</v>
      </c>
    </row>
    <row r="39" spans="1:89" ht="35.450000000000003" customHeight="1" x14ac:dyDescent="0.25">
      <c r="A39" s="18" t="s">
        <v>145</v>
      </c>
      <c r="B39" s="7" t="s">
        <v>94</v>
      </c>
      <c r="C39" s="4" t="s">
        <v>95</v>
      </c>
      <c r="D39" s="4">
        <f>SUM(M39:CK39)</f>
        <v>4993</v>
      </c>
      <c r="E39" s="4">
        <v>133</v>
      </c>
      <c r="F39" s="4">
        <v>131</v>
      </c>
      <c r="G39" s="4">
        <v>104</v>
      </c>
      <c r="H39" s="4">
        <v>105</v>
      </c>
      <c r="I39" s="4">
        <v>92</v>
      </c>
      <c r="J39" s="4">
        <v>84</v>
      </c>
      <c r="K39" s="4">
        <v>84</v>
      </c>
      <c r="L39" s="4">
        <v>92</v>
      </c>
      <c r="M39" s="4">
        <v>92</v>
      </c>
      <c r="N39" s="4">
        <v>92</v>
      </c>
      <c r="O39" s="4">
        <v>91</v>
      </c>
      <c r="P39" s="4">
        <v>91</v>
      </c>
      <c r="Q39" s="17">
        <v>92</v>
      </c>
      <c r="R39" s="4">
        <v>91</v>
      </c>
      <c r="S39" s="4">
        <v>94</v>
      </c>
      <c r="T39" s="4">
        <v>89</v>
      </c>
      <c r="U39" s="4">
        <v>87</v>
      </c>
      <c r="V39" s="4">
        <v>85</v>
      </c>
      <c r="W39" s="4">
        <v>85</v>
      </c>
      <c r="X39" s="4">
        <v>83</v>
      </c>
      <c r="Y39" s="4">
        <v>86</v>
      </c>
      <c r="Z39" s="4">
        <v>84</v>
      </c>
      <c r="AA39" s="4">
        <v>85</v>
      </c>
      <c r="AB39" s="4">
        <v>85</v>
      </c>
      <c r="AC39" s="4">
        <v>86</v>
      </c>
      <c r="AD39" s="4">
        <v>86</v>
      </c>
      <c r="AE39" s="4">
        <v>86</v>
      </c>
      <c r="AF39" s="4">
        <v>86</v>
      </c>
      <c r="AG39" s="4">
        <v>86</v>
      </c>
      <c r="AH39" s="4">
        <v>86</v>
      </c>
      <c r="AI39" s="4">
        <v>86</v>
      </c>
      <c r="AJ39" s="4">
        <v>86</v>
      </c>
      <c r="AK39" s="4">
        <v>86</v>
      </c>
      <c r="AL39" s="4">
        <v>86</v>
      </c>
      <c r="AM39" s="4">
        <v>78</v>
      </c>
      <c r="AN39" s="4">
        <v>78</v>
      </c>
      <c r="AO39" s="4">
        <v>78</v>
      </c>
      <c r="AP39" s="4">
        <v>78</v>
      </c>
      <c r="AQ39" s="4">
        <v>78</v>
      </c>
      <c r="AR39" s="4">
        <v>76</v>
      </c>
      <c r="AS39" s="4">
        <v>71</v>
      </c>
      <c r="AT39" s="4">
        <v>71</v>
      </c>
      <c r="AU39" s="4">
        <v>71</v>
      </c>
      <c r="AV39" s="4">
        <v>71</v>
      </c>
      <c r="AW39" s="4">
        <v>71</v>
      </c>
      <c r="AX39" s="4">
        <v>71</v>
      </c>
      <c r="AY39" s="4">
        <v>71</v>
      </c>
      <c r="AZ39" s="4">
        <v>71</v>
      </c>
      <c r="BA39" s="4">
        <v>68</v>
      </c>
      <c r="BB39" s="4">
        <v>68</v>
      </c>
      <c r="BC39" s="4">
        <v>60</v>
      </c>
      <c r="BD39" s="4">
        <v>60</v>
      </c>
      <c r="BE39" s="4">
        <v>60</v>
      </c>
      <c r="BF39" s="4">
        <v>60</v>
      </c>
      <c r="BG39" s="4">
        <v>60</v>
      </c>
      <c r="BH39" s="4">
        <v>60</v>
      </c>
      <c r="BI39" s="4">
        <v>60</v>
      </c>
      <c r="BJ39" s="4">
        <v>60</v>
      </c>
      <c r="BK39" s="4">
        <v>60</v>
      </c>
      <c r="BL39" s="4">
        <v>60</v>
      </c>
      <c r="BM39" s="4">
        <v>60</v>
      </c>
      <c r="BN39" s="4">
        <v>60</v>
      </c>
      <c r="BO39" s="4">
        <v>60</v>
      </c>
      <c r="BP39" s="4">
        <v>60</v>
      </c>
      <c r="BQ39" s="4">
        <v>60</v>
      </c>
      <c r="BR39" s="4">
        <v>60</v>
      </c>
      <c r="BS39" s="4">
        <v>60</v>
      </c>
      <c r="BT39" s="4">
        <v>60</v>
      </c>
      <c r="BU39" s="4">
        <v>60</v>
      </c>
      <c r="BV39" s="4">
        <v>60</v>
      </c>
      <c r="BW39" s="4">
        <v>60</v>
      </c>
      <c r="BX39" s="4">
        <v>60</v>
      </c>
      <c r="BY39" s="4">
        <v>60</v>
      </c>
      <c r="BZ39" s="4">
        <v>60</v>
      </c>
      <c r="CA39" s="4">
        <v>15</v>
      </c>
      <c r="CB39" s="4">
        <v>15</v>
      </c>
      <c r="CC39" s="4">
        <v>15</v>
      </c>
      <c r="CD39" s="4">
        <v>13</v>
      </c>
      <c r="CE39" s="4">
        <v>13</v>
      </c>
      <c r="CF39" s="4">
        <v>8</v>
      </c>
      <c r="CG39" s="4">
        <v>8</v>
      </c>
      <c r="CH39" s="4">
        <v>8</v>
      </c>
      <c r="CI39" s="4">
        <v>8</v>
      </c>
      <c r="CJ39" s="4">
        <v>8</v>
      </c>
      <c r="CK39" s="4">
        <v>0</v>
      </c>
    </row>
    <row r="40" spans="1:89" ht="35.450000000000003" customHeight="1" x14ac:dyDescent="0.25">
      <c r="A40" s="4" t="s">
        <v>96</v>
      </c>
      <c r="B40" s="4" t="s">
        <v>97</v>
      </c>
      <c r="C40" s="4" t="s">
        <v>98</v>
      </c>
      <c r="D40" s="4"/>
      <c r="E40" s="4">
        <v>1.6</v>
      </c>
      <c r="F40" s="4">
        <v>1.6</v>
      </c>
      <c r="G40" s="4">
        <v>1.6</v>
      </c>
      <c r="H40" s="4">
        <v>1.6</v>
      </c>
      <c r="I40" s="4">
        <v>1.6</v>
      </c>
      <c r="J40" s="4">
        <v>1.6</v>
      </c>
      <c r="K40" s="4">
        <v>1.6</v>
      </c>
      <c r="L40" s="4">
        <v>1.6</v>
      </c>
      <c r="M40" s="4">
        <v>1.6</v>
      </c>
      <c r="N40" s="4">
        <v>1.6</v>
      </c>
      <c r="O40" s="4">
        <v>1.6</v>
      </c>
      <c r="P40" s="4">
        <v>1.6</v>
      </c>
      <c r="Q40" s="17">
        <v>1.6</v>
      </c>
      <c r="R40" s="4">
        <v>1.6</v>
      </c>
      <c r="S40" s="4">
        <v>1.6</v>
      </c>
      <c r="T40" s="4">
        <v>1.6</v>
      </c>
      <c r="U40" s="4">
        <v>1.6</v>
      </c>
      <c r="V40" s="4">
        <v>1.6</v>
      </c>
      <c r="W40" s="4">
        <v>1.6</v>
      </c>
      <c r="X40" s="4">
        <v>1.6</v>
      </c>
      <c r="Y40" s="4">
        <v>1.6</v>
      </c>
      <c r="Z40" s="4">
        <v>1.6</v>
      </c>
      <c r="AA40" s="4">
        <v>1.6</v>
      </c>
      <c r="AB40" s="4">
        <v>1.6</v>
      </c>
      <c r="AC40" s="4">
        <v>1.6</v>
      </c>
      <c r="AD40" s="4">
        <v>1.6</v>
      </c>
      <c r="AE40" s="4">
        <v>1.6</v>
      </c>
      <c r="AF40" s="4">
        <v>1.6</v>
      </c>
      <c r="AG40" s="4">
        <v>1.6</v>
      </c>
      <c r="AH40" s="4">
        <v>1.6</v>
      </c>
      <c r="AI40" s="4">
        <v>1.6</v>
      </c>
      <c r="AJ40" s="4">
        <v>1.6</v>
      </c>
      <c r="AK40" s="4">
        <v>1.6</v>
      </c>
      <c r="AL40" s="4">
        <v>1.6</v>
      </c>
      <c r="AM40" s="4">
        <v>1.6</v>
      </c>
      <c r="AN40" s="4">
        <v>1.6</v>
      </c>
      <c r="AO40" s="4">
        <v>1.6</v>
      </c>
      <c r="AP40" s="4">
        <v>1.6</v>
      </c>
      <c r="AQ40" s="4">
        <v>1.6</v>
      </c>
      <c r="AR40" s="4">
        <v>1.6</v>
      </c>
      <c r="AS40" s="4">
        <v>1.6</v>
      </c>
      <c r="AT40" s="4">
        <v>1.6</v>
      </c>
      <c r="AU40" s="4">
        <v>1.6</v>
      </c>
      <c r="AV40" s="4">
        <v>1.6</v>
      </c>
      <c r="AW40" s="4">
        <v>1.6</v>
      </c>
      <c r="AX40" s="4">
        <v>1.6</v>
      </c>
      <c r="AY40" s="4">
        <v>1.6</v>
      </c>
      <c r="AZ40" s="4">
        <v>1.6</v>
      </c>
      <c r="BA40" s="4">
        <v>1.6</v>
      </c>
      <c r="BB40" s="4">
        <v>1.6</v>
      </c>
      <c r="BC40" s="4">
        <v>1.6</v>
      </c>
      <c r="BD40" s="4">
        <v>1.6</v>
      </c>
      <c r="BE40" s="4">
        <v>1.6</v>
      </c>
      <c r="BF40" s="4">
        <v>1.6</v>
      </c>
      <c r="BG40" s="4">
        <v>1.6</v>
      </c>
      <c r="BH40" s="4">
        <v>1.6</v>
      </c>
      <c r="BI40" s="4">
        <v>1.6</v>
      </c>
      <c r="BJ40" s="4">
        <v>1.6</v>
      </c>
      <c r="BK40" s="4">
        <v>1.6</v>
      </c>
      <c r="BL40" s="4">
        <v>1.6</v>
      </c>
      <c r="BM40" s="4">
        <v>1.6</v>
      </c>
      <c r="BN40" s="4">
        <v>1.6</v>
      </c>
      <c r="BO40" s="4">
        <v>1.6</v>
      </c>
      <c r="BP40" s="4">
        <v>1.6</v>
      </c>
      <c r="BQ40" s="4">
        <v>1.6</v>
      </c>
      <c r="BR40" s="4">
        <v>1.6</v>
      </c>
      <c r="BS40" s="4">
        <v>1.6</v>
      </c>
      <c r="BT40" s="4">
        <v>1.6</v>
      </c>
      <c r="BU40" s="4">
        <v>1.6</v>
      </c>
      <c r="BV40" s="4">
        <v>1.6</v>
      </c>
      <c r="BW40" s="4">
        <v>1.6</v>
      </c>
      <c r="BX40" s="4">
        <v>1.6</v>
      </c>
      <c r="BY40" s="4">
        <v>1.6</v>
      </c>
      <c r="BZ40" s="4">
        <v>1.6</v>
      </c>
      <c r="CA40" s="4">
        <v>1.6</v>
      </c>
      <c r="CB40" s="4">
        <v>1.6</v>
      </c>
      <c r="CC40" s="4">
        <v>1.6</v>
      </c>
      <c r="CD40" s="4">
        <v>1.6</v>
      </c>
      <c r="CE40" s="4">
        <v>1.6</v>
      </c>
      <c r="CF40" s="4">
        <v>1.6</v>
      </c>
      <c r="CG40" s="4">
        <v>1.6</v>
      </c>
      <c r="CH40" s="4">
        <v>1.6</v>
      </c>
      <c r="CI40" s="4">
        <v>1.6</v>
      </c>
      <c r="CJ40" s="4">
        <v>1.6</v>
      </c>
      <c r="CK40" s="4">
        <v>1.6</v>
      </c>
    </row>
    <row r="41" spans="1:89" ht="35.450000000000003" customHeight="1" x14ac:dyDescent="0.25">
      <c r="A41" s="4" t="s">
        <v>99</v>
      </c>
      <c r="B41" s="7" t="s">
        <v>100</v>
      </c>
      <c r="C41" s="4" t="s">
        <v>101</v>
      </c>
      <c r="D41" s="4">
        <f>SUM(M41:CK41)</f>
        <v>9826</v>
      </c>
      <c r="E41" s="4">
        <v>135</v>
      </c>
      <c r="F41" s="4">
        <v>135</v>
      </c>
      <c r="G41" s="4">
        <v>110</v>
      </c>
      <c r="H41" s="4">
        <v>112</v>
      </c>
      <c r="I41" s="4">
        <v>99</v>
      </c>
      <c r="J41" s="4">
        <v>92</v>
      </c>
      <c r="K41" s="4">
        <v>93</v>
      </c>
      <c r="L41" s="4">
        <v>104</v>
      </c>
      <c r="M41" s="4">
        <v>106</v>
      </c>
      <c r="N41" s="4">
        <v>107</v>
      </c>
      <c r="O41" s="4">
        <v>109</v>
      </c>
      <c r="P41" s="4">
        <v>111</v>
      </c>
      <c r="Q41" s="17">
        <v>113</v>
      </c>
      <c r="R41" s="4">
        <v>114</v>
      </c>
      <c r="S41" s="4">
        <v>120</v>
      </c>
      <c r="T41" s="4">
        <v>115</v>
      </c>
      <c r="U41" s="4">
        <v>114</v>
      </c>
      <c r="V41" s="4">
        <v>113</v>
      </c>
      <c r="W41" s="4">
        <v>114</v>
      </c>
      <c r="X41" s="4">
        <v>115</v>
      </c>
      <c r="Y41" s="4">
        <v>119</v>
      </c>
      <c r="Z41" s="4">
        <v>119</v>
      </c>
      <c r="AA41" s="4">
        <v>122</v>
      </c>
      <c r="AB41" s="4">
        <v>124</v>
      </c>
      <c r="AC41" s="4">
        <v>128</v>
      </c>
      <c r="AD41" s="4">
        <v>130</v>
      </c>
      <c r="AE41" s="4">
        <v>132</v>
      </c>
      <c r="AF41" s="4">
        <v>134</v>
      </c>
      <c r="AG41" s="4">
        <v>136</v>
      </c>
      <c r="AH41" s="4">
        <v>138</v>
      </c>
      <c r="AI41" s="4">
        <v>140</v>
      </c>
      <c r="AJ41" s="4">
        <v>142</v>
      </c>
      <c r="AK41" s="4">
        <v>145</v>
      </c>
      <c r="AL41" s="4">
        <v>147</v>
      </c>
      <c r="AM41" s="4">
        <v>135</v>
      </c>
      <c r="AN41" s="4">
        <v>137</v>
      </c>
      <c r="AO41" s="4">
        <v>140</v>
      </c>
      <c r="AP41" s="4">
        <v>142</v>
      </c>
      <c r="AQ41" s="4">
        <v>144</v>
      </c>
      <c r="AR41" s="4">
        <v>144</v>
      </c>
      <c r="AS41" s="4">
        <v>135</v>
      </c>
      <c r="AT41" s="4">
        <v>138</v>
      </c>
      <c r="AU41" s="4">
        <v>140</v>
      </c>
      <c r="AV41" s="4">
        <v>142</v>
      </c>
      <c r="AW41" s="4">
        <v>144</v>
      </c>
      <c r="AX41" s="4">
        <v>147</v>
      </c>
      <c r="AY41" s="4">
        <v>149</v>
      </c>
      <c r="AZ41" s="4">
        <v>151</v>
      </c>
      <c r="BA41" s="4">
        <v>149</v>
      </c>
      <c r="BB41" s="4">
        <v>151</v>
      </c>
      <c r="BC41" s="4">
        <v>136</v>
      </c>
      <c r="BD41" s="4">
        <v>138</v>
      </c>
      <c r="BE41" s="4">
        <v>140</v>
      </c>
      <c r="BF41" s="4">
        <v>142</v>
      </c>
      <c r="BG41" s="4">
        <v>145</v>
      </c>
      <c r="BH41" s="4">
        <v>147</v>
      </c>
      <c r="BI41" s="4">
        <v>149</v>
      </c>
      <c r="BJ41" s="4">
        <v>152</v>
      </c>
      <c r="BK41" s="4">
        <v>154</v>
      </c>
      <c r="BL41" s="4">
        <v>157</v>
      </c>
      <c r="BM41" s="4">
        <v>159</v>
      </c>
      <c r="BN41" s="4">
        <v>162</v>
      </c>
      <c r="BO41" s="4">
        <v>164</v>
      </c>
      <c r="BP41" s="4">
        <v>167</v>
      </c>
      <c r="BQ41" s="4">
        <v>169</v>
      </c>
      <c r="BR41" s="4">
        <v>172</v>
      </c>
      <c r="BS41" s="4">
        <v>175</v>
      </c>
      <c r="BT41" s="4">
        <v>178</v>
      </c>
      <c r="BU41" s="4">
        <v>181</v>
      </c>
      <c r="BV41" s="4">
        <v>183</v>
      </c>
      <c r="BW41" s="4">
        <v>186</v>
      </c>
      <c r="BX41" s="4">
        <v>189</v>
      </c>
      <c r="BY41" s="4">
        <v>192</v>
      </c>
      <c r="BZ41" s="4">
        <v>195</v>
      </c>
      <c r="CA41" s="4">
        <v>50</v>
      </c>
      <c r="CB41" s="4">
        <v>51</v>
      </c>
      <c r="CC41" s="4">
        <v>51</v>
      </c>
      <c r="CD41" s="4">
        <v>46</v>
      </c>
      <c r="CE41" s="4">
        <v>47</v>
      </c>
      <c r="CF41" s="4">
        <v>30</v>
      </c>
      <c r="CG41" s="4">
        <v>30</v>
      </c>
      <c r="CH41" s="4">
        <v>31</v>
      </c>
      <c r="CI41" s="4">
        <v>31</v>
      </c>
      <c r="CJ41" s="4">
        <v>32</v>
      </c>
      <c r="CK41" s="4">
        <v>0</v>
      </c>
    </row>
    <row r="42" spans="1:89" ht="35.450000000000003" customHeight="1" x14ac:dyDescent="0.25">
      <c r="A42" s="4" t="s">
        <v>102</v>
      </c>
      <c r="B42" s="4" t="s">
        <v>97</v>
      </c>
      <c r="C42" s="4" t="s">
        <v>98</v>
      </c>
      <c r="D42" s="4"/>
      <c r="E42" s="4">
        <v>1.97</v>
      </c>
      <c r="F42" s="4">
        <v>1.97</v>
      </c>
      <c r="G42" s="4">
        <v>1.97</v>
      </c>
      <c r="H42" s="4">
        <v>1.97</v>
      </c>
      <c r="I42" s="4">
        <v>1.97</v>
      </c>
      <c r="J42" s="4">
        <v>1.97</v>
      </c>
      <c r="K42" s="4">
        <v>1.97</v>
      </c>
      <c r="L42" s="4">
        <v>1.97</v>
      </c>
      <c r="M42" s="4">
        <v>1.97</v>
      </c>
      <c r="N42" s="4">
        <v>1.97</v>
      </c>
      <c r="O42" s="4">
        <v>1.97</v>
      </c>
      <c r="P42" s="4">
        <v>1.97</v>
      </c>
      <c r="Q42" s="17">
        <v>1.97</v>
      </c>
      <c r="R42" s="4">
        <v>1.97</v>
      </c>
      <c r="S42" s="4">
        <v>1.97</v>
      </c>
      <c r="T42" s="4">
        <v>1.97</v>
      </c>
      <c r="U42" s="4">
        <v>1.97</v>
      </c>
      <c r="V42" s="4">
        <v>1.97</v>
      </c>
      <c r="W42" s="4">
        <v>1.97</v>
      </c>
      <c r="X42" s="4">
        <v>1.97</v>
      </c>
      <c r="Y42" s="4">
        <v>1.97</v>
      </c>
      <c r="Z42" s="4">
        <v>1.97</v>
      </c>
      <c r="AA42" s="4">
        <v>1.97</v>
      </c>
      <c r="AB42" s="4">
        <v>1.97</v>
      </c>
      <c r="AC42" s="4">
        <v>1.97</v>
      </c>
      <c r="AD42" s="4">
        <v>1.97</v>
      </c>
      <c r="AE42" s="4">
        <v>1.97</v>
      </c>
      <c r="AF42" s="4">
        <v>1.97</v>
      </c>
      <c r="AG42" s="4">
        <v>1.97</v>
      </c>
      <c r="AH42" s="4">
        <v>1.97</v>
      </c>
      <c r="AI42" s="4">
        <v>1.97</v>
      </c>
      <c r="AJ42" s="4">
        <v>1.97</v>
      </c>
      <c r="AK42" s="4">
        <v>1.97</v>
      </c>
      <c r="AL42" s="4">
        <v>1.97</v>
      </c>
      <c r="AM42" s="4">
        <v>1.97</v>
      </c>
      <c r="AN42" s="4">
        <v>1.97</v>
      </c>
      <c r="AO42" s="4">
        <v>1.97</v>
      </c>
      <c r="AP42" s="4">
        <v>1.97</v>
      </c>
      <c r="AQ42" s="4">
        <v>1.97</v>
      </c>
      <c r="AR42" s="4">
        <v>1.97</v>
      </c>
      <c r="AS42" s="4">
        <v>1.97</v>
      </c>
      <c r="AT42" s="4">
        <v>1.97</v>
      </c>
      <c r="AU42" s="4">
        <v>1.97</v>
      </c>
      <c r="AV42" s="4">
        <v>1.97</v>
      </c>
      <c r="AW42" s="4">
        <v>1.97</v>
      </c>
      <c r="AX42" s="4">
        <v>1.97</v>
      </c>
      <c r="AY42" s="4">
        <v>1.97</v>
      </c>
      <c r="AZ42" s="4">
        <v>1.97</v>
      </c>
      <c r="BA42" s="4">
        <v>1.97</v>
      </c>
      <c r="BB42" s="4">
        <v>1.97</v>
      </c>
      <c r="BC42" s="4">
        <v>1.97</v>
      </c>
      <c r="BD42" s="4">
        <v>1.97</v>
      </c>
      <c r="BE42" s="4">
        <v>1.97</v>
      </c>
      <c r="BF42" s="4">
        <v>1.97</v>
      </c>
      <c r="BG42" s="4">
        <v>1.97</v>
      </c>
      <c r="BH42" s="4">
        <v>1.97</v>
      </c>
      <c r="BI42" s="4">
        <v>1.97</v>
      </c>
      <c r="BJ42" s="4">
        <v>1.97</v>
      </c>
      <c r="BK42" s="4">
        <v>1.97</v>
      </c>
      <c r="BL42" s="4">
        <v>1.97</v>
      </c>
      <c r="BM42" s="4">
        <v>1.97</v>
      </c>
      <c r="BN42" s="4">
        <v>1.97</v>
      </c>
      <c r="BO42" s="4">
        <v>1.97</v>
      </c>
      <c r="BP42" s="4">
        <v>1.97</v>
      </c>
      <c r="BQ42" s="4">
        <v>1.97</v>
      </c>
      <c r="BR42" s="4">
        <v>1.97</v>
      </c>
      <c r="BS42" s="4">
        <v>1.97</v>
      </c>
      <c r="BT42" s="4">
        <v>1.97</v>
      </c>
      <c r="BU42" s="4">
        <v>1.97</v>
      </c>
      <c r="BV42" s="4">
        <v>1.97</v>
      </c>
      <c r="BW42" s="4">
        <v>1.97</v>
      </c>
      <c r="BX42" s="4">
        <v>1.97</v>
      </c>
      <c r="BY42" s="4">
        <v>1.97</v>
      </c>
      <c r="BZ42" s="4">
        <v>1.97</v>
      </c>
      <c r="CA42" s="4">
        <v>1.97</v>
      </c>
      <c r="CB42" s="4">
        <v>1.97</v>
      </c>
      <c r="CC42" s="4">
        <v>1.97</v>
      </c>
      <c r="CD42" s="4">
        <v>1.97</v>
      </c>
      <c r="CE42" s="4">
        <v>1.97</v>
      </c>
      <c r="CF42" s="4">
        <v>1.97</v>
      </c>
      <c r="CG42" s="4">
        <v>1.97</v>
      </c>
      <c r="CH42" s="4">
        <v>1.97</v>
      </c>
      <c r="CI42" s="4">
        <v>1.97</v>
      </c>
      <c r="CJ42" s="4">
        <v>1.97</v>
      </c>
      <c r="CK42" s="4">
        <v>1.97</v>
      </c>
    </row>
    <row r="43" spans="1:89" ht="35.450000000000003" customHeight="1" x14ac:dyDescent="0.25">
      <c r="A43" s="4" t="s">
        <v>99</v>
      </c>
      <c r="B43" s="7" t="s">
        <v>103</v>
      </c>
      <c r="C43" s="4" t="s">
        <v>104</v>
      </c>
      <c r="D43" s="4">
        <f>SUM(M43:CK43)</f>
        <v>25820</v>
      </c>
      <c r="E43" s="4">
        <v>138</v>
      </c>
      <c r="F43" s="4">
        <v>140</v>
      </c>
      <c r="G43" s="4">
        <v>116</v>
      </c>
      <c r="H43" s="4">
        <v>121</v>
      </c>
      <c r="I43" s="4">
        <v>109</v>
      </c>
      <c r="J43" s="4">
        <v>104</v>
      </c>
      <c r="K43" s="4">
        <v>107</v>
      </c>
      <c r="L43" s="4">
        <v>122</v>
      </c>
      <c r="M43" s="4">
        <v>127</v>
      </c>
      <c r="N43" s="4">
        <v>131</v>
      </c>
      <c r="O43" s="4">
        <v>135</v>
      </c>
      <c r="P43" s="4">
        <v>140</v>
      </c>
      <c r="Q43" s="17">
        <v>146</v>
      </c>
      <c r="R43" s="4">
        <v>150</v>
      </c>
      <c r="S43" s="4">
        <v>160</v>
      </c>
      <c r="T43" s="4">
        <v>158</v>
      </c>
      <c r="U43" s="4">
        <v>159</v>
      </c>
      <c r="V43" s="4">
        <v>160</v>
      </c>
      <c r="W43" s="4">
        <v>166</v>
      </c>
      <c r="X43" s="4">
        <v>169</v>
      </c>
      <c r="Y43" s="4">
        <v>180</v>
      </c>
      <c r="Z43" s="4">
        <v>183</v>
      </c>
      <c r="AA43" s="4">
        <v>192</v>
      </c>
      <c r="AB43" s="4">
        <v>198</v>
      </c>
      <c r="AC43" s="4">
        <v>208</v>
      </c>
      <c r="AD43" s="4">
        <v>216</v>
      </c>
      <c r="AE43" s="4">
        <v>224</v>
      </c>
      <c r="AF43" s="4">
        <v>232</v>
      </c>
      <c r="AG43" s="4">
        <v>239</v>
      </c>
      <c r="AH43" s="4">
        <v>248</v>
      </c>
      <c r="AI43" s="4">
        <v>257</v>
      </c>
      <c r="AJ43" s="4">
        <v>266</v>
      </c>
      <c r="AK43" s="4">
        <v>275</v>
      </c>
      <c r="AL43" s="4">
        <v>285</v>
      </c>
      <c r="AM43" s="4">
        <v>268</v>
      </c>
      <c r="AN43" s="4">
        <v>278</v>
      </c>
      <c r="AO43" s="4">
        <v>288</v>
      </c>
      <c r="AP43" s="4">
        <v>298</v>
      </c>
      <c r="AQ43" s="4">
        <v>309</v>
      </c>
      <c r="AR43" s="4">
        <v>315</v>
      </c>
      <c r="AS43" s="4">
        <v>302</v>
      </c>
      <c r="AT43" s="4">
        <v>313</v>
      </c>
      <c r="AU43" s="4">
        <v>324</v>
      </c>
      <c r="AV43" s="4">
        <v>335</v>
      </c>
      <c r="AW43" s="4">
        <v>348</v>
      </c>
      <c r="AX43" s="4">
        <v>360</v>
      </c>
      <c r="AY43" s="4">
        <v>373</v>
      </c>
      <c r="AZ43" s="4">
        <v>387</v>
      </c>
      <c r="BA43" s="4">
        <v>388</v>
      </c>
      <c r="BB43" s="4">
        <v>402</v>
      </c>
      <c r="BC43" s="4">
        <v>368</v>
      </c>
      <c r="BD43" s="4">
        <v>381</v>
      </c>
      <c r="BE43" s="4">
        <v>395</v>
      </c>
      <c r="BF43" s="4">
        <v>409</v>
      </c>
      <c r="BG43" s="4">
        <v>424</v>
      </c>
      <c r="BH43" s="4">
        <v>439</v>
      </c>
      <c r="BI43" s="4">
        <v>455</v>
      </c>
      <c r="BJ43" s="4">
        <v>471</v>
      </c>
      <c r="BK43" s="4">
        <v>488</v>
      </c>
      <c r="BL43" s="4">
        <v>506</v>
      </c>
      <c r="BM43" s="4">
        <v>524</v>
      </c>
      <c r="BN43" s="4">
        <v>543</v>
      </c>
      <c r="BO43" s="4">
        <v>562</v>
      </c>
      <c r="BP43" s="4">
        <v>583</v>
      </c>
      <c r="BQ43" s="4">
        <v>604</v>
      </c>
      <c r="BR43" s="4">
        <v>625</v>
      </c>
      <c r="BS43" s="4">
        <v>648</v>
      </c>
      <c r="BT43" s="4">
        <v>671</v>
      </c>
      <c r="BU43" s="4">
        <v>695</v>
      </c>
      <c r="BV43" s="4">
        <v>720</v>
      </c>
      <c r="BW43" s="4">
        <v>746</v>
      </c>
      <c r="BX43" s="4">
        <v>773</v>
      </c>
      <c r="BY43" s="4">
        <v>801</v>
      </c>
      <c r="BZ43" s="4">
        <v>830</v>
      </c>
      <c r="CA43" s="4">
        <v>215</v>
      </c>
      <c r="CB43" s="4">
        <v>223</v>
      </c>
      <c r="CC43" s="4">
        <v>231</v>
      </c>
      <c r="CD43" s="4">
        <v>211</v>
      </c>
      <c r="CE43" s="4">
        <v>219</v>
      </c>
      <c r="CF43" s="4">
        <v>143</v>
      </c>
      <c r="CG43" s="4">
        <v>148</v>
      </c>
      <c r="CH43" s="4">
        <v>153</v>
      </c>
      <c r="CI43" s="4">
        <v>159</v>
      </c>
      <c r="CJ43" s="4">
        <v>165</v>
      </c>
      <c r="CK43" s="4">
        <v>0</v>
      </c>
    </row>
    <row r="44" spans="1:89" ht="35.450000000000003" customHeight="1" x14ac:dyDescent="0.25">
      <c r="A44" s="16" t="s">
        <v>154</v>
      </c>
      <c r="B44" s="16"/>
      <c r="C44" s="4"/>
      <c r="D44" s="16" t="s">
        <v>105</v>
      </c>
      <c r="E44" s="16" t="s">
        <v>9</v>
      </c>
      <c r="F44" s="16" t="s">
        <v>10</v>
      </c>
      <c r="G44" s="16" t="s">
        <v>11</v>
      </c>
      <c r="H44" s="16" t="s">
        <v>12</v>
      </c>
      <c r="I44" s="16" t="s">
        <v>13</v>
      </c>
      <c r="J44" s="16" t="s">
        <v>14</v>
      </c>
      <c r="K44" s="16" t="s">
        <v>15</v>
      </c>
      <c r="L44" s="16" t="s">
        <v>16</v>
      </c>
      <c r="M44" s="16" t="s">
        <v>17</v>
      </c>
      <c r="N44" s="16" t="s">
        <v>18</v>
      </c>
      <c r="O44" s="16" t="s">
        <v>19</v>
      </c>
      <c r="P44" s="16" t="s">
        <v>20</v>
      </c>
      <c r="Q44" s="17" t="s">
        <v>21</v>
      </c>
      <c r="R44" s="16" t="s">
        <v>22</v>
      </c>
      <c r="S44" s="16" t="s">
        <v>23</v>
      </c>
      <c r="T44" s="16" t="s">
        <v>24</v>
      </c>
      <c r="U44" s="16" t="s">
        <v>25</v>
      </c>
      <c r="V44" s="16" t="s">
        <v>26</v>
      </c>
      <c r="W44" s="16" t="s">
        <v>27</v>
      </c>
      <c r="X44" s="16" t="s">
        <v>28</v>
      </c>
      <c r="Y44" s="16" t="s">
        <v>29</v>
      </c>
      <c r="Z44" s="16" t="s">
        <v>30</v>
      </c>
      <c r="AA44" s="16" t="s">
        <v>31</v>
      </c>
      <c r="AB44" s="16" t="s">
        <v>32</v>
      </c>
      <c r="AC44" s="16" t="s">
        <v>33</v>
      </c>
      <c r="AD44" s="16" t="s">
        <v>34</v>
      </c>
      <c r="AE44" s="16" t="s">
        <v>35</v>
      </c>
      <c r="AF44" s="16" t="s">
        <v>36</v>
      </c>
      <c r="AG44" s="16" t="s">
        <v>37</v>
      </c>
      <c r="AH44" s="16" t="s">
        <v>38</v>
      </c>
      <c r="AI44" s="16" t="s">
        <v>39</v>
      </c>
      <c r="AJ44" s="16" t="s">
        <v>40</v>
      </c>
      <c r="AK44" s="16" t="s">
        <v>41</v>
      </c>
      <c r="AL44" s="16" t="s">
        <v>42</v>
      </c>
      <c r="AM44" s="16" t="s">
        <v>43</v>
      </c>
      <c r="AN44" s="16" t="s">
        <v>44</v>
      </c>
      <c r="AO44" s="16" t="s">
        <v>45</v>
      </c>
      <c r="AP44" s="16" t="s">
        <v>46</v>
      </c>
      <c r="AQ44" s="16" t="s">
        <v>47</v>
      </c>
      <c r="AR44" s="16" t="s">
        <v>48</v>
      </c>
      <c r="AS44" s="16" t="s">
        <v>49</v>
      </c>
      <c r="AT44" s="16" t="s">
        <v>50</v>
      </c>
      <c r="AU44" s="16" t="s">
        <v>51</v>
      </c>
      <c r="AV44" s="16" t="s">
        <v>52</v>
      </c>
      <c r="AW44" s="16" t="s">
        <v>53</v>
      </c>
      <c r="AX44" s="16" t="s">
        <v>54</v>
      </c>
      <c r="AY44" s="16" t="s">
        <v>55</v>
      </c>
      <c r="AZ44" s="16" t="s">
        <v>56</v>
      </c>
      <c r="BA44" s="16" t="s">
        <v>57</v>
      </c>
      <c r="BB44" s="16" t="s">
        <v>58</v>
      </c>
      <c r="BC44" s="16" t="s">
        <v>59</v>
      </c>
      <c r="BD44" s="16" t="s">
        <v>60</v>
      </c>
      <c r="BE44" s="16" t="s">
        <v>61</v>
      </c>
      <c r="BF44" s="16" t="s">
        <v>62</v>
      </c>
      <c r="BG44" s="16" t="s">
        <v>63</v>
      </c>
      <c r="BH44" s="16" t="s">
        <v>64</v>
      </c>
      <c r="BI44" s="16" t="s">
        <v>65</v>
      </c>
      <c r="BJ44" s="16" t="s">
        <v>66</v>
      </c>
      <c r="BK44" s="16" t="s">
        <v>67</v>
      </c>
      <c r="BL44" s="16" t="s">
        <v>68</v>
      </c>
      <c r="BM44" s="16" t="s">
        <v>69</v>
      </c>
      <c r="BN44" s="16" t="s">
        <v>70</v>
      </c>
      <c r="BO44" s="16" t="s">
        <v>71</v>
      </c>
      <c r="BP44" s="16" t="s">
        <v>72</v>
      </c>
      <c r="BQ44" s="16" t="s">
        <v>73</v>
      </c>
      <c r="BR44" s="16" t="s">
        <v>74</v>
      </c>
      <c r="BS44" s="16" t="s">
        <v>75</v>
      </c>
      <c r="BT44" s="16" t="s">
        <v>76</v>
      </c>
      <c r="BU44" s="16" t="s">
        <v>77</v>
      </c>
      <c r="BV44" s="16" t="s">
        <v>78</v>
      </c>
      <c r="BW44" s="16" t="s">
        <v>79</v>
      </c>
      <c r="BX44" s="16" t="s">
        <v>80</v>
      </c>
      <c r="BY44" s="16" t="s">
        <v>81</v>
      </c>
      <c r="BZ44" s="16" t="s">
        <v>82</v>
      </c>
      <c r="CA44" s="16" t="s">
        <v>83</v>
      </c>
      <c r="CB44" s="16" t="s">
        <v>84</v>
      </c>
      <c r="CC44" s="16" t="s">
        <v>85</v>
      </c>
      <c r="CD44" s="16" t="s">
        <v>86</v>
      </c>
      <c r="CE44" s="16" t="s">
        <v>87</v>
      </c>
      <c r="CF44" s="16" t="s">
        <v>88</v>
      </c>
      <c r="CG44" s="16" t="s">
        <v>89</v>
      </c>
      <c r="CH44" s="16" t="s">
        <v>90</v>
      </c>
      <c r="CI44" s="16" t="s">
        <v>91</v>
      </c>
      <c r="CJ44" s="16" t="s">
        <v>92</v>
      </c>
      <c r="CK44" s="16" t="s">
        <v>93</v>
      </c>
    </row>
    <row r="45" spans="1:89" ht="35.450000000000003" customHeight="1" x14ac:dyDescent="0.25">
      <c r="A45" s="18" t="s">
        <v>106</v>
      </c>
      <c r="B45" s="7" t="s">
        <v>94</v>
      </c>
      <c r="C45" s="4" t="s">
        <v>95</v>
      </c>
      <c r="D45" s="4">
        <v>9.9149999999999991</v>
      </c>
      <c r="E45" s="4">
        <v>505</v>
      </c>
      <c r="F45" s="4">
        <v>410</v>
      </c>
      <c r="G45" s="4">
        <v>282</v>
      </c>
      <c r="H45" s="4">
        <v>410</v>
      </c>
      <c r="I45" s="4">
        <v>359</v>
      </c>
      <c r="J45" s="4">
        <v>293</v>
      </c>
      <c r="K45" s="4">
        <v>244</v>
      </c>
      <c r="L45" s="4">
        <v>255</v>
      </c>
      <c r="M45" s="4">
        <v>206</v>
      </c>
      <c r="N45" s="4">
        <v>195</v>
      </c>
      <c r="O45" s="4">
        <v>175</v>
      </c>
      <c r="P45" s="4">
        <v>161</v>
      </c>
      <c r="Q45" s="17">
        <v>95</v>
      </c>
      <c r="R45" s="4">
        <v>98</v>
      </c>
      <c r="S45" s="4">
        <v>81</v>
      </c>
      <c r="T45" s="4">
        <v>78</v>
      </c>
      <c r="U45" s="4">
        <v>80</v>
      </c>
      <c r="V45" s="4">
        <v>61</v>
      </c>
      <c r="W45" s="4">
        <v>54</v>
      </c>
      <c r="X45" s="4">
        <v>50</v>
      </c>
      <c r="Y45" s="4">
        <v>49</v>
      </c>
      <c r="Z45" s="4">
        <v>49</v>
      </c>
      <c r="AA45" s="4">
        <v>49</v>
      </c>
      <c r="AB45" s="4">
        <v>49</v>
      </c>
      <c r="AC45" s="4">
        <v>27</v>
      </c>
      <c r="AD45" s="4">
        <v>27</v>
      </c>
      <c r="AE45" s="4">
        <v>7</v>
      </c>
      <c r="AF45" s="4">
        <v>7</v>
      </c>
      <c r="AG45" s="4">
        <v>7</v>
      </c>
      <c r="AH45" s="4">
        <v>7</v>
      </c>
      <c r="AI45" s="4">
        <v>7</v>
      </c>
      <c r="AJ45" s="4">
        <v>48</v>
      </c>
      <c r="AK45" s="4">
        <v>105</v>
      </c>
      <c r="AL45" s="4">
        <v>156</v>
      </c>
      <c r="AM45" s="4">
        <v>207</v>
      </c>
      <c r="AN45" s="4">
        <v>207</v>
      </c>
      <c r="AO45" s="4">
        <v>156</v>
      </c>
      <c r="AP45" s="4">
        <v>105</v>
      </c>
      <c r="AQ45" s="4">
        <v>65</v>
      </c>
      <c r="AR45" s="4">
        <v>86</v>
      </c>
      <c r="AS45" s="4">
        <v>106</v>
      </c>
      <c r="AT45" s="4">
        <v>107</v>
      </c>
      <c r="AU45" s="4">
        <v>106</v>
      </c>
      <c r="AV45" s="4">
        <v>106</v>
      </c>
      <c r="AW45" s="4">
        <v>106</v>
      </c>
      <c r="AX45" s="4">
        <v>106</v>
      </c>
      <c r="AY45" s="4">
        <v>106</v>
      </c>
      <c r="AZ45" s="4">
        <v>106</v>
      </c>
      <c r="BA45" s="4">
        <v>107</v>
      </c>
      <c r="BB45" s="4">
        <v>106</v>
      </c>
      <c r="BC45" s="4">
        <v>106</v>
      </c>
      <c r="BD45" s="4">
        <v>105</v>
      </c>
      <c r="BE45" s="4">
        <v>105</v>
      </c>
      <c r="BF45" s="4">
        <v>103</v>
      </c>
      <c r="BG45" s="4">
        <v>103</v>
      </c>
      <c r="BH45" s="4">
        <v>103</v>
      </c>
      <c r="BI45" s="4">
        <v>103</v>
      </c>
      <c r="BJ45" s="4">
        <v>103</v>
      </c>
      <c r="BK45" s="4">
        <v>103</v>
      </c>
      <c r="BL45" s="4">
        <v>103</v>
      </c>
      <c r="BM45" s="4">
        <v>103</v>
      </c>
      <c r="BN45" s="4">
        <v>103</v>
      </c>
      <c r="BO45" s="4">
        <v>103</v>
      </c>
      <c r="BP45" s="4">
        <v>103</v>
      </c>
      <c r="BQ45" s="4">
        <v>103</v>
      </c>
      <c r="BR45" s="4">
        <v>90</v>
      </c>
      <c r="BS45" s="4">
        <v>105</v>
      </c>
      <c r="BT45" s="4">
        <v>104</v>
      </c>
      <c r="BU45" s="4">
        <v>110</v>
      </c>
      <c r="BV45" s="4">
        <v>105</v>
      </c>
      <c r="BW45" s="4">
        <v>107</v>
      </c>
      <c r="BX45" s="4">
        <v>105</v>
      </c>
      <c r="BY45" s="4">
        <v>100</v>
      </c>
      <c r="BZ45" s="4">
        <v>104</v>
      </c>
      <c r="CA45" s="4">
        <v>100</v>
      </c>
      <c r="CB45" s="4">
        <v>105</v>
      </c>
      <c r="CC45" s="4">
        <v>100</v>
      </c>
      <c r="CD45" s="4">
        <v>100</v>
      </c>
      <c r="CE45" s="4">
        <v>100</v>
      </c>
      <c r="CF45" s="4">
        <v>69</v>
      </c>
      <c r="CG45" s="4">
        <v>69</v>
      </c>
      <c r="CH45" s="4">
        <v>69</v>
      </c>
      <c r="CI45" s="4">
        <v>69</v>
      </c>
      <c r="CJ45" s="4">
        <v>68</v>
      </c>
      <c r="CK45" s="4">
        <v>0</v>
      </c>
    </row>
    <row r="46" spans="1:89" ht="35.450000000000003" customHeight="1" x14ac:dyDescent="0.25">
      <c r="A46" s="4" t="s">
        <v>96</v>
      </c>
      <c r="B46" s="4" t="s">
        <v>97</v>
      </c>
      <c r="C46" s="4" t="s">
        <v>98</v>
      </c>
      <c r="D46" s="4"/>
      <c r="E46" s="4">
        <v>1.6</v>
      </c>
      <c r="F46" s="4">
        <v>1.6</v>
      </c>
      <c r="G46" s="4">
        <v>1.6</v>
      </c>
      <c r="H46" s="4">
        <v>1.6</v>
      </c>
      <c r="I46" s="4">
        <v>1.6</v>
      </c>
      <c r="J46" s="4">
        <v>1.6</v>
      </c>
      <c r="K46" s="4">
        <v>1.6</v>
      </c>
      <c r="L46" s="4">
        <v>1.6</v>
      </c>
      <c r="M46" s="4">
        <v>1.6</v>
      </c>
      <c r="N46" s="4">
        <v>1.6</v>
      </c>
      <c r="O46" s="4">
        <v>1.6</v>
      </c>
      <c r="P46" s="4">
        <v>1.6</v>
      </c>
      <c r="Q46" s="17">
        <v>1.6</v>
      </c>
      <c r="R46" s="4">
        <v>1.6</v>
      </c>
      <c r="S46" s="4">
        <v>1.6</v>
      </c>
      <c r="T46" s="4">
        <v>1.6</v>
      </c>
      <c r="U46" s="4">
        <v>1.6</v>
      </c>
      <c r="V46" s="4">
        <v>1.6</v>
      </c>
      <c r="W46" s="4">
        <v>1.6</v>
      </c>
      <c r="X46" s="4">
        <v>1.6</v>
      </c>
      <c r="Y46" s="4">
        <v>1.6</v>
      </c>
      <c r="Z46" s="4">
        <v>1.6</v>
      </c>
      <c r="AA46" s="4">
        <v>1.6</v>
      </c>
      <c r="AB46" s="4">
        <v>1.6</v>
      </c>
      <c r="AC46" s="4">
        <v>1.6</v>
      </c>
      <c r="AD46" s="4">
        <v>1.6</v>
      </c>
      <c r="AE46" s="4">
        <v>1.6</v>
      </c>
      <c r="AF46" s="4">
        <v>1.6</v>
      </c>
      <c r="AG46" s="4">
        <v>1.6</v>
      </c>
      <c r="AH46" s="4">
        <v>1.6</v>
      </c>
      <c r="AI46" s="4">
        <v>1.6</v>
      </c>
      <c r="AJ46" s="4">
        <v>1.6</v>
      </c>
      <c r="AK46" s="4">
        <v>1.6</v>
      </c>
      <c r="AL46" s="4">
        <v>1.6</v>
      </c>
      <c r="AM46" s="4">
        <v>1.6</v>
      </c>
      <c r="AN46" s="4">
        <v>1.6</v>
      </c>
      <c r="AO46" s="4">
        <v>1.6</v>
      </c>
      <c r="AP46" s="4">
        <v>1.6</v>
      </c>
      <c r="AQ46" s="4">
        <v>1.6</v>
      </c>
      <c r="AR46" s="4">
        <v>1.6</v>
      </c>
      <c r="AS46" s="4">
        <v>1.6</v>
      </c>
      <c r="AT46" s="4">
        <v>1.6</v>
      </c>
      <c r="AU46" s="4">
        <v>1.6</v>
      </c>
      <c r="AV46" s="4">
        <v>1.6</v>
      </c>
      <c r="AW46" s="4">
        <v>1.6</v>
      </c>
      <c r="AX46" s="4">
        <v>1.6</v>
      </c>
      <c r="AY46" s="4">
        <v>1.6</v>
      </c>
      <c r="AZ46" s="4">
        <v>1.6</v>
      </c>
      <c r="BA46" s="4">
        <v>1.6</v>
      </c>
      <c r="BB46" s="4">
        <v>1.6</v>
      </c>
      <c r="BC46" s="4">
        <v>1.6</v>
      </c>
      <c r="BD46" s="4">
        <v>1.6</v>
      </c>
      <c r="BE46" s="4">
        <v>1.6</v>
      </c>
      <c r="BF46" s="4">
        <v>1.6</v>
      </c>
      <c r="BG46" s="4">
        <v>1.6</v>
      </c>
      <c r="BH46" s="4">
        <v>1.6</v>
      </c>
      <c r="BI46" s="4">
        <v>1.6</v>
      </c>
      <c r="BJ46" s="4">
        <v>1.6</v>
      </c>
      <c r="BK46" s="4">
        <v>1.6</v>
      </c>
      <c r="BL46" s="4">
        <v>1.6</v>
      </c>
      <c r="BM46" s="4">
        <v>1.6</v>
      </c>
      <c r="BN46" s="4">
        <v>1.6</v>
      </c>
      <c r="BO46" s="4">
        <v>1.6</v>
      </c>
      <c r="BP46" s="4">
        <v>1.6</v>
      </c>
      <c r="BQ46" s="4">
        <v>1.6</v>
      </c>
      <c r="BR46" s="4">
        <v>1.6</v>
      </c>
      <c r="BS46" s="4">
        <v>1.6</v>
      </c>
      <c r="BT46" s="4">
        <v>1.6</v>
      </c>
      <c r="BU46" s="4">
        <v>1.6</v>
      </c>
      <c r="BV46" s="4">
        <v>1.6</v>
      </c>
      <c r="BW46" s="4">
        <v>1.6</v>
      </c>
      <c r="BX46" s="4">
        <v>1.6</v>
      </c>
      <c r="BY46" s="4">
        <v>1.6</v>
      </c>
      <c r="BZ46" s="4">
        <v>1.6</v>
      </c>
      <c r="CA46" s="4">
        <v>1.6</v>
      </c>
      <c r="CB46" s="4">
        <v>1.6</v>
      </c>
      <c r="CC46" s="4">
        <v>1.6</v>
      </c>
      <c r="CD46" s="4">
        <v>1.6</v>
      </c>
      <c r="CE46" s="4">
        <v>1.6</v>
      </c>
      <c r="CF46" s="4">
        <v>1.6</v>
      </c>
      <c r="CG46" s="4">
        <v>1.6</v>
      </c>
      <c r="CH46" s="4">
        <v>1.6</v>
      </c>
      <c r="CI46" s="4">
        <v>1.6</v>
      </c>
      <c r="CJ46" s="4">
        <v>1.6</v>
      </c>
      <c r="CK46" s="4">
        <v>1.6</v>
      </c>
    </row>
    <row r="47" spans="1:89" ht="35.450000000000003" customHeight="1" x14ac:dyDescent="0.25">
      <c r="A47" s="4" t="s">
        <v>99</v>
      </c>
      <c r="B47" s="7" t="s">
        <v>100</v>
      </c>
      <c r="C47" s="4" t="s">
        <v>101</v>
      </c>
      <c r="D47" s="4">
        <v>18.927</v>
      </c>
      <c r="E47" s="4">
        <v>513</v>
      </c>
      <c r="F47" s="4">
        <v>423</v>
      </c>
      <c r="G47" s="4">
        <v>296</v>
      </c>
      <c r="H47" s="4">
        <v>437</v>
      </c>
      <c r="I47" s="4">
        <v>389</v>
      </c>
      <c r="J47" s="4">
        <v>322</v>
      </c>
      <c r="K47" s="4">
        <v>273</v>
      </c>
      <c r="L47" s="4">
        <v>290</v>
      </c>
      <c r="M47" s="4">
        <v>237</v>
      </c>
      <c r="N47" s="4">
        <v>228</v>
      </c>
      <c r="O47" s="4">
        <v>208</v>
      </c>
      <c r="P47" s="4">
        <v>195</v>
      </c>
      <c r="Q47" s="17">
        <v>117</v>
      </c>
      <c r="R47" s="4">
        <v>123</v>
      </c>
      <c r="S47" s="4">
        <v>103</v>
      </c>
      <c r="T47" s="4">
        <v>100</v>
      </c>
      <c r="U47" s="4">
        <v>105</v>
      </c>
      <c r="V47" s="4">
        <v>81</v>
      </c>
      <c r="W47" s="4">
        <v>72</v>
      </c>
      <c r="X47" s="4">
        <v>69</v>
      </c>
      <c r="Y47" s="4">
        <v>69</v>
      </c>
      <c r="Z47" s="4">
        <v>70</v>
      </c>
      <c r="AA47" s="4">
        <v>71</v>
      </c>
      <c r="AB47" s="4">
        <v>72</v>
      </c>
      <c r="AC47" s="4">
        <v>41</v>
      </c>
      <c r="AD47" s="4">
        <v>41</v>
      </c>
      <c r="AE47" s="4">
        <v>11</v>
      </c>
      <c r="AF47" s="4">
        <v>12</v>
      </c>
      <c r="AG47" s="4">
        <v>12</v>
      </c>
      <c r="AH47" s="4">
        <v>12</v>
      </c>
      <c r="AI47" s="4">
        <v>12</v>
      </c>
      <c r="AJ47" s="4">
        <v>80</v>
      </c>
      <c r="AK47" s="4">
        <v>178</v>
      </c>
      <c r="AL47" s="4">
        <v>268</v>
      </c>
      <c r="AM47" s="4">
        <v>361</v>
      </c>
      <c r="AN47" s="4">
        <v>367</v>
      </c>
      <c r="AO47" s="4">
        <v>281</v>
      </c>
      <c r="AP47" s="4">
        <v>193</v>
      </c>
      <c r="AQ47" s="4">
        <v>120</v>
      </c>
      <c r="AR47" s="4">
        <v>162</v>
      </c>
      <c r="AS47" s="4">
        <v>203</v>
      </c>
      <c r="AT47" s="4">
        <v>208</v>
      </c>
      <c r="AU47" s="4">
        <v>210</v>
      </c>
      <c r="AV47" s="4">
        <v>213</v>
      </c>
      <c r="AW47" s="4">
        <v>217</v>
      </c>
      <c r="AX47" s="4">
        <v>220</v>
      </c>
      <c r="AY47" s="4">
        <v>224</v>
      </c>
      <c r="AZ47" s="4">
        <v>227</v>
      </c>
      <c r="BA47" s="4">
        <v>232</v>
      </c>
      <c r="BB47" s="4">
        <v>234</v>
      </c>
      <c r="BC47" s="4">
        <v>238</v>
      </c>
      <c r="BD47" s="4">
        <v>239</v>
      </c>
      <c r="BE47" s="4">
        <v>243</v>
      </c>
      <c r="BF47" s="4">
        <v>244</v>
      </c>
      <c r="BG47" s="4">
        <v>248</v>
      </c>
      <c r="BH47" s="4">
        <v>251</v>
      </c>
      <c r="BI47" s="4">
        <v>256</v>
      </c>
      <c r="BJ47" s="4">
        <v>260</v>
      </c>
      <c r="BK47" s="4">
        <v>264</v>
      </c>
      <c r="BL47" s="4">
        <v>268</v>
      </c>
      <c r="BM47" s="4">
        <v>272</v>
      </c>
      <c r="BN47" s="4">
        <v>277</v>
      </c>
      <c r="BO47" s="4">
        <v>281</v>
      </c>
      <c r="BP47" s="4">
        <v>286</v>
      </c>
      <c r="BQ47" s="4">
        <v>290</v>
      </c>
      <c r="BR47" s="4">
        <v>257</v>
      </c>
      <c r="BS47" s="4">
        <v>303</v>
      </c>
      <c r="BT47" s="4">
        <v>307</v>
      </c>
      <c r="BU47" s="4">
        <v>328</v>
      </c>
      <c r="BV47" s="4">
        <v>318</v>
      </c>
      <c r="BW47" s="4">
        <v>331</v>
      </c>
      <c r="BX47" s="4">
        <v>330</v>
      </c>
      <c r="BY47" s="4">
        <v>318</v>
      </c>
      <c r="BZ47" s="4">
        <v>336</v>
      </c>
      <c r="CA47" s="4">
        <v>329</v>
      </c>
      <c r="CB47" s="4">
        <v>349</v>
      </c>
      <c r="CC47" s="4">
        <v>339</v>
      </c>
      <c r="CD47" s="4">
        <v>344</v>
      </c>
      <c r="CE47" s="4">
        <v>350</v>
      </c>
      <c r="CF47" s="4">
        <v>246</v>
      </c>
      <c r="CG47" s="4">
        <v>251</v>
      </c>
      <c r="CH47" s="4">
        <v>254</v>
      </c>
      <c r="CI47" s="4">
        <v>258</v>
      </c>
      <c r="CJ47" s="4">
        <v>259</v>
      </c>
      <c r="CK47" s="4">
        <v>0</v>
      </c>
    </row>
    <row r="48" spans="1:89" ht="35.450000000000003" customHeight="1" x14ac:dyDescent="0.25">
      <c r="A48" s="4" t="s">
        <v>102</v>
      </c>
      <c r="B48" s="4" t="s">
        <v>97</v>
      </c>
      <c r="C48" s="4" t="s">
        <v>98</v>
      </c>
      <c r="D48" s="4"/>
      <c r="E48" s="4">
        <v>1.97</v>
      </c>
      <c r="F48" s="4">
        <v>1.97</v>
      </c>
      <c r="G48" s="4">
        <v>1.97</v>
      </c>
      <c r="H48" s="4">
        <v>1.97</v>
      </c>
      <c r="I48" s="4">
        <v>1.97</v>
      </c>
      <c r="J48" s="4">
        <v>1.97</v>
      </c>
      <c r="K48" s="4">
        <v>1.97</v>
      </c>
      <c r="L48" s="4">
        <v>1.97</v>
      </c>
      <c r="M48" s="4">
        <v>1.97</v>
      </c>
      <c r="N48" s="4">
        <v>1.97</v>
      </c>
      <c r="O48" s="4">
        <v>1.97</v>
      </c>
      <c r="P48" s="4">
        <v>1.97</v>
      </c>
      <c r="Q48" s="17">
        <v>1.97</v>
      </c>
      <c r="R48" s="4">
        <v>1.97</v>
      </c>
      <c r="S48" s="4">
        <v>1.97</v>
      </c>
      <c r="T48" s="4">
        <v>1.97</v>
      </c>
      <c r="U48" s="4">
        <v>1.97</v>
      </c>
      <c r="V48" s="4">
        <v>1.97</v>
      </c>
      <c r="W48" s="4">
        <v>1.97</v>
      </c>
      <c r="X48" s="4">
        <v>1.97</v>
      </c>
      <c r="Y48" s="4">
        <v>1.97</v>
      </c>
      <c r="Z48" s="4">
        <v>1.97</v>
      </c>
      <c r="AA48" s="4">
        <v>1.97</v>
      </c>
      <c r="AB48" s="4">
        <v>1.97</v>
      </c>
      <c r="AC48" s="4">
        <v>1.97</v>
      </c>
      <c r="AD48" s="4">
        <v>1.97</v>
      </c>
      <c r="AE48" s="4">
        <v>1.97</v>
      </c>
      <c r="AF48" s="4">
        <v>1.97</v>
      </c>
      <c r="AG48" s="4">
        <v>1.97</v>
      </c>
      <c r="AH48" s="4">
        <v>1.97</v>
      </c>
      <c r="AI48" s="4">
        <v>1.97</v>
      </c>
      <c r="AJ48" s="4">
        <v>1.97</v>
      </c>
      <c r="AK48" s="4">
        <v>1.97</v>
      </c>
      <c r="AL48" s="4">
        <v>1.97</v>
      </c>
      <c r="AM48" s="4">
        <v>1.97</v>
      </c>
      <c r="AN48" s="4">
        <v>1.97</v>
      </c>
      <c r="AO48" s="4">
        <v>1.97</v>
      </c>
      <c r="AP48" s="4">
        <v>1.97</v>
      </c>
      <c r="AQ48" s="4">
        <v>1.97</v>
      </c>
      <c r="AR48" s="4">
        <v>1.97</v>
      </c>
      <c r="AS48" s="4">
        <v>1.97</v>
      </c>
      <c r="AT48" s="4">
        <v>1.97</v>
      </c>
      <c r="AU48" s="4">
        <v>1.97</v>
      </c>
      <c r="AV48" s="4">
        <v>1.97</v>
      </c>
      <c r="AW48" s="4">
        <v>1.97</v>
      </c>
      <c r="AX48" s="4">
        <v>1.97</v>
      </c>
      <c r="AY48" s="4">
        <v>1.97</v>
      </c>
      <c r="AZ48" s="4">
        <v>1.97</v>
      </c>
      <c r="BA48" s="4">
        <v>1.97</v>
      </c>
      <c r="BB48" s="4">
        <v>1.97</v>
      </c>
      <c r="BC48" s="4">
        <v>1.97</v>
      </c>
      <c r="BD48" s="4">
        <v>1.97</v>
      </c>
      <c r="BE48" s="4">
        <v>1.97</v>
      </c>
      <c r="BF48" s="4">
        <v>1.97</v>
      </c>
      <c r="BG48" s="4">
        <v>1.97</v>
      </c>
      <c r="BH48" s="4">
        <v>1.97</v>
      </c>
      <c r="BI48" s="4">
        <v>1.97</v>
      </c>
      <c r="BJ48" s="4">
        <v>1.97</v>
      </c>
      <c r="BK48" s="4">
        <v>1.97</v>
      </c>
      <c r="BL48" s="4">
        <v>1.97</v>
      </c>
      <c r="BM48" s="4">
        <v>1.97</v>
      </c>
      <c r="BN48" s="4">
        <v>1.97</v>
      </c>
      <c r="BO48" s="4">
        <v>1.97</v>
      </c>
      <c r="BP48" s="4">
        <v>1.97</v>
      </c>
      <c r="BQ48" s="4">
        <v>1.97</v>
      </c>
      <c r="BR48" s="4">
        <v>1.97</v>
      </c>
      <c r="BS48" s="4">
        <v>1.97</v>
      </c>
      <c r="BT48" s="4">
        <v>1.97</v>
      </c>
      <c r="BU48" s="4">
        <v>1.97</v>
      </c>
      <c r="BV48" s="4">
        <v>1.97</v>
      </c>
      <c r="BW48" s="4">
        <v>1.97</v>
      </c>
      <c r="BX48" s="4">
        <v>1.97</v>
      </c>
      <c r="BY48" s="4">
        <v>1.97</v>
      </c>
      <c r="BZ48" s="4">
        <v>1.97</v>
      </c>
      <c r="CA48" s="4">
        <v>1.97</v>
      </c>
      <c r="CB48" s="4">
        <v>1.97</v>
      </c>
      <c r="CC48" s="4">
        <v>1.97</v>
      </c>
      <c r="CD48" s="4">
        <v>1.97</v>
      </c>
      <c r="CE48" s="4">
        <v>1.97</v>
      </c>
      <c r="CF48" s="4">
        <v>1.97</v>
      </c>
      <c r="CG48" s="4">
        <v>1.97</v>
      </c>
      <c r="CH48" s="4">
        <v>1.97</v>
      </c>
      <c r="CI48" s="4">
        <v>1.97</v>
      </c>
      <c r="CJ48" s="4">
        <v>1.97</v>
      </c>
      <c r="CK48" s="4">
        <v>1.97</v>
      </c>
    </row>
    <row r="49" spans="1:89" ht="35.450000000000003" customHeight="1" x14ac:dyDescent="0.25">
      <c r="A49" s="4" t="s">
        <v>99</v>
      </c>
      <c r="B49" s="7" t="s">
        <v>103</v>
      </c>
      <c r="C49" s="4" t="s">
        <v>104</v>
      </c>
      <c r="D49" s="4">
        <v>52.84</v>
      </c>
      <c r="E49" s="4">
        <v>523</v>
      </c>
      <c r="F49" s="4">
        <v>440</v>
      </c>
      <c r="G49" s="4">
        <v>314</v>
      </c>
      <c r="H49" s="4">
        <v>473</v>
      </c>
      <c r="I49" s="4">
        <v>428</v>
      </c>
      <c r="J49" s="4">
        <v>362</v>
      </c>
      <c r="K49" s="4">
        <v>312</v>
      </c>
      <c r="L49" s="4">
        <v>339</v>
      </c>
      <c r="M49" s="4">
        <v>283</v>
      </c>
      <c r="N49" s="4">
        <v>278</v>
      </c>
      <c r="O49" s="4">
        <v>258</v>
      </c>
      <c r="P49" s="4">
        <v>247</v>
      </c>
      <c r="Q49" s="17">
        <v>151</v>
      </c>
      <c r="R49" s="4">
        <v>161</v>
      </c>
      <c r="S49" s="4">
        <v>138</v>
      </c>
      <c r="T49" s="4">
        <v>137</v>
      </c>
      <c r="U49" s="4">
        <v>146</v>
      </c>
      <c r="V49" s="4">
        <v>115</v>
      </c>
      <c r="W49" s="4">
        <v>105</v>
      </c>
      <c r="X49" s="4">
        <v>102</v>
      </c>
      <c r="Y49" s="4">
        <v>104</v>
      </c>
      <c r="Z49" s="4">
        <v>108</v>
      </c>
      <c r="AA49" s="4">
        <v>112</v>
      </c>
      <c r="AB49" s="4">
        <v>116</v>
      </c>
      <c r="AC49" s="4">
        <v>66</v>
      </c>
      <c r="AD49" s="4">
        <v>69</v>
      </c>
      <c r="AE49" s="4">
        <v>19</v>
      </c>
      <c r="AF49" s="4">
        <v>20</v>
      </c>
      <c r="AG49" s="4">
        <v>21</v>
      </c>
      <c r="AH49" s="4">
        <v>21</v>
      </c>
      <c r="AI49" s="4">
        <v>22</v>
      </c>
      <c r="AJ49" s="4">
        <v>149</v>
      </c>
      <c r="AK49" s="4">
        <v>339</v>
      </c>
      <c r="AL49" s="4">
        <v>521</v>
      </c>
      <c r="AM49" s="4">
        <v>715</v>
      </c>
      <c r="AN49" s="4">
        <v>741</v>
      </c>
      <c r="AO49" s="4">
        <v>579</v>
      </c>
      <c r="AP49" s="4">
        <v>405</v>
      </c>
      <c r="AQ49" s="4">
        <v>258</v>
      </c>
      <c r="AR49" s="4">
        <v>355</v>
      </c>
      <c r="AS49" s="4">
        <v>453</v>
      </c>
      <c r="AT49" s="4">
        <v>473</v>
      </c>
      <c r="AU49" s="4">
        <v>487</v>
      </c>
      <c r="AV49" s="4">
        <v>504</v>
      </c>
      <c r="AW49" s="4">
        <v>522</v>
      </c>
      <c r="AX49" s="4">
        <v>541</v>
      </c>
      <c r="AY49" s="4">
        <v>561</v>
      </c>
      <c r="AZ49" s="4">
        <v>581</v>
      </c>
      <c r="BA49" s="4">
        <v>604</v>
      </c>
      <c r="BB49" s="4">
        <v>623</v>
      </c>
      <c r="BC49" s="4">
        <v>645</v>
      </c>
      <c r="BD49" s="4">
        <v>661</v>
      </c>
      <c r="BE49" s="4">
        <v>684</v>
      </c>
      <c r="BF49" s="4">
        <v>700</v>
      </c>
      <c r="BG49" s="4">
        <v>725</v>
      </c>
      <c r="BH49" s="4">
        <v>751</v>
      </c>
      <c r="BI49" s="4">
        <v>778</v>
      </c>
      <c r="BJ49" s="4">
        <v>806</v>
      </c>
      <c r="BK49" s="4">
        <v>835</v>
      </c>
      <c r="BL49" s="4">
        <v>866</v>
      </c>
      <c r="BM49" s="4">
        <v>897</v>
      </c>
      <c r="BN49" s="4">
        <v>929</v>
      </c>
      <c r="BO49" s="4">
        <v>963</v>
      </c>
      <c r="BP49" s="4">
        <v>997</v>
      </c>
      <c r="BQ49" s="4">
        <v>1033</v>
      </c>
      <c r="BR49" s="4">
        <v>935</v>
      </c>
      <c r="BS49" s="4">
        <v>1122</v>
      </c>
      <c r="BT49" s="4">
        <v>1160</v>
      </c>
      <c r="BU49" s="4">
        <v>1262</v>
      </c>
      <c r="BV49" s="4">
        <v>1248</v>
      </c>
      <c r="BW49" s="4">
        <v>1327</v>
      </c>
      <c r="BX49" s="4">
        <v>1347</v>
      </c>
      <c r="BY49" s="4">
        <v>1324</v>
      </c>
      <c r="BZ49" s="4">
        <v>1427</v>
      </c>
      <c r="CA49" s="4">
        <v>1424</v>
      </c>
      <c r="CB49" s="4">
        <v>1543</v>
      </c>
      <c r="CC49" s="4">
        <v>1528</v>
      </c>
      <c r="CD49" s="4">
        <v>1581</v>
      </c>
      <c r="CE49" s="4">
        <v>1637</v>
      </c>
      <c r="CF49" s="4">
        <v>1176</v>
      </c>
      <c r="CG49" s="4">
        <v>1221</v>
      </c>
      <c r="CH49" s="4">
        <v>1262</v>
      </c>
      <c r="CI49" s="4">
        <v>1308</v>
      </c>
      <c r="CJ49" s="4">
        <v>1336</v>
      </c>
      <c r="CK49" s="4">
        <v>0</v>
      </c>
    </row>
    <row r="50" spans="1:89" ht="35.450000000000003" customHeight="1" x14ac:dyDescent="0.25">
      <c r="A50" s="16" t="s">
        <v>154</v>
      </c>
      <c r="B50" s="16"/>
      <c r="C50" s="4"/>
      <c r="D50" s="16" t="s">
        <v>107</v>
      </c>
      <c r="E50" s="16" t="s">
        <v>9</v>
      </c>
      <c r="F50" s="16" t="s">
        <v>10</v>
      </c>
      <c r="G50" s="16" t="s">
        <v>11</v>
      </c>
      <c r="H50" s="16" t="s">
        <v>12</v>
      </c>
      <c r="I50" s="16" t="s">
        <v>13</v>
      </c>
      <c r="J50" s="16" t="s">
        <v>14</v>
      </c>
      <c r="K50" s="16" t="s">
        <v>15</v>
      </c>
      <c r="L50" s="16" t="s">
        <v>16</v>
      </c>
      <c r="M50" s="16" t="s">
        <v>17</v>
      </c>
      <c r="N50" s="16" t="s">
        <v>18</v>
      </c>
      <c r="O50" s="16" t="s">
        <v>19</v>
      </c>
      <c r="P50" s="16" t="s">
        <v>20</v>
      </c>
      <c r="Q50" s="17" t="s">
        <v>21</v>
      </c>
      <c r="R50" s="16" t="s">
        <v>22</v>
      </c>
      <c r="S50" s="16" t="s">
        <v>23</v>
      </c>
      <c r="T50" s="16" t="s">
        <v>24</v>
      </c>
      <c r="U50" s="16" t="s">
        <v>25</v>
      </c>
      <c r="V50" s="16" t="s">
        <v>26</v>
      </c>
      <c r="W50" s="16" t="s">
        <v>27</v>
      </c>
      <c r="X50" s="16" t="s">
        <v>28</v>
      </c>
      <c r="Y50" s="16" t="s">
        <v>29</v>
      </c>
      <c r="Z50" s="16" t="s">
        <v>30</v>
      </c>
      <c r="AA50" s="16" t="s">
        <v>31</v>
      </c>
      <c r="AB50" s="16" t="s">
        <v>32</v>
      </c>
      <c r="AC50" s="16" t="s">
        <v>33</v>
      </c>
      <c r="AD50" s="16" t="s">
        <v>34</v>
      </c>
      <c r="AE50" s="16" t="s">
        <v>35</v>
      </c>
      <c r="AF50" s="16" t="s">
        <v>36</v>
      </c>
      <c r="AG50" s="16" t="s">
        <v>37</v>
      </c>
      <c r="AH50" s="16" t="s">
        <v>38</v>
      </c>
      <c r="AI50" s="16" t="s">
        <v>39</v>
      </c>
      <c r="AJ50" s="16" t="s">
        <v>40</v>
      </c>
      <c r="AK50" s="16" t="s">
        <v>41</v>
      </c>
      <c r="AL50" s="16" t="s">
        <v>42</v>
      </c>
      <c r="AM50" s="16" t="s">
        <v>43</v>
      </c>
      <c r="AN50" s="16" t="s">
        <v>44</v>
      </c>
      <c r="AO50" s="16" t="s">
        <v>45</v>
      </c>
      <c r="AP50" s="16" t="s">
        <v>46</v>
      </c>
      <c r="AQ50" s="16" t="s">
        <v>47</v>
      </c>
      <c r="AR50" s="16" t="s">
        <v>48</v>
      </c>
      <c r="AS50" s="16" t="s">
        <v>49</v>
      </c>
      <c r="AT50" s="16" t="s">
        <v>50</v>
      </c>
      <c r="AU50" s="16" t="s">
        <v>51</v>
      </c>
      <c r="AV50" s="16" t="s">
        <v>52</v>
      </c>
      <c r="AW50" s="16" t="s">
        <v>53</v>
      </c>
      <c r="AX50" s="16" t="s">
        <v>54</v>
      </c>
      <c r="AY50" s="16" t="s">
        <v>55</v>
      </c>
      <c r="AZ50" s="16" t="s">
        <v>56</v>
      </c>
      <c r="BA50" s="16" t="s">
        <v>57</v>
      </c>
      <c r="BB50" s="16" t="s">
        <v>58</v>
      </c>
      <c r="BC50" s="16" t="s">
        <v>59</v>
      </c>
      <c r="BD50" s="16" t="s">
        <v>60</v>
      </c>
      <c r="BE50" s="16" t="s">
        <v>61</v>
      </c>
      <c r="BF50" s="16" t="s">
        <v>62</v>
      </c>
      <c r="BG50" s="16" t="s">
        <v>63</v>
      </c>
      <c r="BH50" s="16" t="s">
        <v>64</v>
      </c>
      <c r="BI50" s="16" t="s">
        <v>65</v>
      </c>
      <c r="BJ50" s="16" t="s">
        <v>66</v>
      </c>
      <c r="BK50" s="16" t="s">
        <v>67</v>
      </c>
      <c r="BL50" s="16" t="s">
        <v>68</v>
      </c>
      <c r="BM50" s="16" t="s">
        <v>69</v>
      </c>
      <c r="BN50" s="16" t="s">
        <v>70</v>
      </c>
      <c r="BO50" s="16" t="s">
        <v>71</v>
      </c>
      <c r="BP50" s="16" t="s">
        <v>72</v>
      </c>
      <c r="BQ50" s="16" t="s">
        <v>73</v>
      </c>
      <c r="BR50" s="16" t="s">
        <v>74</v>
      </c>
      <c r="BS50" s="16" t="s">
        <v>75</v>
      </c>
      <c r="BT50" s="16" t="s">
        <v>76</v>
      </c>
      <c r="BU50" s="16" t="s">
        <v>77</v>
      </c>
      <c r="BV50" s="16" t="s">
        <v>78</v>
      </c>
      <c r="BW50" s="16" t="s">
        <v>79</v>
      </c>
      <c r="BX50" s="16" t="s">
        <v>80</v>
      </c>
      <c r="BY50" s="16" t="s">
        <v>81</v>
      </c>
      <c r="BZ50" s="16" t="s">
        <v>82</v>
      </c>
      <c r="CA50" s="16" t="s">
        <v>83</v>
      </c>
      <c r="CB50" s="16" t="s">
        <v>84</v>
      </c>
      <c r="CC50" s="16" t="s">
        <v>85</v>
      </c>
      <c r="CD50" s="16" t="s">
        <v>86</v>
      </c>
      <c r="CE50" s="16" t="s">
        <v>87</v>
      </c>
      <c r="CF50" s="16" t="s">
        <v>88</v>
      </c>
      <c r="CG50" s="16" t="s">
        <v>89</v>
      </c>
      <c r="CH50" s="16" t="s">
        <v>90</v>
      </c>
      <c r="CI50" s="16" t="s">
        <v>91</v>
      </c>
      <c r="CJ50" s="16" t="s">
        <v>92</v>
      </c>
      <c r="CK50" s="16" t="s">
        <v>93</v>
      </c>
    </row>
    <row r="51" spans="1:89" ht="35.450000000000003" customHeight="1" x14ac:dyDescent="0.25">
      <c r="A51" s="18" t="s">
        <v>148</v>
      </c>
      <c r="B51" s="7" t="s">
        <v>94</v>
      </c>
      <c r="C51" s="4" t="s">
        <v>95</v>
      </c>
      <c r="D51" s="4">
        <f>SUM(M51:CK51)</f>
        <v>2334</v>
      </c>
      <c r="E51" s="4">
        <v>198</v>
      </c>
      <c r="F51" s="4">
        <v>236</v>
      </c>
      <c r="G51" s="4">
        <v>235</v>
      </c>
      <c r="H51" s="4">
        <v>188</v>
      </c>
      <c r="I51" s="4">
        <v>150</v>
      </c>
      <c r="J51" s="4">
        <v>124</v>
      </c>
      <c r="K51" s="4">
        <v>112</v>
      </c>
      <c r="L51" s="4">
        <v>158</v>
      </c>
      <c r="M51" s="4">
        <v>67</v>
      </c>
      <c r="N51" s="4">
        <v>53</v>
      </c>
      <c r="O51" s="4">
        <v>53</v>
      </c>
      <c r="P51" s="4">
        <v>53</v>
      </c>
      <c r="Q51" s="17">
        <v>53</v>
      </c>
      <c r="R51" s="4">
        <v>53</v>
      </c>
      <c r="S51" s="4">
        <v>53</v>
      </c>
      <c r="T51" s="4">
        <v>53</v>
      </c>
      <c r="U51" s="4">
        <v>53</v>
      </c>
      <c r="V51" s="4">
        <v>53</v>
      </c>
      <c r="W51" s="4">
        <v>53</v>
      </c>
      <c r="X51" s="4">
        <v>53</v>
      </c>
      <c r="Y51" s="4">
        <v>53</v>
      </c>
      <c r="Z51" s="4">
        <v>53</v>
      </c>
      <c r="AA51" s="4">
        <v>53</v>
      </c>
      <c r="AB51" s="4">
        <v>53</v>
      </c>
      <c r="AC51" s="4">
        <v>53</v>
      </c>
      <c r="AD51" s="4">
        <v>53</v>
      </c>
      <c r="AE51" s="4">
        <v>53</v>
      </c>
      <c r="AF51" s="4">
        <v>53</v>
      </c>
      <c r="AG51" s="4">
        <v>53</v>
      </c>
      <c r="AH51" s="4">
        <v>53</v>
      </c>
      <c r="AI51" s="4">
        <v>53</v>
      </c>
      <c r="AJ51" s="4">
        <v>53</v>
      </c>
      <c r="AK51" s="4">
        <v>53</v>
      </c>
      <c r="AL51" s="4">
        <v>53</v>
      </c>
      <c r="AM51" s="4">
        <v>53</v>
      </c>
      <c r="AN51" s="4">
        <v>53</v>
      </c>
      <c r="AO51" s="4">
        <v>53</v>
      </c>
      <c r="AP51" s="4">
        <v>53</v>
      </c>
      <c r="AQ51" s="4">
        <v>53</v>
      </c>
      <c r="AR51" s="4">
        <v>53</v>
      </c>
      <c r="AS51" s="4">
        <v>53</v>
      </c>
      <c r="AT51" s="4">
        <v>53</v>
      </c>
      <c r="AU51" s="4">
        <v>53</v>
      </c>
      <c r="AV51" s="4">
        <v>93</v>
      </c>
      <c r="AW51" s="4">
        <v>93</v>
      </c>
      <c r="AX51" s="4">
        <v>93</v>
      </c>
      <c r="AY51" s="4">
        <v>93</v>
      </c>
      <c r="AZ51" s="4">
        <v>93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</row>
    <row r="52" spans="1:89" ht="35.450000000000003" customHeight="1" x14ac:dyDescent="0.25">
      <c r="A52" s="4" t="s">
        <v>96</v>
      </c>
      <c r="B52" s="4" t="s">
        <v>97</v>
      </c>
      <c r="C52" s="4" t="s">
        <v>98</v>
      </c>
      <c r="D52" s="4"/>
      <c r="E52" s="4">
        <v>1.6</v>
      </c>
      <c r="F52" s="4">
        <v>1.6</v>
      </c>
      <c r="G52" s="4">
        <v>1.6</v>
      </c>
      <c r="H52" s="4">
        <v>1.6</v>
      </c>
      <c r="I52" s="4">
        <v>1.6</v>
      </c>
      <c r="J52" s="4">
        <v>1.6</v>
      </c>
      <c r="K52" s="4">
        <v>1.6</v>
      </c>
      <c r="L52" s="4">
        <v>1.6</v>
      </c>
      <c r="M52" s="4">
        <v>1.6</v>
      </c>
      <c r="N52" s="4">
        <v>1.6</v>
      </c>
      <c r="O52" s="4">
        <v>1.6</v>
      </c>
      <c r="P52" s="4">
        <v>1.6</v>
      </c>
      <c r="Q52" s="17">
        <v>1.6</v>
      </c>
      <c r="R52" s="4">
        <v>1.6</v>
      </c>
      <c r="S52" s="4">
        <v>1.6</v>
      </c>
      <c r="T52" s="4">
        <v>1.6</v>
      </c>
      <c r="U52" s="4">
        <v>1.6</v>
      </c>
      <c r="V52" s="4">
        <v>1.6</v>
      </c>
      <c r="W52" s="4">
        <v>1.6</v>
      </c>
      <c r="X52" s="4">
        <v>1.6</v>
      </c>
      <c r="Y52" s="4">
        <v>1.6</v>
      </c>
      <c r="Z52" s="4">
        <v>1.6</v>
      </c>
      <c r="AA52" s="4">
        <v>1.6</v>
      </c>
      <c r="AB52" s="4">
        <v>1.6</v>
      </c>
      <c r="AC52" s="4">
        <v>1.6</v>
      </c>
      <c r="AD52" s="4">
        <v>1.6</v>
      </c>
      <c r="AE52" s="4">
        <v>1.6</v>
      </c>
      <c r="AF52" s="4">
        <v>1.6</v>
      </c>
      <c r="AG52" s="4">
        <v>1.6</v>
      </c>
      <c r="AH52" s="4">
        <v>1.6</v>
      </c>
      <c r="AI52" s="4">
        <v>1.6</v>
      </c>
      <c r="AJ52" s="4">
        <v>1.6</v>
      </c>
      <c r="AK52" s="4">
        <v>1.6</v>
      </c>
      <c r="AL52" s="4">
        <v>1.6</v>
      </c>
      <c r="AM52" s="4">
        <v>1.6</v>
      </c>
      <c r="AN52" s="4">
        <v>1.6</v>
      </c>
      <c r="AO52" s="4">
        <v>1.6</v>
      </c>
      <c r="AP52" s="4">
        <v>1.6</v>
      </c>
      <c r="AQ52" s="4">
        <v>1.6</v>
      </c>
      <c r="AR52" s="4">
        <v>1.6</v>
      </c>
      <c r="AS52" s="4">
        <v>1.6</v>
      </c>
      <c r="AT52" s="4">
        <v>1.6</v>
      </c>
      <c r="AU52" s="4">
        <v>1.6</v>
      </c>
      <c r="AV52" s="4">
        <v>1.6</v>
      </c>
      <c r="AW52" s="4">
        <v>1.6</v>
      </c>
      <c r="AX52" s="4">
        <v>1.6</v>
      </c>
      <c r="AY52" s="4">
        <v>1.6</v>
      </c>
      <c r="AZ52" s="4">
        <v>1.6</v>
      </c>
      <c r="BA52" s="4">
        <v>1.6</v>
      </c>
      <c r="BB52" s="4">
        <v>1.6</v>
      </c>
      <c r="BC52" s="4">
        <v>1.6</v>
      </c>
      <c r="BD52" s="4">
        <v>1.6</v>
      </c>
      <c r="BE52" s="4">
        <v>1.6</v>
      </c>
      <c r="BF52" s="4">
        <v>1.6</v>
      </c>
      <c r="BG52" s="4">
        <v>1.6</v>
      </c>
      <c r="BH52" s="4">
        <v>1.6</v>
      </c>
      <c r="BI52" s="4">
        <v>1.6</v>
      </c>
      <c r="BJ52" s="4">
        <v>1.6</v>
      </c>
      <c r="BK52" s="4">
        <v>1.6</v>
      </c>
      <c r="BL52" s="4">
        <v>1.6</v>
      </c>
      <c r="BM52" s="4">
        <v>1.6</v>
      </c>
      <c r="BN52" s="4">
        <v>1.6</v>
      </c>
      <c r="BO52" s="4">
        <v>1.6</v>
      </c>
      <c r="BP52" s="4">
        <v>1.6</v>
      </c>
      <c r="BQ52" s="4">
        <v>1.6</v>
      </c>
      <c r="BR52" s="4">
        <v>1.6</v>
      </c>
      <c r="BS52" s="4">
        <v>1.6</v>
      </c>
      <c r="BT52" s="4">
        <v>1.6</v>
      </c>
      <c r="BU52" s="4">
        <v>1.6</v>
      </c>
      <c r="BV52" s="4">
        <v>1.6</v>
      </c>
      <c r="BW52" s="4">
        <v>1.6</v>
      </c>
      <c r="BX52" s="4">
        <v>1.6</v>
      </c>
      <c r="BY52" s="4">
        <v>1.6</v>
      </c>
      <c r="BZ52" s="4">
        <v>1.6</v>
      </c>
      <c r="CA52" s="4">
        <v>1.6</v>
      </c>
      <c r="CB52" s="4">
        <v>1.6</v>
      </c>
      <c r="CC52" s="4">
        <v>1.6</v>
      </c>
      <c r="CD52" s="4">
        <v>1.6</v>
      </c>
      <c r="CE52" s="4">
        <v>1.6</v>
      </c>
      <c r="CF52" s="4">
        <v>1.6</v>
      </c>
      <c r="CG52" s="4">
        <v>1.6</v>
      </c>
      <c r="CH52" s="4">
        <v>1.6</v>
      </c>
      <c r="CI52" s="4">
        <v>1.6</v>
      </c>
      <c r="CJ52" s="4">
        <v>1.6</v>
      </c>
      <c r="CK52" s="4">
        <v>1.6</v>
      </c>
    </row>
    <row r="53" spans="1:89" ht="35.450000000000003" customHeight="1" x14ac:dyDescent="0.25">
      <c r="A53" s="4" t="s">
        <v>99</v>
      </c>
      <c r="B53" s="7" t="s">
        <v>100</v>
      </c>
      <c r="C53" s="4" t="s">
        <v>101</v>
      </c>
      <c r="D53" s="4">
        <f>SUM(M53:CK53)</f>
        <v>3845</v>
      </c>
      <c r="E53" s="4">
        <v>201</v>
      </c>
      <c r="F53" s="4">
        <v>244</v>
      </c>
      <c r="G53" s="4">
        <v>246</v>
      </c>
      <c r="H53" s="4">
        <v>201</v>
      </c>
      <c r="I53" s="4">
        <v>162</v>
      </c>
      <c r="J53" s="4">
        <v>136</v>
      </c>
      <c r="K53" s="4">
        <v>126</v>
      </c>
      <c r="L53" s="4">
        <v>180</v>
      </c>
      <c r="M53" s="4">
        <v>78</v>
      </c>
      <c r="N53" s="4">
        <v>63</v>
      </c>
      <c r="O53" s="4">
        <v>64</v>
      </c>
      <c r="P53" s="4">
        <v>65</v>
      </c>
      <c r="Q53" s="17">
        <v>66</v>
      </c>
      <c r="R53" s="4">
        <v>67</v>
      </c>
      <c r="S53" s="4">
        <v>68</v>
      </c>
      <c r="T53" s="4">
        <v>69</v>
      </c>
      <c r="U53" s="4">
        <v>70</v>
      </c>
      <c r="V53" s="4">
        <v>71</v>
      </c>
      <c r="W53" s="4">
        <v>72</v>
      </c>
      <c r="X53" s="4">
        <v>73</v>
      </c>
      <c r="Y53" s="4">
        <v>75</v>
      </c>
      <c r="Z53" s="4">
        <v>76</v>
      </c>
      <c r="AA53" s="4">
        <v>77</v>
      </c>
      <c r="AB53" s="4">
        <v>78</v>
      </c>
      <c r="AC53" s="4">
        <v>79</v>
      </c>
      <c r="AD53" s="4">
        <v>81</v>
      </c>
      <c r="AE53" s="4">
        <v>82</v>
      </c>
      <c r="AF53" s="4">
        <v>83</v>
      </c>
      <c r="AG53" s="4">
        <v>85</v>
      </c>
      <c r="AH53" s="4">
        <v>86</v>
      </c>
      <c r="AI53" s="4">
        <v>87</v>
      </c>
      <c r="AJ53" s="4">
        <v>89</v>
      </c>
      <c r="AK53" s="4">
        <v>90</v>
      </c>
      <c r="AL53" s="4">
        <v>92</v>
      </c>
      <c r="AM53" s="4">
        <v>93</v>
      </c>
      <c r="AN53" s="4">
        <v>95</v>
      </c>
      <c r="AO53" s="4">
        <v>96</v>
      </c>
      <c r="AP53" s="4">
        <v>98</v>
      </c>
      <c r="AQ53" s="4">
        <v>99</v>
      </c>
      <c r="AR53" s="4">
        <v>101</v>
      </c>
      <c r="AS53" s="4">
        <v>102</v>
      </c>
      <c r="AT53" s="4">
        <v>104</v>
      </c>
      <c r="AU53" s="4">
        <v>106</v>
      </c>
      <c r="AV53" s="4">
        <v>187</v>
      </c>
      <c r="AW53" s="4">
        <v>190</v>
      </c>
      <c r="AX53" s="4">
        <v>193</v>
      </c>
      <c r="AY53" s="4">
        <v>196</v>
      </c>
      <c r="AZ53" s="4">
        <v>199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</row>
    <row r="54" spans="1:89" ht="35.450000000000003" customHeight="1" x14ac:dyDescent="0.25">
      <c r="A54" s="4" t="s">
        <v>102</v>
      </c>
      <c r="B54" s="4" t="s">
        <v>97</v>
      </c>
      <c r="C54" s="4" t="s">
        <v>98</v>
      </c>
      <c r="D54" s="4"/>
      <c r="E54" s="4">
        <v>1.97</v>
      </c>
      <c r="F54" s="4">
        <v>1.97</v>
      </c>
      <c r="G54" s="4">
        <v>1.97</v>
      </c>
      <c r="H54" s="4">
        <v>1.97</v>
      </c>
      <c r="I54" s="4">
        <v>1.97</v>
      </c>
      <c r="J54" s="4">
        <v>1.97</v>
      </c>
      <c r="K54" s="4">
        <v>1.97</v>
      </c>
      <c r="L54" s="4">
        <v>1.97</v>
      </c>
      <c r="M54" s="4">
        <v>1.97</v>
      </c>
      <c r="N54" s="4">
        <v>1.97</v>
      </c>
      <c r="O54" s="4">
        <v>1.97</v>
      </c>
      <c r="P54" s="4">
        <v>1.97</v>
      </c>
      <c r="Q54" s="17">
        <v>1.97</v>
      </c>
      <c r="R54" s="4">
        <v>1.97</v>
      </c>
      <c r="S54" s="4">
        <v>1.97</v>
      </c>
      <c r="T54" s="4">
        <v>1.97</v>
      </c>
      <c r="U54" s="4">
        <v>1.97</v>
      </c>
      <c r="V54" s="4">
        <v>1.97</v>
      </c>
      <c r="W54" s="4">
        <v>1.97</v>
      </c>
      <c r="X54" s="4">
        <v>1.97</v>
      </c>
      <c r="Y54" s="4">
        <v>1.97</v>
      </c>
      <c r="Z54" s="4">
        <v>1.97</v>
      </c>
      <c r="AA54" s="4">
        <v>1.97</v>
      </c>
      <c r="AB54" s="4">
        <v>1.97</v>
      </c>
      <c r="AC54" s="4">
        <v>1.97</v>
      </c>
      <c r="AD54" s="4">
        <v>1.97</v>
      </c>
      <c r="AE54" s="4">
        <v>1.97</v>
      </c>
      <c r="AF54" s="4">
        <v>1.97</v>
      </c>
      <c r="AG54" s="4">
        <v>1.97</v>
      </c>
      <c r="AH54" s="4">
        <v>1.97</v>
      </c>
      <c r="AI54" s="4">
        <v>1.97</v>
      </c>
      <c r="AJ54" s="4">
        <v>1.97</v>
      </c>
      <c r="AK54" s="4">
        <v>1.97</v>
      </c>
      <c r="AL54" s="4">
        <v>1.97</v>
      </c>
      <c r="AM54" s="4">
        <v>1.97</v>
      </c>
      <c r="AN54" s="4">
        <v>1.97</v>
      </c>
      <c r="AO54" s="4">
        <v>1.97</v>
      </c>
      <c r="AP54" s="4">
        <v>1.97</v>
      </c>
      <c r="AQ54" s="4">
        <v>1.97</v>
      </c>
      <c r="AR54" s="4">
        <v>1.97</v>
      </c>
      <c r="AS54" s="4">
        <v>1.97</v>
      </c>
      <c r="AT54" s="4">
        <v>1.97</v>
      </c>
      <c r="AU54" s="4">
        <v>1.97</v>
      </c>
      <c r="AV54" s="4">
        <v>1.97</v>
      </c>
      <c r="AW54" s="4">
        <v>1.97</v>
      </c>
      <c r="AX54" s="4">
        <v>1.97</v>
      </c>
      <c r="AY54" s="4">
        <v>1.97</v>
      </c>
      <c r="AZ54" s="4">
        <v>1.97</v>
      </c>
      <c r="BA54" s="4">
        <v>1.97</v>
      </c>
      <c r="BB54" s="4">
        <v>1.97</v>
      </c>
      <c r="BC54" s="4">
        <v>1.97</v>
      </c>
      <c r="BD54" s="4">
        <v>1.97</v>
      </c>
      <c r="BE54" s="4">
        <v>1.97</v>
      </c>
      <c r="BF54" s="4">
        <v>1.97</v>
      </c>
      <c r="BG54" s="4">
        <v>1.97</v>
      </c>
      <c r="BH54" s="4">
        <v>1.97</v>
      </c>
      <c r="BI54" s="4">
        <v>1.97</v>
      </c>
      <c r="BJ54" s="4">
        <v>1.97</v>
      </c>
      <c r="BK54" s="4">
        <v>1.97</v>
      </c>
      <c r="BL54" s="4">
        <v>1.97</v>
      </c>
      <c r="BM54" s="4">
        <v>1.97</v>
      </c>
      <c r="BN54" s="4">
        <v>1.97</v>
      </c>
      <c r="BO54" s="4">
        <v>1.97</v>
      </c>
      <c r="BP54" s="4">
        <v>1.97</v>
      </c>
      <c r="BQ54" s="4">
        <v>1.97</v>
      </c>
      <c r="BR54" s="4">
        <v>1.97</v>
      </c>
      <c r="BS54" s="4">
        <v>1.97</v>
      </c>
      <c r="BT54" s="4">
        <v>1.97</v>
      </c>
      <c r="BU54" s="4">
        <v>1.97</v>
      </c>
      <c r="BV54" s="4">
        <v>1.97</v>
      </c>
      <c r="BW54" s="4">
        <v>1.97</v>
      </c>
      <c r="BX54" s="4">
        <v>1.97</v>
      </c>
      <c r="BY54" s="4">
        <v>1.97</v>
      </c>
      <c r="BZ54" s="4">
        <v>1.97</v>
      </c>
      <c r="CA54" s="4">
        <v>1.97</v>
      </c>
      <c r="CB54" s="4">
        <v>1.97</v>
      </c>
      <c r="CC54" s="4">
        <v>1.97</v>
      </c>
      <c r="CD54" s="4">
        <v>1.97</v>
      </c>
      <c r="CE54" s="4">
        <v>1.97</v>
      </c>
      <c r="CF54" s="4">
        <v>1.97</v>
      </c>
      <c r="CG54" s="4">
        <v>1.97</v>
      </c>
      <c r="CH54" s="4">
        <v>1.97</v>
      </c>
      <c r="CI54" s="4">
        <v>1.97</v>
      </c>
      <c r="CJ54" s="4">
        <v>1.97</v>
      </c>
      <c r="CK54" s="4">
        <v>1.97</v>
      </c>
    </row>
    <row r="55" spans="1:89" ht="35.450000000000003" customHeight="1" x14ac:dyDescent="0.25">
      <c r="A55" s="4" t="s">
        <v>99</v>
      </c>
      <c r="B55" s="7" t="s">
        <v>103</v>
      </c>
      <c r="C55" s="4" t="s">
        <v>104</v>
      </c>
      <c r="D55" s="4">
        <f>SUM(M55:CK55)</f>
        <v>7394</v>
      </c>
      <c r="E55" s="4">
        <v>205</v>
      </c>
      <c r="F55" s="4">
        <v>253</v>
      </c>
      <c r="G55" s="4">
        <v>261</v>
      </c>
      <c r="H55" s="4">
        <v>217</v>
      </c>
      <c r="I55" s="4">
        <v>179</v>
      </c>
      <c r="J55" s="4">
        <v>153</v>
      </c>
      <c r="K55" s="4">
        <v>144</v>
      </c>
      <c r="L55" s="4">
        <v>210</v>
      </c>
      <c r="M55" s="4">
        <v>93</v>
      </c>
      <c r="N55" s="4">
        <v>76</v>
      </c>
      <c r="O55" s="4">
        <v>79</v>
      </c>
      <c r="P55" s="4">
        <v>82</v>
      </c>
      <c r="Q55" s="17">
        <v>85</v>
      </c>
      <c r="R55" s="4">
        <v>88</v>
      </c>
      <c r="S55" s="4">
        <v>91</v>
      </c>
      <c r="T55" s="4">
        <v>94</v>
      </c>
      <c r="U55" s="1">
        <v>98</v>
      </c>
      <c r="V55" s="1">
        <v>101</v>
      </c>
      <c r="W55" s="1">
        <v>105</v>
      </c>
      <c r="X55" s="1">
        <v>108</v>
      </c>
      <c r="Y55" s="1">
        <v>112</v>
      </c>
      <c r="Z55" s="1">
        <v>116</v>
      </c>
      <c r="AA55" s="1">
        <v>121</v>
      </c>
      <c r="AB55" s="1">
        <v>125</v>
      </c>
      <c r="AC55" s="1">
        <v>130</v>
      </c>
      <c r="AD55" s="1">
        <v>134</v>
      </c>
      <c r="AE55" s="1">
        <v>139</v>
      </c>
      <c r="AF55" s="1">
        <v>144</v>
      </c>
      <c r="AG55" s="1">
        <v>149</v>
      </c>
      <c r="AH55" s="1">
        <v>155</v>
      </c>
      <c r="AI55" s="1">
        <v>160</v>
      </c>
      <c r="AJ55" s="1">
        <v>166</v>
      </c>
      <c r="AK55" s="1">
        <v>172</v>
      </c>
      <c r="AL55" s="1">
        <v>178</v>
      </c>
      <c r="AM55" s="1">
        <v>185</v>
      </c>
      <c r="AN55" s="1">
        <v>191</v>
      </c>
      <c r="AO55" s="1">
        <v>198</v>
      </c>
      <c r="AP55" s="1">
        <v>205</v>
      </c>
      <c r="AQ55" s="1">
        <v>213</v>
      </c>
      <c r="AR55" s="1">
        <v>220</v>
      </c>
      <c r="AS55" s="1">
        <v>228</v>
      </c>
      <c r="AT55" s="1">
        <v>236</v>
      </c>
      <c r="AU55" s="1">
        <v>245</v>
      </c>
      <c r="AV55" s="1">
        <v>441</v>
      </c>
      <c r="AW55" s="1">
        <v>457</v>
      </c>
      <c r="AX55" s="1">
        <v>474</v>
      </c>
      <c r="AY55" s="1">
        <v>491</v>
      </c>
      <c r="AZ55" s="1">
        <v>509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</row>
    <row r="56" spans="1:89" ht="35.450000000000003" customHeight="1" x14ac:dyDescent="0.25">
      <c r="A56" s="16" t="s">
        <v>154</v>
      </c>
      <c r="B56" s="16"/>
      <c r="C56" s="4"/>
      <c r="D56" s="16" t="s">
        <v>107</v>
      </c>
      <c r="E56" s="16" t="s">
        <v>9</v>
      </c>
      <c r="F56" s="16" t="s">
        <v>10</v>
      </c>
      <c r="G56" s="16" t="s">
        <v>11</v>
      </c>
      <c r="H56" s="16" t="s">
        <v>12</v>
      </c>
      <c r="I56" s="16" t="s">
        <v>13</v>
      </c>
      <c r="J56" s="16" t="s">
        <v>14</v>
      </c>
      <c r="K56" s="16" t="s">
        <v>15</v>
      </c>
      <c r="L56" s="16" t="s">
        <v>16</v>
      </c>
      <c r="M56" s="16" t="s">
        <v>17</v>
      </c>
      <c r="N56" s="16" t="s">
        <v>18</v>
      </c>
      <c r="O56" s="16" t="s">
        <v>19</v>
      </c>
      <c r="P56" s="16" t="s">
        <v>20</v>
      </c>
      <c r="Q56" s="17" t="s">
        <v>21</v>
      </c>
      <c r="R56" s="16" t="s">
        <v>22</v>
      </c>
      <c r="S56" s="16" t="s">
        <v>23</v>
      </c>
      <c r="T56" s="16" t="s">
        <v>24</v>
      </c>
      <c r="U56" s="16" t="s">
        <v>25</v>
      </c>
      <c r="V56" s="16" t="s">
        <v>26</v>
      </c>
      <c r="W56" s="16" t="s">
        <v>27</v>
      </c>
      <c r="X56" s="16" t="s">
        <v>28</v>
      </c>
      <c r="Y56" s="16" t="s">
        <v>29</v>
      </c>
      <c r="Z56" s="16" t="s">
        <v>30</v>
      </c>
      <c r="AA56" s="16" t="s">
        <v>31</v>
      </c>
      <c r="AB56" s="16" t="s">
        <v>32</v>
      </c>
      <c r="AC56" s="16" t="s">
        <v>33</v>
      </c>
      <c r="AD56" s="16" t="s">
        <v>34</v>
      </c>
      <c r="AE56" s="16" t="s">
        <v>35</v>
      </c>
      <c r="AF56" s="16" t="s">
        <v>36</v>
      </c>
      <c r="AG56" s="16" t="s">
        <v>37</v>
      </c>
      <c r="AH56" s="16" t="s">
        <v>38</v>
      </c>
      <c r="AI56" s="16" t="s">
        <v>39</v>
      </c>
      <c r="AJ56" s="16" t="s">
        <v>40</v>
      </c>
      <c r="AK56" s="16" t="s">
        <v>41</v>
      </c>
      <c r="AL56" s="16" t="s">
        <v>42</v>
      </c>
      <c r="AM56" s="16" t="s">
        <v>43</v>
      </c>
      <c r="AN56" s="16" t="s">
        <v>44</v>
      </c>
      <c r="AO56" s="16" t="s">
        <v>45</v>
      </c>
      <c r="AP56" s="16" t="s">
        <v>46</v>
      </c>
      <c r="AQ56" s="16" t="s">
        <v>47</v>
      </c>
      <c r="AR56" s="16" t="s">
        <v>48</v>
      </c>
      <c r="AS56" s="16" t="s">
        <v>49</v>
      </c>
      <c r="AT56" s="16" t="s">
        <v>50</v>
      </c>
      <c r="AU56" s="16" t="s">
        <v>51</v>
      </c>
      <c r="AV56" s="16" t="s">
        <v>52</v>
      </c>
      <c r="AW56" s="16" t="s">
        <v>53</v>
      </c>
      <c r="AX56" s="16" t="s">
        <v>54</v>
      </c>
      <c r="AY56" s="16" t="s">
        <v>55</v>
      </c>
      <c r="AZ56" s="16" t="s">
        <v>56</v>
      </c>
      <c r="BA56" s="16" t="s">
        <v>57</v>
      </c>
      <c r="BB56" s="16" t="s">
        <v>58</v>
      </c>
      <c r="BC56" s="16" t="s">
        <v>59</v>
      </c>
      <c r="BD56" s="16" t="s">
        <v>60</v>
      </c>
      <c r="BE56" s="16" t="s">
        <v>61</v>
      </c>
      <c r="BF56" s="16" t="s">
        <v>62</v>
      </c>
      <c r="BG56" s="16" t="s">
        <v>63</v>
      </c>
      <c r="BH56" s="16" t="s">
        <v>64</v>
      </c>
      <c r="BI56" s="16" t="s">
        <v>65</v>
      </c>
      <c r="BJ56" s="16" t="s">
        <v>66</v>
      </c>
      <c r="BK56" s="16" t="s">
        <v>67</v>
      </c>
      <c r="BL56" s="16" t="s">
        <v>68</v>
      </c>
      <c r="BM56" s="16" t="s">
        <v>69</v>
      </c>
      <c r="BN56" s="16" t="s">
        <v>70</v>
      </c>
      <c r="BO56" s="16" t="s">
        <v>71</v>
      </c>
      <c r="BP56" s="16" t="s">
        <v>72</v>
      </c>
      <c r="BQ56" s="16" t="s">
        <v>73</v>
      </c>
      <c r="BR56" s="16" t="s">
        <v>74</v>
      </c>
      <c r="BS56" s="16" t="s">
        <v>75</v>
      </c>
      <c r="BT56" s="16" t="s">
        <v>76</v>
      </c>
      <c r="BU56" s="16" t="s">
        <v>77</v>
      </c>
      <c r="BV56" s="16" t="s">
        <v>78</v>
      </c>
      <c r="BW56" s="16" t="s">
        <v>79</v>
      </c>
      <c r="BX56" s="16" t="s">
        <v>80</v>
      </c>
      <c r="BY56" s="16" t="s">
        <v>81</v>
      </c>
      <c r="BZ56" s="16" t="s">
        <v>82</v>
      </c>
      <c r="CA56" s="16" t="s">
        <v>83</v>
      </c>
      <c r="CB56" s="16" t="s">
        <v>84</v>
      </c>
      <c r="CC56" s="16" t="s">
        <v>85</v>
      </c>
      <c r="CD56" s="16" t="s">
        <v>86</v>
      </c>
      <c r="CE56" s="16" t="s">
        <v>87</v>
      </c>
      <c r="CF56" s="16" t="s">
        <v>88</v>
      </c>
      <c r="CG56" s="16" t="s">
        <v>89</v>
      </c>
      <c r="CH56" s="16" t="s">
        <v>90</v>
      </c>
      <c r="CI56" s="16" t="s">
        <v>91</v>
      </c>
      <c r="CJ56" s="16" t="s">
        <v>92</v>
      </c>
      <c r="CK56" s="16" t="s">
        <v>93</v>
      </c>
    </row>
    <row r="57" spans="1:89" ht="35.450000000000003" customHeight="1" x14ac:dyDescent="0.25">
      <c r="A57" s="18" t="s">
        <v>151</v>
      </c>
      <c r="B57" s="7" t="s">
        <v>94</v>
      </c>
      <c r="C57" s="4" t="s">
        <v>95</v>
      </c>
      <c r="D57" s="4">
        <f>SUM(M57:CK57)</f>
        <v>7421</v>
      </c>
      <c r="E57" s="4">
        <v>32</v>
      </c>
      <c r="F57" s="4">
        <v>121</v>
      </c>
      <c r="G57" s="4">
        <v>121</v>
      </c>
      <c r="H57" s="4">
        <v>121</v>
      </c>
      <c r="I57" s="4">
        <v>121</v>
      </c>
      <c r="J57" s="4">
        <v>121</v>
      </c>
      <c r="K57" s="4">
        <v>121</v>
      </c>
      <c r="L57" s="4">
        <v>121</v>
      </c>
      <c r="M57" s="4">
        <v>121</v>
      </c>
      <c r="N57" s="4">
        <v>178</v>
      </c>
      <c r="O57" s="4">
        <v>178</v>
      </c>
      <c r="P57" s="4">
        <v>178</v>
      </c>
      <c r="Q57" s="17">
        <v>178</v>
      </c>
      <c r="R57" s="4">
        <v>178</v>
      </c>
      <c r="S57" s="4">
        <v>178</v>
      </c>
      <c r="T57" s="4">
        <v>178</v>
      </c>
      <c r="U57" s="4">
        <v>178</v>
      </c>
      <c r="V57" s="4">
        <v>227</v>
      </c>
      <c r="W57" s="4">
        <v>74</v>
      </c>
      <c r="X57" s="4">
        <v>67</v>
      </c>
      <c r="Y57" s="4">
        <v>65</v>
      </c>
      <c r="Z57" s="4">
        <v>133</v>
      </c>
      <c r="AA57" s="4">
        <v>27</v>
      </c>
      <c r="AB57" s="4">
        <v>27</v>
      </c>
      <c r="AC57" s="4">
        <v>27</v>
      </c>
      <c r="AD57" s="4">
        <v>27</v>
      </c>
      <c r="AE57" s="4">
        <v>27</v>
      </c>
      <c r="AF57" s="4">
        <v>27</v>
      </c>
      <c r="AG57" s="4">
        <v>27</v>
      </c>
      <c r="AH57" s="4">
        <v>27</v>
      </c>
      <c r="AI57" s="4">
        <v>27</v>
      </c>
      <c r="AJ57" s="4">
        <v>27</v>
      </c>
      <c r="AK57" s="4">
        <v>70</v>
      </c>
      <c r="AL57" s="4">
        <v>70</v>
      </c>
      <c r="AM57" s="4">
        <v>79</v>
      </c>
      <c r="AN57" s="4">
        <v>274</v>
      </c>
      <c r="AO57" s="4">
        <v>274</v>
      </c>
      <c r="AP57" s="4">
        <v>274</v>
      </c>
      <c r="AQ57" s="4">
        <v>209</v>
      </c>
      <c r="AR57" s="4">
        <v>76</v>
      </c>
      <c r="AS57" s="4">
        <v>76</v>
      </c>
      <c r="AT57" s="4">
        <v>76</v>
      </c>
      <c r="AU57" s="4">
        <v>76</v>
      </c>
      <c r="AV57" s="4">
        <v>76</v>
      </c>
      <c r="AW57" s="4">
        <v>76</v>
      </c>
      <c r="AX57" s="4">
        <v>76</v>
      </c>
      <c r="AY57" s="4">
        <v>76</v>
      </c>
      <c r="AZ57" s="4">
        <v>76</v>
      </c>
      <c r="BA57" s="4">
        <v>76</v>
      </c>
      <c r="BB57" s="4">
        <v>76</v>
      </c>
      <c r="BC57" s="4">
        <v>76</v>
      </c>
      <c r="BD57" s="4">
        <v>76</v>
      </c>
      <c r="BE57" s="4">
        <v>76</v>
      </c>
      <c r="BF57" s="4">
        <v>76</v>
      </c>
      <c r="BG57" s="4">
        <v>76</v>
      </c>
      <c r="BH57" s="4">
        <v>76</v>
      </c>
      <c r="BI57" s="4">
        <v>76</v>
      </c>
      <c r="BJ57" s="4">
        <v>76</v>
      </c>
      <c r="BK57" s="4">
        <v>76</v>
      </c>
      <c r="BL57" s="4">
        <v>76</v>
      </c>
      <c r="BM57" s="4">
        <v>76</v>
      </c>
      <c r="BN57" s="4">
        <v>76</v>
      </c>
      <c r="BO57" s="4">
        <v>76</v>
      </c>
      <c r="BP57" s="4">
        <v>76</v>
      </c>
      <c r="BQ57" s="4">
        <v>76</v>
      </c>
      <c r="BR57" s="4">
        <v>76</v>
      </c>
      <c r="BS57" s="4">
        <v>76</v>
      </c>
      <c r="BT57" s="4">
        <v>76</v>
      </c>
      <c r="BU57" s="4">
        <v>76</v>
      </c>
      <c r="BV57" s="4">
        <v>76</v>
      </c>
      <c r="BW57" s="4">
        <v>76</v>
      </c>
      <c r="BX57" s="4">
        <v>76</v>
      </c>
      <c r="BY57" s="4">
        <v>76</v>
      </c>
      <c r="BZ57" s="4">
        <v>76</v>
      </c>
      <c r="CA57" s="4">
        <v>76</v>
      </c>
      <c r="CB57" s="4">
        <v>76</v>
      </c>
      <c r="CC57" s="4">
        <v>76</v>
      </c>
      <c r="CD57" s="4">
        <v>76</v>
      </c>
      <c r="CE57" s="4">
        <v>76</v>
      </c>
      <c r="CF57" s="4">
        <v>150</v>
      </c>
      <c r="CG57" s="4">
        <v>150</v>
      </c>
      <c r="CH57" s="4">
        <v>150</v>
      </c>
      <c r="CI57" s="4">
        <v>150</v>
      </c>
      <c r="CJ57" s="4">
        <v>150</v>
      </c>
      <c r="CK57" s="4">
        <v>0</v>
      </c>
    </row>
    <row r="58" spans="1:89" ht="35.450000000000003" customHeight="1" x14ac:dyDescent="0.25">
      <c r="A58" s="4" t="s">
        <v>96</v>
      </c>
      <c r="B58" s="4" t="s">
        <v>97</v>
      </c>
      <c r="C58" s="4" t="s">
        <v>98</v>
      </c>
      <c r="D58" s="4"/>
      <c r="E58" s="4">
        <v>1.6</v>
      </c>
      <c r="F58" s="4">
        <v>1.6</v>
      </c>
      <c r="G58" s="4">
        <v>1.6</v>
      </c>
      <c r="H58" s="4">
        <v>1.6</v>
      </c>
      <c r="I58" s="4">
        <v>1.6</v>
      </c>
      <c r="J58" s="4">
        <v>1.6</v>
      </c>
      <c r="K58" s="4">
        <v>1.6</v>
      </c>
      <c r="L58" s="4">
        <v>1.6</v>
      </c>
      <c r="M58" s="4">
        <v>1.6</v>
      </c>
      <c r="N58" s="4">
        <v>1.6</v>
      </c>
      <c r="O58" s="4">
        <v>1.6</v>
      </c>
      <c r="P58" s="4">
        <v>1.6</v>
      </c>
      <c r="Q58" s="17">
        <v>1.6</v>
      </c>
      <c r="R58" s="4">
        <v>1.6</v>
      </c>
      <c r="S58" s="4">
        <v>1.6</v>
      </c>
      <c r="T58" s="4">
        <v>1.6</v>
      </c>
      <c r="U58" s="4">
        <v>1.6</v>
      </c>
      <c r="V58" s="4">
        <v>1.6</v>
      </c>
      <c r="W58" s="4">
        <v>1.6</v>
      </c>
      <c r="X58" s="4">
        <v>1.6</v>
      </c>
      <c r="Y58" s="4">
        <v>1.6</v>
      </c>
      <c r="Z58" s="4">
        <v>1.6</v>
      </c>
      <c r="AA58" s="4">
        <v>1.6</v>
      </c>
      <c r="AB58" s="4">
        <v>1.6</v>
      </c>
      <c r="AC58" s="4">
        <v>1.6</v>
      </c>
      <c r="AD58" s="4">
        <v>1.6</v>
      </c>
      <c r="AE58" s="4">
        <v>1.6</v>
      </c>
      <c r="AF58" s="4">
        <v>1.6</v>
      </c>
      <c r="AG58" s="4">
        <v>1.6</v>
      </c>
      <c r="AH58" s="4">
        <v>1.6</v>
      </c>
      <c r="AI58" s="4">
        <v>1.6</v>
      </c>
      <c r="AJ58" s="4">
        <v>1.6</v>
      </c>
      <c r="AK58" s="4">
        <v>1.6</v>
      </c>
      <c r="AL58" s="4">
        <v>1.6</v>
      </c>
      <c r="AM58" s="4">
        <v>1.6</v>
      </c>
      <c r="AN58" s="4">
        <v>1.6</v>
      </c>
      <c r="AO58" s="4">
        <v>1.6</v>
      </c>
      <c r="AP58" s="4">
        <v>1.6</v>
      </c>
      <c r="AQ58" s="4">
        <v>1.6</v>
      </c>
      <c r="AR58" s="4">
        <v>1.6</v>
      </c>
      <c r="AS58" s="4">
        <v>1.6</v>
      </c>
      <c r="AT58" s="4">
        <v>1.6</v>
      </c>
      <c r="AU58" s="4">
        <v>1.6</v>
      </c>
      <c r="AV58" s="4">
        <v>1.6</v>
      </c>
      <c r="AW58" s="4">
        <v>1.6</v>
      </c>
      <c r="AX58" s="4">
        <v>1.6</v>
      </c>
      <c r="AY58" s="4">
        <v>1.6</v>
      </c>
      <c r="AZ58" s="4">
        <v>1.6</v>
      </c>
      <c r="BA58" s="4">
        <v>1.6</v>
      </c>
      <c r="BB58" s="4">
        <v>1.6</v>
      </c>
      <c r="BC58" s="4">
        <v>1.6</v>
      </c>
      <c r="BD58" s="4">
        <v>1.6</v>
      </c>
      <c r="BE58" s="4">
        <v>1.6</v>
      </c>
      <c r="BF58" s="4">
        <v>1.6</v>
      </c>
      <c r="BG58" s="4">
        <v>1.6</v>
      </c>
      <c r="BH58" s="4">
        <v>1.6</v>
      </c>
      <c r="BI58" s="4">
        <v>1.6</v>
      </c>
      <c r="BJ58" s="4">
        <v>1.6</v>
      </c>
      <c r="BK58" s="4">
        <v>1.6</v>
      </c>
      <c r="BL58" s="4">
        <v>1.6</v>
      </c>
      <c r="BM58" s="4">
        <v>1.6</v>
      </c>
      <c r="BN58" s="4">
        <v>1.6</v>
      </c>
      <c r="BO58" s="4">
        <v>1.6</v>
      </c>
      <c r="BP58" s="4">
        <v>1.6</v>
      </c>
      <c r="BQ58" s="4">
        <v>1.6</v>
      </c>
      <c r="BR58" s="4">
        <v>1.6</v>
      </c>
      <c r="BS58" s="4">
        <v>1.6</v>
      </c>
      <c r="BT58" s="4">
        <v>1.6</v>
      </c>
      <c r="BU58" s="4">
        <v>1.6</v>
      </c>
      <c r="BV58" s="4">
        <v>1.6</v>
      </c>
      <c r="BW58" s="4">
        <v>1.6</v>
      </c>
      <c r="BX58" s="4">
        <v>1.6</v>
      </c>
      <c r="BY58" s="4">
        <v>1.6</v>
      </c>
      <c r="BZ58" s="4">
        <v>1.6</v>
      </c>
      <c r="CA58" s="4">
        <v>1.6</v>
      </c>
      <c r="CB58" s="4">
        <v>1.6</v>
      </c>
      <c r="CC58" s="4">
        <v>1.6</v>
      </c>
      <c r="CD58" s="4">
        <v>1.6</v>
      </c>
      <c r="CE58" s="4">
        <v>1.6</v>
      </c>
      <c r="CF58" s="4">
        <v>1.6</v>
      </c>
      <c r="CG58" s="4">
        <v>1.6</v>
      </c>
      <c r="CH58" s="4">
        <v>1.6</v>
      </c>
      <c r="CI58" s="4">
        <v>1.6</v>
      </c>
      <c r="CJ58" s="4">
        <v>1.6</v>
      </c>
      <c r="CK58" s="4">
        <v>1.6</v>
      </c>
    </row>
    <row r="59" spans="1:89" ht="35.450000000000003" customHeight="1" x14ac:dyDescent="0.25">
      <c r="A59" s="4" t="s">
        <v>99</v>
      </c>
      <c r="B59" s="7" t="s">
        <v>100</v>
      </c>
      <c r="C59" s="4" t="s">
        <v>101</v>
      </c>
      <c r="D59" s="4">
        <f>SUM(M59:CK59)</f>
        <v>16086</v>
      </c>
      <c r="E59" s="4">
        <v>33</v>
      </c>
      <c r="F59" s="4">
        <v>125</v>
      </c>
      <c r="G59" s="4">
        <v>127</v>
      </c>
      <c r="H59" s="4">
        <v>129</v>
      </c>
      <c r="I59" s="4">
        <v>131</v>
      </c>
      <c r="J59" s="4">
        <v>134</v>
      </c>
      <c r="K59" s="4">
        <v>136</v>
      </c>
      <c r="L59" s="4">
        <v>138</v>
      </c>
      <c r="M59" s="4">
        <v>140</v>
      </c>
      <c r="N59" s="4">
        <v>209</v>
      </c>
      <c r="O59" s="4">
        <v>212</v>
      </c>
      <c r="P59" s="4">
        <v>216</v>
      </c>
      <c r="Q59" s="17">
        <v>219</v>
      </c>
      <c r="R59" s="4">
        <v>223</v>
      </c>
      <c r="S59" s="4">
        <v>226</v>
      </c>
      <c r="T59" s="4">
        <v>230</v>
      </c>
      <c r="U59" s="4">
        <v>233</v>
      </c>
      <c r="V59" s="4">
        <v>303</v>
      </c>
      <c r="W59" s="4">
        <v>101</v>
      </c>
      <c r="X59" s="4">
        <v>92</v>
      </c>
      <c r="Y59" s="4">
        <v>91</v>
      </c>
      <c r="Z59" s="4">
        <v>189</v>
      </c>
      <c r="AA59" s="4">
        <v>39</v>
      </c>
      <c r="AB59" s="4">
        <v>40</v>
      </c>
      <c r="AC59" s="4">
        <v>40</v>
      </c>
      <c r="AD59" s="4">
        <v>41</v>
      </c>
      <c r="AE59" s="4">
        <v>42</v>
      </c>
      <c r="AF59" s="4">
        <v>42</v>
      </c>
      <c r="AG59" s="4">
        <v>43</v>
      </c>
      <c r="AH59" s="4">
        <v>44</v>
      </c>
      <c r="AI59" s="4">
        <v>44</v>
      </c>
      <c r="AJ59" s="4">
        <v>45</v>
      </c>
      <c r="AK59" s="4">
        <v>117</v>
      </c>
      <c r="AL59" s="4">
        <v>119</v>
      </c>
      <c r="AM59" s="4">
        <v>137</v>
      </c>
      <c r="AN59" s="4">
        <v>484</v>
      </c>
      <c r="AO59" s="4">
        <v>492</v>
      </c>
      <c r="AP59" s="4">
        <v>500</v>
      </c>
      <c r="AQ59" s="4">
        <v>388</v>
      </c>
      <c r="AR59" s="4">
        <v>144</v>
      </c>
      <c r="AS59" s="4">
        <v>147</v>
      </c>
      <c r="AT59" s="4">
        <v>149</v>
      </c>
      <c r="AU59" s="4">
        <v>151</v>
      </c>
      <c r="AV59" s="4">
        <v>154</v>
      </c>
      <c r="AW59" s="4">
        <v>156</v>
      </c>
      <c r="AX59" s="4">
        <v>159</v>
      </c>
      <c r="AY59" s="4">
        <v>161</v>
      </c>
      <c r="AZ59" s="4">
        <v>164</v>
      </c>
      <c r="BA59" s="4">
        <v>166</v>
      </c>
      <c r="BB59" s="4">
        <v>169</v>
      </c>
      <c r="BC59" s="4">
        <v>172</v>
      </c>
      <c r="BD59" s="4">
        <v>174</v>
      </c>
      <c r="BE59" s="4">
        <v>177</v>
      </c>
      <c r="BF59" s="4">
        <v>180</v>
      </c>
      <c r="BG59" s="4">
        <v>183</v>
      </c>
      <c r="BH59" s="4">
        <v>186</v>
      </c>
      <c r="BI59" s="4">
        <v>189</v>
      </c>
      <c r="BJ59" s="4">
        <v>192</v>
      </c>
      <c r="BK59" s="4">
        <v>195</v>
      </c>
      <c r="BL59" s="4">
        <v>198</v>
      </c>
      <c r="BM59" s="4">
        <v>201</v>
      </c>
      <c r="BN59" s="4">
        <v>204</v>
      </c>
      <c r="BO59" s="4">
        <v>208</v>
      </c>
      <c r="BP59" s="4">
        <v>211</v>
      </c>
      <c r="BQ59" s="4">
        <v>214</v>
      </c>
      <c r="BR59" s="4">
        <v>218</v>
      </c>
      <c r="BS59" s="4">
        <v>221</v>
      </c>
      <c r="BT59" s="4">
        <v>225</v>
      </c>
      <c r="BU59" s="4">
        <v>229</v>
      </c>
      <c r="BV59" s="4">
        <v>232</v>
      </c>
      <c r="BW59" s="4">
        <v>236</v>
      </c>
      <c r="BX59" s="4">
        <v>240</v>
      </c>
      <c r="BY59" s="4">
        <v>244</v>
      </c>
      <c r="BZ59" s="4">
        <v>247</v>
      </c>
      <c r="CA59" s="4">
        <v>251</v>
      </c>
      <c r="CB59" s="4">
        <v>255</v>
      </c>
      <c r="CC59" s="4">
        <v>259</v>
      </c>
      <c r="CD59" s="4">
        <v>264</v>
      </c>
      <c r="CE59" s="4">
        <v>268</v>
      </c>
      <c r="CF59" s="4">
        <v>533</v>
      </c>
      <c r="CG59" s="4">
        <v>542</v>
      </c>
      <c r="CH59" s="4">
        <v>550</v>
      </c>
      <c r="CI59" s="4">
        <v>559</v>
      </c>
      <c r="CJ59" s="4">
        <v>568</v>
      </c>
      <c r="CK59" s="4">
        <v>0</v>
      </c>
    </row>
    <row r="60" spans="1:89" ht="35.450000000000003" customHeight="1" x14ac:dyDescent="0.25">
      <c r="A60" s="4" t="s">
        <v>102</v>
      </c>
      <c r="B60" s="4" t="s">
        <v>97</v>
      </c>
      <c r="C60" s="4" t="s">
        <v>98</v>
      </c>
      <c r="D60" s="4"/>
      <c r="E60" s="4">
        <v>1.97</v>
      </c>
      <c r="F60" s="4">
        <v>1.97</v>
      </c>
      <c r="G60" s="4">
        <v>1.97</v>
      </c>
      <c r="H60" s="4">
        <v>1.97</v>
      </c>
      <c r="I60" s="4">
        <v>1.97</v>
      </c>
      <c r="J60" s="4">
        <v>1.97</v>
      </c>
      <c r="K60" s="4">
        <v>1.97</v>
      </c>
      <c r="L60" s="4">
        <v>1.97</v>
      </c>
      <c r="M60" s="4">
        <v>1.97</v>
      </c>
      <c r="N60" s="4">
        <v>1.97</v>
      </c>
      <c r="O60" s="4">
        <v>1.97</v>
      </c>
      <c r="P60" s="4">
        <v>1.97</v>
      </c>
      <c r="Q60" s="17">
        <v>1.97</v>
      </c>
      <c r="R60" s="4">
        <v>1.97</v>
      </c>
      <c r="S60" s="4">
        <v>1.97</v>
      </c>
      <c r="T60" s="4">
        <v>1.97</v>
      </c>
      <c r="U60" s="4">
        <v>1.97</v>
      </c>
      <c r="V60" s="4">
        <v>1.97</v>
      </c>
      <c r="W60" s="4">
        <v>1.97</v>
      </c>
      <c r="X60" s="4">
        <v>1.97</v>
      </c>
      <c r="Y60" s="4">
        <v>1.97</v>
      </c>
      <c r="Z60" s="4">
        <v>1.97</v>
      </c>
      <c r="AA60" s="4">
        <v>1.97</v>
      </c>
      <c r="AB60" s="4">
        <v>1.97</v>
      </c>
      <c r="AC60" s="4">
        <v>1.97</v>
      </c>
      <c r="AD60" s="4">
        <v>1.97</v>
      </c>
      <c r="AE60" s="4">
        <v>1.97</v>
      </c>
      <c r="AF60" s="4">
        <v>1.97</v>
      </c>
      <c r="AG60" s="4">
        <v>1.97</v>
      </c>
      <c r="AH60" s="4">
        <v>1.97</v>
      </c>
      <c r="AI60" s="4">
        <v>1.97</v>
      </c>
      <c r="AJ60" s="4">
        <v>1.97</v>
      </c>
      <c r="AK60" s="4">
        <v>1.97</v>
      </c>
      <c r="AL60" s="4">
        <v>1.97</v>
      </c>
      <c r="AM60" s="4">
        <v>1.97</v>
      </c>
      <c r="AN60" s="4">
        <v>1.97</v>
      </c>
      <c r="AO60" s="4">
        <v>1.97</v>
      </c>
      <c r="AP60" s="4">
        <v>1.97</v>
      </c>
      <c r="AQ60" s="4">
        <v>1.97</v>
      </c>
      <c r="AR60" s="4">
        <v>1.97</v>
      </c>
      <c r="AS60" s="4">
        <v>1.97</v>
      </c>
      <c r="AT60" s="4">
        <v>1.97</v>
      </c>
      <c r="AU60" s="4">
        <v>1.97</v>
      </c>
      <c r="AV60" s="4">
        <v>1.97</v>
      </c>
      <c r="AW60" s="4">
        <v>1.97</v>
      </c>
      <c r="AX60" s="4">
        <v>1.97</v>
      </c>
      <c r="AY60" s="4">
        <v>1.97</v>
      </c>
      <c r="AZ60" s="4">
        <v>1.97</v>
      </c>
      <c r="BA60" s="4">
        <v>1.97</v>
      </c>
      <c r="BB60" s="4">
        <v>1.97</v>
      </c>
      <c r="BC60" s="4">
        <v>1.97</v>
      </c>
      <c r="BD60" s="4">
        <v>1.97</v>
      </c>
      <c r="BE60" s="4">
        <v>1.97</v>
      </c>
      <c r="BF60" s="4">
        <v>1.97</v>
      </c>
      <c r="BG60" s="4">
        <v>1.97</v>
      </c>
      <c r="BH60" s="4">
        <v>1.97</v>
      </c>
      <c r="BI60" s="4">
        <v>1.97</v>
      </c>
      <c r="BJ60" s="4">
        <v>1.97</v>
      </c>
      <c r="BK60" s="4">
        <v>1.97</v>
      </c>
      <c r="BL60" s="4">
        <v>1.97</v>
      </c>
      <c r="BM60" s="4">
        <v>1.97</v>
      </c>
      <c r="BN60" s="4">
        <v>1.97</v>
      </c>
      <c r="BO60" s="4">
        <v>1.97</v>
      </c>
      <c r="BP60" s="4">
        <v>1.97</v>
      </c>
      <c r="BQ60" s="4">
        <v>1.97</v>
      </c>
      <c r="BR60" s="4">
        <v>1.97</v>
      </c>
      <c r="BS60" s="4">
        <v>1.97</v>
      </c>
      <c r="BT60" s="4">
        <v>1.97</v>
      </c>
      <c r="BU60" s="4">
        <v>1.97</v>
      </c>
      <c r="BV60" s="4">
        <v>1.97</v>
      </c>
      <c r="BW60" s="4">
        <v>1.97</v>
      </c>
      <c r="BX60" s="4">
        <v>1.97</v>
      </c>
      <c r="BY60" s="4">
        <v>1.97</v>
      </c>
      <c r="BZ60" s="4">
        <v>1.97</v>
      </c>
      <c r="CA60" s="4">
        <v>1.97</v>
      </c>
      <c r="CB60" s="4">
        <v>1.97</v>
      </c>
      <c r="CC60" s="4">
        <v>1.97</v>
      </c>
      <c r="CD60" s="4">
        <v>1.97</v>
      </c>
      <c r="CE60" s="4">
        <v>1.97</v>
      </c>
      <c r="CF60" s="4">
        <v>1.97</v>
      </c>
      <c r="CG60" s="4">
        <v>1.97</v>
      </c>
      <c r="CH60" s="4">
        <v>1.97</v>
      </c>
      <c r="CI60" s="4">
        <v>1.97</v>
      </c>
      <c r="CJ60" s="4">
        <v>1.97</v>
      </c>
      <c r="CK60" s="4">
        <v>1.97</v>
      </c>
    </row>
    <row r="61" spans="1:89" ht="35.450000000000003" customHeight="1" x14ac:dyDescent="0.25">
      <c r="A61" s="4" t="s">
        <v>99</v>
      </c>
      <c r="B61" s="7" t="s">
        <v>103</v>
      </c>
      <c r="C61" s="7" t="s">
        <v>104</v>
      </c>
      <c r="D61" s="4">
        <f>SUM(M61:CK61)</f>
        <v>49911</v>
      </c>
      <c r="E61" s="4">
        <v>34</v>
      </c>
      <c r="F61" s="4">
        <v>130</v>
      </c>
      <c r="G61" s="4">
        <v>135</v>
      </c>
      <c r="H61" s="4">
        <v>140</v>
      </c>
      <c r="I61" s="4">
        <v>145</v>
      </c>
      <c r="J61" s="4">
        <v>150</v>
      </c>
      <c r="K61" s="4">
        <v>156</v>
      </c>
      <c r="L61" s="4">
        <v>161</v>
      </c>
      <c r="M61" s="4">
        <v>167</v>
      </c>
      <c r="N61" s="4">
        <v>254</v>
      </c>
      <c r="O61" s="4">
        <v>263</v>
      </c>
      <c r="P61" s="4">
        <v>273</v>
      </c>
      <c r="Q61" s="17">
        <v>282</v>
      </c>
      <c r="R61" s="4">
        <v>293</v>
      </c>
      <c r="S61" s="4">
        <v>303</v>
      </c>
      <c r="T61" s="4">
        <v>314</v>
      </c>
      <c r="U61" s="4">
        <v>325</v>
      </c>
      <c r="V61" s="4">
        <v>430</v>
      </c>
      <c r="W61" s="4">
        <v>146</v>
      </c>
      <c r="X61" s="4">
        <v>136</v>
      </c>
      <c r="Y61" s="4">
        <v>137</v>
      </c>
      <c r="Z61" s="4">
        <v>291</v>
      </c>
      <c r="AA61" s="4">
        <v>61</v>
      </c>
      <c r="AB61" s="4">
        <v>63</v>
      </c>
      <c r="AC61" s="4">
        <v>66</v>
      </c>
      <c r="AD61" s="4">
        <v>68</v>
      </c>
      <c r="AE61" s="4">
        <v>70</v>
      </c>
      <c r="AF61" s="4">
        <v>73</v>
      </c>
      <c r="AG61" s="4">
        <v>76</v>
      </c>
      <c r="AH61" s="4">
        <v>78</v>
      </c>
      <c r="AI61" s="4">
        <v>81</v>
      </c>
      <c r="AJ61" s="4">
        <v>84</v>
      </c>
      <c r="AK61" s="4">
        <v>224</v>
      </c>
      <c r="AL61" s="4">
        <v>232</v>
      </c>
      <c r="AM61" s="4">
        <v>272</v>
      </c>
      <c r="AN61" s="4">
        <v>979</v>
      </c>
      <c r="AO61" s="4">
        <v>1014</v>
      </c>
      <c r="AP61" s="4">
        <v>1051</v>
      </c>
      <c r="AQ61" s="4">
        <v>831</v>
      </c>
      <c r="AR61" s="4">
        <v>315</v>
      </c>
      <c r="AS61" s="4">
        <v>326</v>
      </c>
      <c r="AT61" s="4">
        <v>338</v>
      </c>
      <c r="AU61" s="4">
        <v>350</v>
      </c>
      <c r="AV61" s="4">
        <v>363</v>
      </c>
      <c r="AW61" s="4">
        <v>376</v>
      </c>
      <c r="AX61" s="4">
        <v>390</v>
      </c>
      <c r="AY61" s="4">
        <v>404</v>
      </c>
      <c r="AZ61" s="4">
        <v>418</v>
      </c>
      <c r="BA61" s="4">
        <v>433</v>
      </c>
      <c r="BB61" s="4">
        <v>449</v>
      </c>
      <c r="BC61" s="4">
        <v>465</v>
      </c>
      <c r="BD61" s="4">
        <v>482</v>
      </c>
      <c r="BE61" s="4">
        <v>499</v>
      </c>
      <c r="BF61" s="4">
        <v>517</v>
      </c>
      <c r="BG61" s="4">
        <v>536</v>
      </c>
      <c r="BH61" s="4">
        <v>555</v>
      </c>
      <c r="BI61" s="4">
        <v>575</v>
      </c>
      <c r="BJ61" s="4">
        <v>596</v>
      </c>
      <c r="BK61" s="4">
        <v>618</v>
      </c>
      <c r="BL61" s="4">
        <v>640</v>
      </c>
      <c r="BM61" s="4">
        <v>663</v>
      </c>
      <c r="BN61" s="4">
        <v>687</v>
      </c>
      <c r="BO61" s="4">
        <v>712</v>
      </c>
      <c r="BP61" s="4">
        <v>737</v>
      </c>
      <c r="BQ61" s="4">
        <v>764</v>
      </c>
      <c r="BR61" s="4">
        <v>791</v>
      </c>
      <c r="BS61" s="4">
        <v>820</v>
      </c>
      <c r="BT61" s="4">
        <v>849</v>
      </c>
      <c r="BU61" s="4">
        <v>880</v>
      </c>
      <c r="BV61" s="4">
        <v>912</v>
      </c>
      <c r="BW61" s="4">
        <v>945</v>
      </c>
      <c r="BX61" s="4">
        <v>979</v>
      </c>
      <c r="BY61" s="4">
        <v>1014</v>
      </c>
      <c r="BZ61" s="4">
        <v>1051</v>
      </c>
      <c r="CA61" s="4">
        <v>1088</v>
      </c>
      <c r="CB61" s="4">
        <v>1128</v>
      </c>
      <c r="CC61" s="4">
        <v>1168</v>
      </c>
      <c r="CD61" s="4">
        <v>1211</v>
      </c>
      <c r="CE61" s="4">
        <v>1254</v>
      </c>
      <c r="CF61" s="4">
        <v>2545</v>
      </c>
      <c r="CG61" s="4">
        <v>2637</v>
      </c>
      <c r="CH61" s="4">
        <v>2732</v>
      </c>
      <c r="CI61" s="4">
        <v>2830</v>
      </c>
      <c r="CJ61" s="4">
        <v>2932</v>
      </c>
      <c r="CK61" s="4">
        <v>0</v>
      </c>
    </row>
    <row r="62" spans="1:89" ht="35.450000000000003" customHeight="1" x14ac:dyDescent="0.25">
      <c r="A62" s="15"/>
    </row>
    <row r="63" spans="1:89" ht="35.450000000000003" customHeight="1" x14ac:dyDescent="0.25">
      <c r="A63" s="15" t="s">
        <v>138</v>
      </c>
    </row>
    <row r="64" spans="1:89" s="25" customFormat="1" ht="56.45" customHeight="1" x14ac:dyDescent="0.25">
      <c r="A64" s="24" t="s">
        <v>136</v>
      </c>
      <c r="B64" s="11"/>
    </row>
    <row r="65" spans="1:82" s="25" customFormat="1" ht="51" customHeight="1" x14ac:dyDescent="0.25">
      <c r="A65" s="26"/>
      <c r="B65" s="26"/>
      <c r="C65" s="26"/>
      <c r="D65" s="26" t="s">
        <v>120</v>
      </c>
      <c r="E65" s="26" t="s">
        <v>121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</row>
    <row r="66" spans="1:82" s="25" customFormat="1" ht="21" customHeight="1" x14ac:dyDescent="0.25">
      <c r="A66" s="4"/>
      <c r="B66" s="7" t="s">
        <v>122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</row>
    <row r="67" spans="1:82" s="25" customFormat="1" ht="25.5" customHeight="1" x14ac:dyDescent="0.25">
      <c r="A67" s="31" t="s">
        <v>123</v>
      </c>
      <c r="B67" s="7" t="s">
        <v>124</v>
      </c>
      <c r="C67" s="4" t="s">
        <v>125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>CH39*1000</f>
        <v>8000</v>
      </c>
      <c r="CB67" s="34">
        <f t="shared" ref="CB67:CD67" si="75">CI39*1000</f>
        <v>8000</v>
      </c>
      <c r="CC67" s="34">
        <f t="shared" si="75"/>
        <v>8000</v>
      </c>
      <c r="CD67" s="34">
        <f t="shared" si="75"/>
        <v>0</v>
      </c>
    </row>
    <row r="68" spans="1:82" s="25" customFormat="1" ht="21" customHeight="1" x14ac:dyDescent="0.25">
      <c r="A68" s="4" t="s">
        <v>126</v>
      </c>
      <c r="B68" s="4" t="s">
        <v>97</v>
      </c>
      <c r="C68" s="36">
        <v>1.6</v>
      </c>
      <c r="D68" s="32"/>
      <c r="E68" s="32"/>
      <c r="F68" s="36">
        <f>C68</f>
        <v>1.6</v>
      </c>
      <c r="G68" s="36">
        <f>F68</f>
        <v>1.6</v>
      </c>
      <c r="H68" s="36">
        <f t="shared" ref="H68:BS68" si="76">G68</f>
        <v>1.6</v>
      </c>
      <c r="I68" s="36">
        <f t="shared" si="76"/>
        <v>1.6</v>
      </c>
      <c r="J68" s="36">
        <f t="shared" si="76"/>
        <v>1.6</v>
      </c>
      <c r="K68" s="36">
        <f t="shared" si="76"/>
        <v>1.6</v>
      </c>
      <c r="L68" s="36">
        <f t="shared" si="76"/>
        <v>1.6</v>
      </c>
      <c r="M68" s="36">
        <f t="shared" si="76"/>
        <v>1.6</v>
      </c>
      <c r="N68" s="36">
        <f t="shared" si="76"/>
        <v>1.6</v>
      </c>
      <c r="O68" s="36">
        <f t="shared" si="76"/>
        <v>1.6</v>
      </c>
      <c r="P68" s="36">
        <f t="shared" si="76"/>
        <v>1.6</v>
      </c>
      <c r="Q68" s="36">
        <f t="shared" si="76"/>
        <v>1.6</v>
      </c>
      <c r="R68" s="36">
        <f t="shared" si="76"/>
        <v>1.6</v>
      </c>
      <c r="S68" s="36">
        <f t="shared" si="76"/>
        <v>1.6</v>
      </c>
      <c r="T68" s="36">
        <f t="shared" si="76"/>
        <v>1.6</v>
      </c>
      <c r="U68" s="36">
        <f t="shared" si="76"/>
        <v>1.6</v>
      </c>
      <c r="V68" s="36">
        <f t="shared" si="76"/>
        <v>1.6</v>
      </c>
      <c r="W68" s="36">
        <f t="shared" si="76"/>
        <v>1.6</v>
      </c>
      <c r="X68" s="36">
        <f t="shared" si="76"/>
        <v>1.6</v>
      </c>
      <c r="Y68" s="36">
        <f t="shared" si="76"/>
        <v>1.6</v>
      </c>
      <c r="Z68" s="36">
        <f t="shared" si="76"/>
        <v>1.6</v>
      </c>
      <c r="AA68" s="36">
        <f t="shared" si="76"/>
        <v>1.6</v>
      </c>
      <c r="AB68" s="36">
        <f t="shared" si="76"/>
        <v>1.6</v>
      </c>
      <c r="AC68" s="36">
        <f t="shared" si="76"/>
        <v>1.6</v>
      </c>
      <c r="AD68" s="36">
        <f t="shared" si="76"/>
        <v>1.6</v>
      </c>
      <c r="AE68" s="36">
        <f t="shared" si="76"/>
        <v>1.6</v>
      </c>
      <c r="AF68" s="36">
        <f t="shared" si="76"/>
        <v>1.6</v>
      </c>
      <c r="AG68" s="36">
        <f t="shared" si="76"/>
        <v>1.6</v>
      </c>
      <c r="AH68" s="36">
        <f t="shared" si="76"/>
        <v>1.6</v>
      </c>
      <c r="AI68" s="36">
        <f t="shared" si="76"/>
        <v>1.6</v>
      </c>
      <c r="AJ68" s="36">
        <f t="shared" si="76"/>
        <v>1.6</v>
      </c>
      <c r="AK68" s="36">
        <f t="shared" si="76"/>
        <v>1.6</v>
      </c>
      <c r="AL68" s="36">
        <f t="shared" si="76"/>
        <v>1.6</v>
      </c>
      <c r="AM68" s="36">
        <f t="shared" si="76"/>
        <v>1.6</v>
      </c>
      <c r="AN68" s="36">
        <f t="shared" si="76"/>
        <v>1.6</v>
      </c>
      <c r="AO68" s="36">
        <f t="shared" si="76"/>
        <v>1.6</v>
      </c>
      <c r="AP68" s="36">
        <f t="shared" si="76"/>
        <v>1.6</v>
      </c>
      <c r="AQ68" s="36">
        <f t="shared" si="76"/>
        <v>1.6</v>
      </c>
      <c r="AR68" s="36">
        <f t="shared" si="76"/>
        <v>1.6</v>
      </c>
      <c r="AS68" s="36">
        <f t="shared" si="76"/>
        <v>1.6</v>
      </c>
      <c r="AT68" s="36">
        <f t="shared" si="76"/>
        <v>1.6</v>
      </c>
      <c r="AU68" s="36">
        <f t="shared" si="76"/>
        <v>1.6</v>
      </c>
      <c r="AV68" s="36">
        <f t="shared" si="76"/>
        <v>1.6</v>
      </c>
      <c r="AW68" s="36">
        <f t="shared" si="76"/>
        <v>1.6</v>
      </c>
      <c r="AX68" s="36">
        <f t="shared" si="76"/>
        <v>1.6</v>
      </c>
      <c r="AY68" s="36">
        <f t="shared" si="76"/>
        <v>1.6</v>
      </c>
      <c r="AZ68" s="36">
        <f t="shared" si="76"/>
        <v>1.6</v>
      </c>
      <c r="BA68" s="36">
        <f t="shared" si="76"/>
        <v>1.6</v>
      </c>
      <c r="BB68" s="36">
        <f t="shared" si="76"/>
        <v>1.6</v>
      </c>
      <c r="BC68" s="36">
        <f t="shared" si="76"/>
        <v>1.6</v>
      </c>
      <c r="BD68" s="36">
        <f t="shared" si="76"/>
        <v>1.6</v>
      </c>
      <c r="BE68" s="36">
        <f t="shared" si="76"/>
        <v>1.6</v>
      </c>
      <c r="BF68" s="36">
        <f t="shared" si="76"/>
        <v>1.6</v>
      </c>
      <c r="BG68" s="36">
        <f t="shared" si="76"/>
        <v>1.6</v>
      </c>
      <c r="BH68" s="36">
        <f t="shared" si="76"/>
        <v>1.6</v>
      </c>
      <c r="BI68" s="36">
        <f t="shared" si="76"/>
        <v>1.6</v>
      </c>
      <c r="BJ68" s="36">
        <f t="shared" si="76"/>
        <v>1.6</v>
      </c>
      <c r="BK68" s="36">
        <f t="shared" si="76"/>
        <v>1.6</v>
      </c>
      <c r="BL68" s="36">
        <f t="shared" si="76"/>
        <v>1.6</v>
      </c>
      <c r="BM68" s="36">
        <f t="shared" si="76"/>
        <v>1.6</v>
      </c>
      <c r="BN68" s="36">
        <f t="shared" si="76"/>
        <v>1.6</v>
      </c>
      <c r="BO68" s="36">
        <f t="shared" si="76"/>
        <v>1.6</v>
      </c>
      <c r="BP68" s="36">
        <f t="shared" si="76"/>
        <v>1.6</v>
      </c>
      <c r="BQ68" s="36">
        <f t="shared" si="76"/>
        <v>1.6</v>
      </c>
      <c r="BR68" s="36">
        <f t="shared" si="76"/>
        <v>1.6</v>
      </c>
      <c r="BS68" s="36">
        <f t="shared" si="76"/>
        <v>1.6</v>
      </c>
      <c r="BT68" s="36">
        <f t="shared" ref="BT68:CD68" si="77">BS68</f>
        <v>1.6</v>
      </c>
      <c r="BU68" s="36">
        <f t="shared" si="77"/>
        <v>1.6</v>
      </c>
      <c r="BV68" s="36">
        <f t="shared" si="77"/>
        <v>1.6</v>
      </c>
      <c r="BW68" s="36">
        <f t="shared" si="77"/>
        <v>1.6</v>
      </c>
      <c r="BX68" s="36">
        <f t="shared" si="77"/>
        <v>1.6</v>
      </c>
      <c r="BY68" s="36">
        <f t="shared" si="77"/>
        <v>1.6</v>
      </c>
      <c r="BZ68" s="37">
        <f t="shared" si="77"/>
        <v>1.6</v>
      </c>
      <c r="CA68" s="37">
        <f t="shared" si="77"/>
        <v>1.6</v>
      </c>
      <c r="CB68" s="37">
        <f t="shared" si="77"/>
        <v>1.6</v>
      </c>
      <c r="CC68" s="37">
        <f t="shared" si="77"/>
        <v>1.6</v>
      </c>
      <c r="CD68" s="37">
        <f t="shared" si="77"/>
        <v>1.6</v>
      </c>
    </row>
    <row r="69" spans="1:82" s="25" customFormat="1" ht="21" customHeight="1" x14ac:dyDescent="0.25">
      <c r="A69" s="4" t="s">
        <v>99</v>
      </c>
      <c r="B69" s="7" t="s">
        <v>124</v>
      </c>
      <c r="C69" s="4" t="s">
        <v>127</v>
      </c>
      <c r="D69" s="32">
        <f>SUM(F69:CB69)</f>
        <v>9770107.0552256349</v>
      </c>
      <c r="E69" s="32"/>
      <c r="F69" s="8">
        <f t="shared" ref="F69:I69" si="78">F67*POWER((1+(F68/100)),F66)</f>
        <v>106128.29786695195</v>
      </c>
      <c r="G69" s="8">
        <f t="shared" si="78"/>
        <v>107826.35063282319</v>
      </c>
      <c r="H69" s="8">
        <f t="shared" si="78"/>
        <v>108360.79428378587</v>
      </c>
      <c r="I69" s="8">
        <f t="shared" si="78"/>
        <v>110094.56699232645</v>
      </c>
      <c r="J69" s="8">
        <f>J67*POWER((1+(J68/100)),J66)</f>
        <v>113085.26775721691</v>
      </c>
      <c r="K69" s="8">
        <f t="shared" ref="K69:BV69" si="79">K67*POWER((1+(K68/100)),K66)</f>
        <v>113645.77734523093</v>
      </c>
      <c r="L69" s="8">
        <f t="shared" si="79"/>
        <v>119270.6188964718</v>
      </c>
      <c r="M69" s="8">
        <f t="shared" si="79"/>
        <v>114733.26003292092</v>
      </c>
      <c r="N69" s="8">
        <f t="shared" si="79"/>
        <v>113949.46427898816</v>
      </c>
      <c r="O69" s="8">
        <f t="shared" si="79"/>
        <v>113111.21534636112</v>
      </c>
      <c r="P69" s="8">
        <f t="shared" si="79"/>
        <v>114920.99479190289</v>
      </c>
      <c r="Q69" s="8">
        <f t="shared" si="79"/>
        <v>114012.44292719515</v>
      </c>
      <c r="R69" s="8">
        <f t="shared" si="79"/>
        <v>120023.50859285065</v>
      </c>
      <c r="S69" s="8">
        <f t="shared" si="79"/>
        <v>119107.98043428193</v>
      </c>
      <c r="T69" s="8">
        <f t="shared" si="79"/>
        <v>122454.34750362605</v>
      </c>
      <c r="U69" s="8">
        <f t="shared" si="79"/>
        <v>124413.61706368407</v>
      </c>
      <c r="V69" s="8">
        <f t="shared" si="79"/>
        <v>127891.34358301718</v>
      </c>
      <c r="W69" s="8">
        <f t="shared" si="79"/>
        <v>129937.60508034546</v>
      </c>
      <c r="X69" s="8">
        <f t="shared" si="79"/>
        <v>132016.60676163094</v>
      </c>
      <c r="Y69" s="8">
        <f t="shared" si="79"/>
        <v>134128.87246981708</v>
      </c>
      <c r="Z69" s="8">
        <f t="shared" si="79"/>
        <v>136274.93442933416</v>
      </c>
      <c r="AA69" s="8">
        <f t="shared" si="79"/>
        <v>138455.33338020349</v>
      </c>
      <c r="AB69" s="8">
        <f t="shared" si="79"/>
        <v>140670.61871428674</v>
      </c>
      <c r="AC69" s="8">
        <f t="shared" si="79"/>
        <v>142921.34861371532</v>
      </c>
      <c r="AD69" s="8">
        <f t="shared" si="79"/>
        <v>145208.09019153478</v>
      </c>
      <c r="AE69" s="8">
        <f t="shared" si="79"/>
        <v>147531.41963459933</v>
      </c>
      <c r="AF69" s="8">
        <f t="shared" si="79"/>
        <v>135948.48771165963</v>
      </c>
      <c r="AG69" s="8">
        <f t="shared" si="79"/>
        <v>138123.66351504618</v>
      </c>
      <c r="AH69" s="8">
        <f t="shared" si="79"/>
        <v>140333.64213128694</v>
      </c>
      <c r="AI69" s="8">
        <f t="shared" si="79"/>
        <v>142578.9804053875</v>
      </c>
      <c r="AJ69" s="8">
        <f t="shared" si="79"/>
        <v>144860.24409187373</v>
      </c>
      <c r="AK69" s="8">
        <f t="shared" si="79"/>
        <v>143404.21292048873</v>
      </c>
      <c r="AL69" s="8">
        <f t="shared" si="79"/>
        <v>136113.24083200496</v>
      </c>
      <c r="AM69" s="8">
        <f t="shared" si="79"/>
        <v>138291.05268531703</v>
      </c>
      <c r="AN69" s="8">
        <f t="shared" si="79"/>
        <v>140503.70952828211</v>
      </c>
      <c r="AO69" s="8">
        <f t="shared" si="79"/>
        <v>142751.7688807346</v>
      </c>
      <c r="AP69" s="8">
        <f t="shared" si="79"/>
        <v>145035.79718282638</v>
      </c>
      <c r="AQ69" s="8">
        <f t="shared" si="79"/>
        <v>147356.36993775159</v>
      </c>
      <c r="AR69" s="8">
        <f t="shared" si="79"/>
        <v>149714.07185675562</v>
      </c>
      <c r="AS69" s="8">
        <f t="shared" si="79"/>
        <v>152109.4970064637</v>
      </c>
      <c r="AT69" s="8">
        <f t="shared" si="79"/>
        <v>148013.25252369809</v>
      </c>
      <c r="AU69" s="8">
        <f t="shared" si="79"/>
        <v>150381.46456407727</v>
      </c>
      <c r="AV69" s="8">
        <f t="shared" si="79"/>
        <v>134812.55999744337</v>
      </c>
      <c r="AW69" s="8">
        <f t="shared" si="79"/>
        <v>136969.56095740249</v>
      </c>
      <c r="AX69" s="8">
        <f t="shared" si="79"/>
        <v>139161.0739327209</v>
      </c>
      <c r="AY69" s="8">
        <f t="shared" si="79"/>
        <v>141387.65111564446</v>
      </c>
      <c r="AZ69" s="8">
        <f t="shared" si="79"/>
        <v>143649.85353349478</v>
      </c>
      <c r="BA69" s="8">
        <f t="shared" si="79"/>
        <v>145948.25119003069</v>
      </c>
      <c r="BB69" s="8">
        <f t="shared" si="79"/>
        <v>148283.42320907119</v>
      </c>
      <c r="BC69" s="8">
        <f t="shared" si="79"/>
        <v>150655.95798041634</v>
      </c>
      <c r="BD69" s="8">
        <f t="shared" si="79"/>
        <v>153066.45330810297</v>
      </c>
      <c r="BE69" s="8">
        <f t="shared" si="79"/>
        <v>155515.51656103265</v>
      </c>
      <c r="BF69" s="8">
        <f t="shared" si="79"/>
        <v>158003.7648260092</v>
      </c>
      <c r="BG69" s="8">
        <f t="shared" si="79"/>
        <v>160531.82506322532</v>
      </c>
      <c r="BH69" s="8">
        <f t="shared" si="79"/>
        <v>163100.33426423691</v>
      </c>
      <c r="BI69" s="8">
        <f t="shared" si="79"/>
        <v>165709.93961246469</v>
      </c>
      <c r="BJ69" s="8">
        <f t="shared" si="79"/>
        <v>168361.29864626413</v>
      </c>
      <c r="BK69" s="8">
        <f t="shared" si="79"/>
        <v>171055.07942460437</v>
      </c>
      <c r="BL69" s="8">
        <f t="shared" si="79"/>
        <v>173791.96069539801</v>
      </c>
      <c r="BM69" s="8">
        <f t="shared" si="79"/>
        <v>176572.63206652441</v>
      </c>
      <c r="BN69" s="8">
        <f t="shared" si="79"/>
        <v>179397.79417958882</v>
      </c>
      <c r="BO69" s="8">
        <f t="shared" si="79"/>
        <v>182268.15888646222</v>
      </c>
      <c r="BP69" s="8">
        <f t="shared" si="79"/>
        <v>185184.44942864563</v>
      </c>
      <c r="BQ69" s="8">
        <f t="shared" si="79"/>
        <v>188147.40061950395</v>
      </c>
      <c r="BR69" s="8">
        <f t="shared" si="79"/>
        <v>191157.75902941602</v>
      </c>
      <c r="BS69" s="8">
        <f t="shared" si="79"/>
        <v>194216.28317388668</v>
      </c>
      <c r="BT69" s="8">
        <f t="shared" si="79"/>
        <v>49330.935926167214</v>
      </c>
      <c r="BU69" s="8">
        <f t="shared" si="79"/>
        <v>50120.230900985895</v>
      </c>
      <c r="BV69" s="8">
        <f t="shared" si="79"/>
        <v>50922.154595401676</v>
      </c>
      <c r="BW69" s="8">
        <f t="shared" ref="BW69:CD69" si="80">BW67*POWER((1+(BW68/100)),BW66)</f>
        <v>44838.654526404345</v>
      </c>
      <c r="BX69" s="8">
        <f t="shared" si="80"/>
        <v>45556.072998826814</v>
      </c>
      <c r="BY69" s="8">
        <f t="shared" si="80"/>
        <v>28483.058564189567</v>
      </c>
      <c r="BZ69" s="33">
        <f t="shared" si="80"/>
        <v>28938.787501216601</v>
      </c>
      <c r="CA69" s="33">
        <f t="shared" si="80"/>
        <v>29401.808101236064</v>
      </c>
      <c r="CB69" s="33">
        <f t="shared" si="80"/>
        <v>29872.237030855838</v>
      </c>
      <c r="CC69" s="33">
        <f t="shared" si="80"/>
        <v>30350.192823349535</v>
      </c>
      <c r="CD69" s="33">
        <f t="shared" si="80"/>
        <v>0</v>
      </c>
    </row>
    <row r="70" spans="1:82" s="25" customFormat="1" ht="36" customHeight="1" x14ac:dyDescent="0.25">
      <c r="A70" s="4" t="s">
        <v>128</v>
      </c>
      <c r="B70" s="4" t="s">
        <v>97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BS70" si="81">G70</f>
        <v>1.97</v>
      </c>
      <c r="I70" s="36">
        <f t="shared" si="81"/>
        <v>1.97</v>
      </c>
      <c r="J70" s="36">
        <f t="shared" si="81"/>
        <v>1.97</v>
      </c>
      <c r="K70" s="36">
        <f t="shared" si="81"/>
        <v>1.97</v>
      </c>
      <c r="L70" s="36">
        <f t="shared" si="81"/>
        <v>1.97</v>
      </c>
      <c r="M70" s="36">
        <f t="shared" si="81"/>
        <v>1.97</v>
      </c>
      <c r="N70" s="36">
        <f t="shared" si="81"/>
        <v>1.97</v>
      </c>
      <c r="O70" s="36">
        <f t="shared" si="81"/>
        <v>1.97</v>
      </c>
      <c r="P70" s="36">
        <f t="shared" si="81"/>
        <v>1.97</v>
      </c>
      <c r="Q70" s="36">
        <f t="shared" si="81"/>
        <v>1.97</v>
      </c>
      <c r="R70" s="36">
        <f t="shared" si="81"/>
        <v>1.97</v>
      </c>
      <c r="S70" s="36">
        <f t="shared" si="81"/>
        <v>1.97</v>
      </c>
      <c r="T70" s="36">
        <f t="shared" si="81"/>
        <v>1.97</v>
      </c>
      <c r="U70" s="36">
        <f t="shared" si="81"/>
        <v>1.97</v>
      </c>
      <c r="V70" s="36">
        <f t="shared" si="81"/>
        <v>1.97</v>
      </c>
      <c r="W70" s="36">
        <f t="shared" si="81"/>
        <v>1.97</v>
      </c>
      <c r="X70" s="36">
        <f t="shared" si="81"/>
        <v>1.97</v>
      </c>
      <c r="Y70" s="36">
        <f t="shared" si="81"/>
        <v>1.97</v>
      </c>
      <c r="Z70" s="36">
        <f t="shared" si="81"/>
        <v>1.97</v>
      </c>
      <c r="AA70" s="36">
        <f t="shared" si="81"/>
        <v>1.97</v>
      </c>
      <c r="AB70" s="36">
        <f t="shared" si="81"/>
        <v>1.97</v>
      </c>
      <c r="AC70" s="36">
        <f t="shared" si="81"/>
        <v>1.97</v>
      </c>
      <c r="AD70" s="36">
        <f t="shared" si="81"/>
        <v>1.97</v>
      </c>
      <c r="AE70" s="36">
        <f t="shared" si="81"/>
        <v>1.97</v>
      </c>
      <c r="AF70" s="36">
        <f t="shared" si="81"/>
        <v>1.97</v>
      </c>
      <c r="AG70" s="36">
        <f t="shared" si="81"/>
        <v>1.97</v>
      </c>
      <c r="AH70" s="36">
        <f t="shared" si="81"/>
        <v>1.97</v>
      </c>
      <c r="AI70" s="36">
        <f t="shared" si="81"/>
        <v>1.97</v>
      </c>
      <c r="AJ70" s="36">
        <f t="shared" si="81"/>
        <v>1.97</v>
      </c>
      <c r="AK70" s="36">
        <f t="shared" si="81"/>
        <v>1.97</v>
      </c>
      <c r="AL70" s="36">
        <f t="shared" si="81"/>
        <v>1.97</v>
      </c>
      <c r="AM70" s="36">
        <f t="shared" si="81"/>
        <v>1.97</v>
      </c>
      <c r="AN70" s="36">
        <f t="shared" si="81"/>
        <v>1.97</v>
      </c>
      <c r="AO70" s="36">
        <f t="shared" si="81"/>
        <v>1.97</v>
      </c>
      <c r="AP70" s="36">
        <f t="shared" si="81"/>
        <v>1.97</v>
      </c>
      <c r="AQ70" s="36">
        <f t="shared" si="81"/>
        <v>1.97</v>
      </c>
      <c r="AR70" s="36">
        <f t="shared" si="81"/>
        <v>1.97</v>
      </c>
      <c r="AS70" s="36">
        <f t="shared" si="81"/>
        <v>1.97</v>
      </c>
      <c r="AT70" s="36">
        <f t="shared" si="81"/>
        <v>1.97</v>
      </c>
      <c r="AU70" s="36">
        <f t="shared" si="81"/>
        <v>1.97</v>
      </c>
      <c r="AV70" s="36">
        <f t="shared" si="81"/>
        <v>1.97</v>
      </c>
      <c r="AW70" s="36">
        <f t="shared" si="81"/>
        <v>1.97</v>
      </c>
      <c r="AX70" s="36">
        <f t="shared" si="81"/>
        <v>1.97</v>
      </c>
      <c r="AY70" s="36">
        <f t="shared" si="81"/>
        <v>1.97</v>
      </c>
      <c r="AZ70" s="36">
        <f t="shared" si="81"/>
        <v>1.97</v>
      </c>
      <c r="BA70" s="36">
        <f t="shared" si="81"/>
        <v>1.97</v>
      </c>
      <c r="BB70" s="36">
        <f t="shared" si="81"/>
        <v>1.97</v>
      </c>
      <c r="BC70" s="36">
        <f t="shared" si="81"/>
        <v>1.97</v>
      </c>
      <c r="BD70" s="36">
        <f t="shared" si="81"/>
        <v>1.97</v>
      </c>
      <c r="BE70" s="36">
        <f t="shared" si="81"/>
        <v>1.97</v>
      </c>
      <c r="BF70" s="36">
        <f t="shared" si="81"/>
        <v>1.97</v>
      </c>
      <c r="BG70" s="36">
        <f t="shared" si="81"/>
        <v>1.97</v>
      </c>
      <c r="BH70" s="36">
        <f t="shared" si="81"/>
        <v>1.97</v>
      </c>
      <c r="BI70" s="36">
        <f t="shared" si="81"/>
        <v>1.97</v>
      </c>
      <c r="BJ70" s="36">
        <f t="shared" si="81"/>
        <v>1.97</v>
      </c>
      <c r="BK70" s="36">
        <f t="shared" si="81"/>
        <v>1.97</v>
      </c>
      <c r="BL70" s="36">
        <f t="shared" si="81"/>
        <v>1.97</v>
      </c>
      <c r="BM70" s="36">
        <f t="shared" si="81"/>
        <v>1.97</v>
      </c>
      <c r="BN70" s="36">
        <f t="shared" si="81"/>
        <v>1.97</v>
      </c>
      <c r="BO70" s="36">
        <f t="shared" si="81"/>
        <v>1.97</v>
      </c>
      <c r="BP70" s="36">
        <f t="shared" si="81"/>
        <v>1.97</v>
      </c>
      <c r="BQ70" s="36">
        <f t="shared" si="81"/>
        <v>1.97</v>
      </c>
      <c r="BR70" s="36">
        <f t="shared" si="81"/>
        <v>1.97</v>
      </c>
      <c r="BS70" s="36">
        <f t="shared" si="81"/>
        <v>1.97</v>
      </c>
      <c r="BT70" s="36">
        <f t="shared" ref="BT70:CD70" si="82">BS70</f>
        <v>1.97</v>
      </c>
      <c r="BU70" s="36">
        <f t="shared" si="82"/>
        <v>1.97</v>
      </c>
      <c r="BV70" s="36">
        <f t="shared" si="82"/>
        <v>1.97</v>
      </c>
      <c r="BW70" s="36">
        <f t="shared" si="82"/>
        <v>1.97</v>
      </c>
      <c r="BX70" s="36">
        <f t="shared" si="82"/>
        <v>1.97</v>
      </c>
      <c r="BY70" s="36">
        <f t="shared" si="82"/>
        <v>1.97</v>
      </c>
      <c r="BZ70" s="37">
        <f t="shared" si="82"/>
        <v>1.97</v>
      </c>
      <c r="CA70" s="37">
        <f t="shared" si="82"/>
        <v>1.97</v>
      </c>
      <c r="CB70" s="37">
        <f t="shared" si="82"/>
        <v>1.97</v>
      </c>
      <c r="CC70" s="37">
        <f t="shared" si="82"/>
        <v>1.97</v>
      </c>
      <c r="CD70" s="37">
        <f t="shared" si="82"/>
        <v>1.97</v>
      </c>
    </row>
    <row r="71" spans="1:82" s="25" customFormat="1" ht="21" customHeight="1" x14ac:dyDescent="0.25">
      <c r="A71" s="4" t="s">
        <v>99</v>
      </c>
      <c r="B71" s="7" t="s">
        <v>124</v>
      </c>
      <c r="C71" s="4" t="s">
        <v>129</v>
      </c>
      <c r="D71" s="32">
        <f>SUM(F71:CB71)</f>
        <v>25495959.841116726</v>
      </c>
      <c r="E71" s="32"/>
      <c r="F71" s="8">
        <f t="shared" ref="F71:I71" si="83">F69*POWER((1+(F70/100)),F66)</f>
        <v>126497.8000298588</v>
      </c>
      <c r="G71" s="8">
        <f t="shared" si="83"/>
        <v>131053.64359749419</v>
      </c>
      <c r="H71" s="8">
        <f t="shared" si="83"/>
        <v>134297.76714344768</v>
      </c>
      <c r="I71" s="8">
        <f t="shared" si="83"/>
        <v>139134.52808667239</v>
      </c>
      <c r="J71" s="8">
        <f>J69*POWER((1+(J70/100)),J66)</f>
        <v>145729.50227165929</v>
      </c>
      <c r="K71" s="8">
        <f t="shared" ref="K71:BV71" si="84">K69*POWER((1+(K70/100)),K66)</f>
        <v>149336.91444794016</v>
      </c>
      <c r="L71" s="8">
        <f t="shared" si="84"/>
        <v>159815.81812287433</v>
      </c>
      <c r="M71" s="8">
        <f t="shared" si="84"/>
        <v>156764.61588340707</v>
      </c>
      <c r="N71" s="8">
        <f t="shared" si="84"/>
        <v>158760.85016102574</v>
      </c>
      <c r="O71" s="8">
        <f t="shared" si="84"/>
        <v>160697.53545055556</v>
      </c>
      <c r="P71" s="8">
        <f t="shared" si="84"/>
        <v>166485.08932931439</v>
      </c>
      <c r="Q71" s="8">
        <f t="shared" si="84"/>
        <v>168422.70469220926</v>
      </c>
      <c r="R71" s="8">
        <f t="shared" si="84"/>
        <v>180795.29469176687</v>
      </c>
      <c r="S71" s="8">
        <f t="shared" si="84"/>
        <v>182950.7042405649</v>
      </c>
      <c r="T71" s="8">
        <f t="shared" si="84"/>
        <v>191796.13556826222</v>
      </c>
      <c r="U71" s="8">
        <f t="shared" si="84"/>
        <v>198703.71174998034</v>
      </c>
      <c r="V71" s="8">
        <f t="shared" si="84"/>
        <v>208281.94879492058</v>
      </c>
      <c r="W71" s="8">
        <f t="shared" si="84"/>
        <v>215783.2648371594</v>
      </c>
      <c r="X71" s="8">
        <f t="shared" si="84"/>
        <v>223554.74227692263</v>
      </c>
      <c r="Y71" s="8">
        <f t="shared" si="84"/>
        <v>231606.11103097457</v>
      </c>
      <c r="Z71" s="8">
        <f t="shared" si="84"/>
        <v>239947.45144097728</v>
      </c>
      <c r="AA71" s="8">
        <f t="shared" si="84"/>
        <v>248589.20689411438</v>
      </c>
      <c r="AB71" s="8">
        <f t="shared" si="84"/>
        <v>257542.19689824726</v>
      </c>
      <c r="AC71" s="8">
        <f t="shared" si="84"/>
        <v>266817.63062797702</v>
      </c>
      <c r="AD71" s="8">
        <f t="shared" si="84"/>
        <v>276427.12095856975</v>
      </c>
      <c r="AE71" s="8">
        <f t="shared" si="84"/>
        <v>286382.69900531683</v>
      </c>
      <c r="AF71" s="8">
        <f t="shared" si="84"/>
        <v>269097.12414592539</v>
      </c>
      <c r="AG71" s="8">
        <f t="shared" si="84"/>
        <v>278788.71089146577</v>
      </c>
      <c r="AH71" s="8">
        <f t="shared" si="84"/>
        <v>288829.34207196411</v>
      </c>
      <c r="AI71" s="8">
        <f t="shared" si="84"/>
        <v>299231.58859255427</v>
      </c>
      <c r="AJ71" s="8">
        <f t="shared" si="84"/>
        <v>310008.47410203289</v>
      </c>
      <c r="AK71" s="8">
        <f t="shared" si="84"/>
        <v>312938.27357290953</v>
      </c>
      <c r="AL71" s="8">
        <f t="shared" si="84"/>
        <v>302879.28123570763</v>
      </c>
      <c r="AM71" s="8">
        <f t="shared" si="84"/>
        <v>313787.53912526782</v>
      </c>
      <c r="AN71" s="8">
        <f t="shared" si="84"/>
        <v>325088.66010437219</v>
      </c>
      <c r="AO71" s="8">
        <f t="shared" si="84"/>
        <v>336796.79321576317</v>
      </c>
      <c r="AP71" s="8">
        <f t="shared" si="84"/>
        <v>348926.5970827876</v>
      </c>
      <c r="AQ71" s="8">
        <f t="shared" si="84"/>
        <v>361493.25826204359</v>
      </c>
      <c r="AR71" s="8">
        <f t="shared" si="84"/>
        <v>374512.51025700272</v>
      </c>
      <c r="AS71" s="8">
        <f t="shared" si="84"/>
        <v>388000.65321641078</v>
      </c>
      <c r="AT71" s="8">
        <f t="shared" si="84"/>
        <v>384989.73317274463</v>
      </c>
      <c r="AU71" s="8">
        <f t="shared" si="84"/>
        <v>398855.21541090769</v>
      </c>
      <c r="AV71" s="8">
        <f t="shared" si="84"/>
        <v>364605.94038085995</v>
      </c>
      <c r="AW71" s="8">
        <f t="shared" si="84"/>
        <v>377737.29624486476</v>
      </c>
      <c r="AX71" s="8">
        <f t="shared" si="84"/>
        <v>391341.58051658282</v>
      </c>
      <c r="AY71" s="8">
        <f t="shared" si="84"/>
        <v>405435.82580720366</v>
      </c>
      <c r="AZ71" s="8">
        <f t="shared" si="84"/>
        <v>420037.67816081533</v>
      </c>
      <c r="BA71" s="8">
        <f t="shared" si="84"/>
        <v>435165.41914731276</v>
      </c>
      <c r="BB71" s="8">
        <f t="shared" si="84"/>
        <v>450837.98875098705</v>
      </c>
      <c r="BC71" s="8">
        <f t="shared" si="84"/>
        <v>467075.00908345164</v>
      </c>
      <c r="BD71" s="8">
        <f t="shared" si="84"/>
        <v>483896.80895059393</v>
      </c>
      <c r="BE71" s="8">
        <f t="shared" si="84"/>
        <v>501324.44930431154</v>
      </c>
      <c r="BF71" s="8">
        <f t="shared" si="84"/>
        <v>519379.74961089616</v>
      </c>
      <c r="BG71" s="8">
        <f t="shared" si="84"/>
        <v>538085.31516908249</v>
      </c>
      <c r="BH71" s="8">
        <f t="shared" si="84"/>
        <v>557464.56541196001</v>
      </c>
      <c r="BI71" s="8">
        <f t="shared" si="84"/>
        <v>577541.76322818478</v>
      </c>
      <c r="BJ71" s="8">
        <f t="shared" si="84"/>
        <v>598342.04533920053</v>
      </c>
      <c r="BK71" s="8">
        <f t="shared" si="84"/>
        <v>619891.45377050096</v>
      </c>
      <c r="BL71" s="8">
        <f t="shared" si="84"/>
        <v>642216.9684563363</v>
      </c>
      <c r="BM71" s="8">
        <f t="shared" si="84"/>
        <v>665346.54101868509</v>
      </c>
      <c r="BN71" s="8">
        <f t="shared" si="84"/>
        <v>689309.12976278132</v>
      </c>
      <c r="BO71" s="8">
        <f t="shared" si="84"/>
        <v>714134.73593301373</v>
      </c>
      <c r="BP71" s="8">
        <f t="shared" si="84"/>
        <v>739854.44127458846</v>
      </c>
      <c r="BQ71" s="8">
        <f t="shared" si="84"/>
        <v>766500.44694798102</v>
      </c>
      <c r="BR71" s="8">
        <f t="shared" si="84"/>
        <v>794106.11384490191</v>
      </c>
      <c r="BS71" s="8">
        <f t="shared" si="84"/>
        <v>822706.004356249</v>
      </c>
      <c r="BT71" s="8">
        <f t="shared" si="84"/>
        <v>213083.98141108503</v>
      </c>
      <c r="BU71" s="8">
        <f t="shared" si="84"/>
        <v>220758.24361840161</v>
      </c>
      <c r="BV71" s="8">
        <f t="shared" si="84"/>
        <v>228708.89591396708</v>
      </c>
      <c r="BW71" s="8">
        <f t="shared" ref="BW71:CD71" si="85">BW69*POWER((1+(BW70/100)),BW66)</f>
        <v>205353.10686980939</v>
      </c>
      <c r="BX71" s="8">
        <f t="shared" si="85"/>
        <v>212748.94008434689</v>
      </c>
      <c r="BY71" s="8">
        <f t="shared" si="85"/>
        <v>135637.62197616781</v>
      </c>
      <c r="BZ71" s="33">
        <f t="shared" si="85"/>
        <v>140522.6380591639</v>
      </c>
      <c r="CA71" s="33">
        <f t="shared" si="85"/>
        <v>145583.5889733923</v>
      </c>
      <c r="CB71" s="33">
        <f t="shared" si="85"/>
        <v>150826.81104698681</v>
      </c>
      <c r="CC71" s="33">
        <f t="shared" si="85"/>
        <v>156258.86881220629</v>
      </c>
      <c r="CD71" s="33">
        <f t="shared" si="85"/>
        <v>0</v>
      </c>
    </row>
    <row r="72" spans="1:82" s="44" customFormat="1" ht="21" customHeight="1" x14ac:dyDescent="0.25">
      <c r="A72" s="38"/>
      <c r="B72" s="38" t="s">
        <v>122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</row>
    <row r="73" spans="1:82" s="25" customFormat="1" ht="55.9" customHeight="1" x14ac:dyDescent="0.25">
      <c r="A73" s="31" t="s">
        <v>130</v>
      </c>
      <c r="B73" s="7" t="s">
        <v>124</v>
      </c>
      <c r="C73" s="4" t="s">
        <v>125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>CH45*1000</f>
        <v>69000</v>
      </c>
      <c r="CB73" s="34">
        <f t="shared" ref="CB73:CD73" si="86">CI45*1000</f>
        <v>69000</v>
      </c>
      <c r="CC73" s="34">
        <f>CJ45*1000</f>
        <v>68000</v>
      </c>
      <c r="CD73" s="34">
        <f t="shared" si="86"/>
        <v>0</v>
      </c>
    </row>
    <row r="74" spans="1:82" s="25" customFormat="1" ht="21" customHeight="1" x14ac:dyDescent="0.25">
      <c r="A74" s="4" t="s">
        <v>126</v>
      </c>
      <c r="B74" s="4" t="s">
        <v>97</v>
      </c>
      <c r="C74" s="36">
        <v>1.6</v>
      </c>
      <c r="D74" s="32"/>
      <c r="E74" s="32"/>
      <c r="F74" s="36">
        <f>C74</f>
        <v>1.6</v>
      </c>
      <c r="G74" s="36">
        <f>F74</f>
        <v>1.6</v>
      </c>
      <c r="H74" s="36">
        <f t="shared" ref="H74:BS74" si="87">G74</f>
        <v>1.6</v>
      </c>
      <c r="I74" s="36">
        <f t="shared" si="87"/>
        <v>1.6</v>
      </c>
      <c r="J74" s="36">
        <f t="shared" si="87"/>
        <v>1.6</v>
      </c>
      <c r="K74" s="36">
        <f t="shared" si="87"/>
        <v>1.6</v>
      </c>
      <c r="L74" s="36">
        <f t="shared" si="87"/>
        <v>1.6</v>
      </c>
      <c r="M74" s="36">
        <f t="shared" si="87"/>
        <v>1.6</v>
      </c>
      <c r="N74" s="36">
        <f t="shared" si="87"/>
        <v>1.6</v>
      </c>
      <c r="O74" s="36">
        <f t="shared" si="87"/>
        <v>1.6</v>
      </c>
      <c r="P74" s="36">
        <f t="shared" si="87"/>
        <v>1.6</v>
      </c>
      <c r="Q74" s="36">
        <f t="shared" si="87"/>
        <v>1.6</v>
      </c>
      <c r="R74" s="36">
        <f t="shared" si="87"/>
        <v>1.6</v>
      </c>
      <c r="S74" s="36">
        <f t="shared" si="87"/>
        <v>1.6</v>
      </c>
      <c r="T74" s="36">
        <f t="shared" si="87"/>
        <v>1.6</v>
      </c>
      <c r="U74" s="36">
        <f t="shared" si="87"/>
        <v>1.6</v>
      </c>
      <c r="V74" s="36">
        <f t="shared" si="87"/>
        <v>1.6</v>
      </c>
      <c r="W74" s="36">
        <f t="shared" si="87"/>
        <v>1.6</v>
      </c>
      <c r="X74" s="36">
        <f t="shared" si="87"/>
        <v>1.6</v>
      </c>
      <c r="Y74" s="36">
        <f t="shared" si="87"/>
        <v>1.6</v>
      </c>
      <c r="Z74" s="36">
        <f t="shared" si="87"/>
        <v>1.6</v>
      </c>
      <c r="AA74" s="36">
        <f t="shared" si="87"/>
        <v>1.6</v>
      </c>
      <c r="AB74" s="36">
        <f t="shared" si="87"/>
        <v>1.6</v>
      </c>
      <c r="AC74" s="36">
        <f t="shared" si="87"/>
        <v>1.6</v>
      </c>
      <c r="AD74" s="36">
        <f t="shared" si="87"/>
        <v>1.6</v>
      </c>
      <c r="AE74" s="36">
        <f t="shared" si="87"/>
        <v>1.6</v>
      </c>
      <c r="AF74" s="36">
        <f t="shared" si="87"/>
        <v>1.6</v>
      </c>
      <c r="AG74" s="36">
        <f t="shared" si="87"/>
        <v>1.6</v>
      </c>
      <c r="AH74" s="36">
        <f t="shared" si="87"/>
        <v>1.6</v>
      </c>
      <c r="AI74" s="36">
        <f t="shared" si="87"/>
        <v>1.6</v>
      </c>
      <c r="AJ74" s="36">
        <f t="shared" si="87"/>
        <v>1.6</v>
      </c>
      <c r="AK74" s="36">
        <f t="shared" si="87"/>
        <v>1.6</v>
      </c>
      <c r="AL74" s="36">
        <f t="shared" si="87"/>
        <v>1.6</v>
      </c>
      <c r="AM74" s="36">
        <f t="shared" si="87"/>
        <v>1.6</v>
      </c>
      <c r="AN74" s="36">
        <f t="shared" si="87"/>
        <v>1.6</v>
      </c>
      <c r="AO74" s="36">
        <f t="shared" si="87"/>
        <v>1.6</v>
      </c>
      <c r="AP74" s="36">
        <f t="shared" si="87"/>
        <v>1.6</v>
      </c>
      <c r="AQ74" s="36">
        <f t="shared" si="87"/>
        <v>1.6</v>
      </c>
      <c r="AR74" s="36">
        <f t="shared" si="87"/>
        <v>1.6</v>
      </c>
      <c r="AS74" s="36">
        <f t="shared" si="87"/>
        <v>1.6</v>
      </c>
      <c r="AT74" s="36">
        <f t="shared" si="87"/>
        <v>1.6</v>
      </c>
      <c r="AU74" s="36">
        <f t="shared" si="87"/>
        <v>1.6</v>
      </c>
      <c r="AV74" s="36">
        <f t="shared" si="87"/>
        <v>1.6</v>
      </c>
      <c r="AW74" s="36">
        <f t="shared" si="87"/>
        <v>1.6</v>
      </c>
      <c r="AX74" s="36">
        <f t="shared" si="87"/>
        <v>1.6</v>
      </c>
      <c r="AY74" s="36">
        <f t="shared" si="87"/>
        <v>1.6</v>
      </c>
      <c r="AZ74" s="36">
        <f t="shared" si="87"/>
        <v>1.6</v>
      </c>
      <c r="BA74" s="36">
        <f t="shared" si="87"/>
        <v>1.6</v>
      </c>
      <c r="BB74" s="36">
        <f t="shared" si="87"/>
        <v>1.6</v>
      </c>
      <c r="BC74" s="36">
        <f t="shared" si="87"/>
        <v>1.6</v>
      </c>
      <c r="BD74" s="36">
        <f t="shared" si="87"/>
        <v>1.6</v>
      </c>
      <c r="BE74" s="36">
        <f t="shared" si="87"/>
        <v>1.6</v>
      </c>
      <c r="BF74" s="36">
        <f t="shared" si="87"/>
        <v>1.6</v>
      </c>
      <c r="BG74" s="36">
        <f t="shared" si="87"/>
        <v>1.6</v>
      </c>
      <c r="BH74" s="36">
        <f t="shared" si="87"/>
        <v>1.6</v>
      </c>
      <c r="BI74" s="36">
        <f t="shared" si="87"/>
        <v>1.6</v>
      </c>
      <c r="BJ74" s="36">
        <f t="shared" si="87"/>
        <v>1.6</v>
      </c>
      <c r="BK74" s="36">
        <f t="shared" si="87"/>
        <v>1.6</v>
      </c>
      <c r="BL74" s="36">
        <f t="shared" si="87"/>
        <v>1.6</v>
      </c>
      <c r="BM74" s="36">
        <f t="shared" si="87"/>
        <v>1.6</v>
      </c>
      <c r="BN74" s="36">
        <f t="shared" si="87"/>
        <v>1.6</v>
      </c>
      <c r="BO74" s="36">
        <f t="shared" si="87"/>
        <v>1.6</v>
      </c>
      <c r="BP74" s="36">
        <f t="shared" si="87"/>
        <v>1.6</v>
      </c>
      <c r="BQ74" s="36">
        <f t="shared" si="87"/>
        <v>1.6</v>
      </c>
      <c r="BR74" s="36">
        <f t="shared" si="87"/>
        <v>1.6</v>
      </c>
      <c r="BS74" s="36">
        <f t="shared" si="87"/>
        <v>1.6</v>
      </c>
      <c r="BT74" s="36">
        <f t="shared" ref="BT74:CD74" si="88">BS74</f>
        <v>1.6</v>
      </c>
      <c r="BU74" s="36">
        <f t="shared" si="88"/>
        <v>1.6</v>
      </c>
      <c r="BV74" s="36">
        <f t="shared" si="88"/>
        <v>1.6</v>
      </c>
      <c r="BW74" s="36">
        <f t="shared" si="88"/>
        <v>1.6</v>
      </c>
      <c r="BX74" s="36">
        <f t="shared" si="88"/>
        <v>1.6</v>
      </c>
      <c r="BY74" s="36">
        <f t="shared" si="88"/>
        <v>1.6</v>
      </c>
      <c r="BZ74" s="37">
        <f t="shared" si="88"/>
        <v>1.6</v>
      </c>
      <c r="CA74" s="37">
        <f t="shared" si="88"/>
        <v>1.6</v>
      </c>
      <c r="CB74" s="37">
        <f t="shared" si="88"/>
        <v>1.6</v>
      </c>
      <c r="CC74" s="37">
        <f t="shared" si="88"/>
        <v>1.6</v>
      </c>
      <c r="CD74" s="37">
        <f t="shared" si="88"/>
        <v>1.6</v>
      </c>
    </row>
    <row r="75" spans="1:82" s="25" customFormat="1" ht="21" customHeight="1" x14ac:dyDescent="0.25">
      <c r="A75" s="4" t="s">
        <v>99</v>
      </c>
      <c r="B75" s="7" t="s">
        <v>124</v>
      </c>
      <c r="C75" s="4" t="s">
        <v>127</v>
      </c>
      <c r="D75" s="32">
        <f>SUM(F75:CB75)</f>
        <v>14766629.425930936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116772.83083625659</v>
      </c>
      <c r="K75" s="8">
        <f t="shared" ref="K75:BV75" si="89">K73*POWER((1+(K74/100)),K66)</f>
        <v>122387.760217941</v>
      </c>
      <c r="L75" s="8">
        <f t="shared" si="89"/>
        <v>102775.74607036401</v>
      </c>
      <c r="M75" s="8">
        <f t="shared" si="89"/>
        <v>100552.74474795317</v>
      </c>
      <c r="N75" s="8">
        <f t="shared" si="89"/>
        <v>104781.11657837992</v>
      </c>
      <c r="O75" s="8">
        <f t="shared" si="89"/>
        <v>81173.931013270922</v>
      </c>
      <c r="P75" s="8">
        <f t="shared" si="89"/>
        <v>73008.631985444197</v>
      </c>
      <c r="Q75" s="8">
        <f t="shared" si="89"/>
        <v>68682.194534454917</v>
      </c>
      <c r="R75" s="8">
        <f t="shared" si="89"/>
        <v>68385.487454066068</v>
      </c>
      <c r="S75" s="8">
        <f t="shared" si="89"/>
        <v>69479.655253331119</v>
      </c>
      <c r="T75" s="8">
        <f t="shared" si="89"/>
        <v>70591.329737384425</v>
      </c>
      <c r="U75" s="8">
        <f t="shared" si="89"/>
        <v>71720.791013182577</v>
      </c>
      <c r="V75" s="8">
        <f t="shared" si="89"/>
        <v>40151.933450482138</v>
      </c>
      <c r="W75" s="8">
        <f t="shared" si="89"/>
        <v>40794.364385689849</v>
      </c>
      <c r="X75" s="8">
        <f t="shared" si="89"/>
        <v>10745.537759667635</v>
      </c>
      <c r="Y75" s="8">
        <f t="shared" si="89"/>
        <v>10917.466363822319</v>
      </c>
      <c r="Z75" s="8">
        <f t="shared" si="89"/>
        <v>11092.145825643478</v>
      </c>
      <c r="AA75" s="8">
        <f t="shared" si="89"/>
        <v>11269.620158853773</v>
      </c>
      <c r="AB75" s="8">
        <f t="shared" si="89"/>
        <v>11449.934081395431</v>
      </c>
      <c r="AC75" s="8">
        <f t="shared" si="89"/>
        <v>79770.055040213207</v>
      </c>
      <c r="AD75" s="8">
        <f t="shared" si="89"/>
        <v>177288.94732687387</v>
      </c>
      <c r="AE75" s="8">
        <f t="shared" si="89"/>
        <v>267615.13329066854</v>
      </c>
      <c r="AF75" s="8">
        <f t="shared" si="89"/>
        <v>360786.37123478903</v>
      </c>
      <c r="AG75" s="8">
        <f t="shared" si="89"/>
        <v>366558.95317454566</v>
      </c>
      <c r="AH75" s="8">
        <f t="shared" si="89"/>
        <v>280667.28426257387</v>
      </c>
      <c r="AI75" s="8">
        <f t="shared" si="89"/>
        <v>191933.24285340626</v>
      </c>
      <c r="AJ75" s="8">
        <f t="shared" si="89"/>
        <v>120716.87007656143</v>
      </c>
      <c r="AK75" s="8">
        <f t="shared" si="89"/>
        <v>162273.18830476358</v>
      </c>
      <c r="AL75" s="8">
        <f t="shared" si="89"/>
        <v>203211.31729848628</v>
      </c>
      <c r="AM75" s="8">
        <f t="shared" si="89"/>
        <v>208410.45968068903</v>
      </c>
      <c r="AN75" s="8">
        <f t="shared" si="89"/>
        <v>209766.10154926623</v>
      </c>
      <c r="AO75" s="8">
        <f t="shared" si="89"/>
        <v>213122.35917405449</v>
      </c>
      <c r="AP75" s="8">
        <f t="shared" si="89"/>
        <v>216532.31692083937</v>
      </c>
      <c r="AQ75" s="8">
        <f t="shared" si="89"/>
        <v>219996.83399157281</v>
      </c>
      <c r="AR75" s="8">
        <f t="shared" si="89"/>
        <v>223516.78333543794</v>
      </c>
      <c r="AS75" s="8">
        <f t="shared" si="89"/>
        <v>227093.05186880499</v>
      </c>
      <c r="AT75" s="8">
        <f t="shared" si="89"/>
        <v>232903.20617699553</v>
      </c>
      <c r="AU75" s="8">
        <f t="shared" si="89"/>
        <v>234418.16534988515</v>
      </c>
      <c r="AV75" s="8">
        <f t="shared" si="89"/>
        <v>238168.85599548329</v>
      </c>
      <c r="AW75" s="8">
        <f t="shared" si="89"/>
        <v>239696.73167545433</v>
      </c>
      <c r="AX75" s="8">
        <f t="shared" si="89"/>
        <v>243531.8793822616</v>
      </c>
      <c r="AY75" s="8">
        <f t="shared" si="89"/>
        <v>242715.46774852296</v>
      </c>
      <c r="AZ75" s="8">
        <f t="shared" si="89"/>
        <v>246598.91523249936</v>
      </c>
      <c r="BA75" s="8">
        <f t="shared" si="89"/>
        <v>250544.49787621934</v>
      </c>
      <c r="BB75" s="8">
        <f t="shared" si="89"/>
        <v>254553.2098422389</v>
      </c>
      <c r="BC75" s="8">
        <f t="shared" si="89"/>
        <v>258626.06119971469</v>
      </c>
      <c r="BD75" s="8">
        <f t="shared" si="89"/>
        <v>262764.07817891007</v>
      </c>
      <c r="BE75" s="8">
        <f t="shared" si="89"/>
        <v>266968.30342977273</v>
      </c>
      <c r="BF75" s="8">
        <f t="shared" si="89"/>
        <v>271239.79628464911</v>
      </c>
      <c r="BG75" s="8">
        <f t="shared" si="89"/>
        <v>275579.63302520348</v>
      </c>
      <c r="BH75" s="8">
        <f t="shared" si="89"/>
        <v>279988.90715360671</v>
      </c>
      <c r="BI75" s="8">
        <f t="shared" si="89"/>
        <v>284468.72966806439</v>
      </c>
      <c r="BJ75" s="8">
        <f t="shared" si="89"/>
        <v>289020.22934275342</v>
      </c>
      <c r="BK75" s="8">
        <f t="shared" si="89"/>
        <v>256582.61913690658</v>
      </c>
      <c r="BL75" s="8">
        <f t="shared" si="89"/>
        <v>304135.93121694651</v>
      </c>
      <c r="BM75" s="8">
        <f t="shared" si="89"/>
        <v>306059.22891530895</v>
      </c>
      <c r="BN75" s="8">
        <f t="shared" si="89"/>
        <v>328895.95599591284</v>
      </c>
      <c r="BO75" s="8">
        <f t="shared" si="89"/>
        <v>318969.27805130888</v>
      </c>
      <c r="BP75" s="8">
        <f t="shared" si="89"/>
        <v>330245.60148108471</v>
      </c>
      <c r="BQ75" s="8">
        <f t="shared" si="89"/>
        <v>329257.9510841319</v>
      </c>
      <c r="BR75" s="8">
        <f t="shared" si="89"/>
        <v>318596.2650490267</v>
      </c>
      <c r="BS75" s="8">
        <f t="shared" si="89"/>
        <v>336641.55750140361</v>
      </c>
      <c r="BT75" s="8">
        <f t="shared" si="89"/>
        <v>328872.90617444809</v>
      </c>
      <c r="BU75" s="8">
        <f t="shared" si="89"/>
        <v>350841.61630690127</v>
      </c>
      <c r="BV75" s="8">
        <f t="shared" si="89"/>
        <v>339481.03063601116</v>
      </c>
      <c r="BW75" s="8">
        <f t="shared" ref="BW75:BZ75" si="90">BW73*POWER((1+(BW74/100)),BW66)</f>
        <v>344912.7271261873</v>
      </c>
      <c r="BX75" s="8">
        <f t="shared" si="90"/>
        <v>350431.33076020627</v>
      </c>
      <c r="BY75" s="8">
        <f t="shared" si="90"/>
        <v>245666.380116135</v>
      </c>
      <c r="BZ75" s="33">
        <f t="shared" si="90"/>
        <v>249597.0421979932</v>
      </c>
      <c r="CA75" s="33">
        <f t="shared" ref="CA75:CD75" si="91">CA73*POWER((1+(CA74/100)),CA72)</f>
        <v>219831.42288382843</v>
      </c>
      <c r="CB75" s="33">
        <f t="shared" si="91"/>
        <v>219831.42288382843</v>
      </c>
      <c r="CC75" s="33">
        <f t="shared" si="91"/>
        <v>216645.46023333815</v>
      </c>
      <c r="CD75" s="33">
        <f t="shared" si="91"/>
        <v>0</v>
      </c>
    </row>
    <row r="76" spans="1:82" s="25" customFormat="1" ht="36.6" customHeight="1" x14ac:dyDescent="0.25">
      <c r="A76" s="4" t="s">
        <v>128</v>
      </c>
      <c r="B76" s="4" t="s">
        <v>97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BS76" si="92">G76</f>
        <v>1.97</v>
      </c>
      <c r="I76" s="36">
        <f t="shared" si="92"/>
        <v>1.97</v>
      </c>
      <c r="J76" s="36">
        <f t="shared" si="92"/>
        <v>1.97</v>
      </c>
      <c r="K76" s="36">
        <f t="shared" si="92"/>
        <v>1.97</v>
      </c>
      <c r="L76" s="36">
        <f t="shared" si="92"/>
        <v>1.97</v>
      </c>
      <c r="M76" s="36">
        <f t="shared" si="92"/>
        <v>1.97</v>
      </c>
      <c r="N76" s="36">
        <f t="shared" si="92"/>
        <v>1.97</v>
      </c>
      <c r="O76" s="36">
        <f t="shared" si="92"/>
        <v>1.97</v>
      </c>
      <c r="P76" s="36">
        <f t="shared" si="92"/>
        <v>1.97</v>
      </c>
      <c r="Q76" s="36">
        <f t="shared" si="92"/>
        <v>1.97</v>
      </c>
      <c r="R76" s="36">
        <f t="shared" si="92"/>
        <v>1.97</v>
      </c>
      <c r="S76" s="36">
        <f t="shared" si="92"/>
        <v>1.97</v>
      </c>
      <c r="T76" s="36">
        <f t="shared" si="92"/>
        <v>1.97</v>
      </c>
      <c r="U76" s="36">
        <f t="shared" si="92"/>
        <v>1.97</v>
      </c>
      <c r="V76" s="36">
        <f t="shared" si="92"/>
        <v>1.97</v>
      </c>
      <c r="W76" s="36">
        <f t="shared" si="92"/>
        <v>1.97</v>
      </c>
      <c r="X76" s="36">
        <f t="shared" si="92"/>
        <v>1.97</v>
      </c>
      <c r="Y76" s="36">
        <f t="shared" si="92"/>
        <v>1.97</v>
      </c>
      <c r="Z76" s="36">
        <f t="shared" si="92"/>
        <v>1.97</v>
      </c>
      <c r="AA76" s="36">
        <f t="shared" si="92"/>
        <v>1.97</v>
      </c>
      <c r="AB76" s="36">
        <f t="shared" si="92"/>
        <v>1.97</v>
      </c>
      <c r="AC76" s="36">
        <f t="shared" si="92"/>
        <v>1.97</v>
      </c>
      <c r="AD76" s="36">
        <f t="shared" si="92"/>
        <v>1.97</v>
      </c>
      <c r="AE76" s="36">
        <f t="shared" si="92"/>
        <v>1.97</v>
      </c>
      <c r="AF76" s="36">
        <f t="shared" si="92"/>
        <v>1.97</v>
      </c>
      <c r="AG76" s="36">
        <f t="shared" si="92"/>
        <v>1.97</v>
      </c>
      <c r="AH76" s="36">
        <f t="shared" si="92"/>
        <v>1.97</v>
      </c>
      <c r="AI76" s="36">
        <f t="shared" si="92"/>
        <v>1.97</v>
      </c>
      <c r="AJ76" s="36">
        <f t="shared" si="92"/>
        <v>1.97</v>
      </c>
      <c r="AK76" s="36">
        <f t="shared" si="92"/>
        <v>1.97</v>
      </c>
      <c r="AL76" s="36">
        <f t="shared" si="92"/>
        <v>1.97</v>
      </c>
      <c r="AM76" s="36">
        <f t="shared" si="92"/>
        <v>1.97</v>
      </c>
      <c r="AN76" s="36">
        <f t="shared" si="92"/>
        <v>1.97</v>
      </c>
      <c r="AO76" s="36">
        <f t="shared" si="92"/>
        <v>1.97</v>
      </c>
      <c r="AP76" s="36">
        <f t="shared" si="92"/>
        <v>1.97</v>
      </c>
      <c r="AQ76" s="36">
        <f t="shared" si="92"/>
        <v>1.97</v>
      </c>
      <c r="AR76" s="36">
        <f t="shared" si="92"/>
        <v>1.97</v>
      </c>
      <c r="AS76" s="36">
        <f t="shared" si="92"/>
        <v>1.97</v>
      </c>
      <c r="AT76" s="36">
        <f t="shared" si="92"/>
        <v>1.97</v>
      </c>
      <c r="AU76" s="36">
        <f t="shared" si="92"/>
        <v>1.97</v>
      </c>
      <c r="AV76" s="36">
        <f t="shared" si="92"/>
        <v>1.97</v>
      </c>
      <c r="AW76" s="36">
        <f t="shared" si="92"/>
        <v>1.97</v>
      </c>
      <c r="AX76" s="36">
        <f t="shared" si="92"/>
        <v>1.97</v>
      </c>
      <c r="AY76" s="36">
        <f t="shared" si="92"/>
        <v>1.97</v>
      </c>
      <c r="AZ76" s="36">
        <f t="shared" si="92"/>
        <v>1.97</v>
      </c>
      <c r="BA76" s="36">
        <f t="shared" si="92"/>
        <v>1.97</v>
      </c>
      <c r="BB76" s="36">
        <f t="shared" si="92"/>
        <v>1.97</v>
      </c>
      <c r="BC76" s="36">
        <f t="shared" si="92"/>
        <v>1.97</v>
      </c>
      <c r="BD76" s="36">
        <f t="shared" si="92"/>
        <v>1.97</v>
      </c>
      <c r="BE76" s="36">
        <f t="shared" si="92"/>
        <v>1.97</v>
      </c>
      <c r="BF76" s="36">
        <f t="shared" si="92"/>
        <v>1.97</v>
      </c>
      <c r="BG76" s="36">
        <f t="shared" si="92"/>
        <v>1.97</v>
      </c>
      <c r="BH76" s="36">
        <f t="shared" si="92"/>
        <v>1.97</v>
      </c>
      <c r="BI76" s="36">
        <f t="shared" si="92"/>
        <v>1.97</v>
      </c>
      <c r="BJ76" s="36">
        <f t="shared" si="92"/>
        <v>1.97</v>
      </c>
      <c r="BK76" s="36">
        <f t="shared" si="92"/>
        <v>1.97</v>
      </c>
      <c r="BL76" s="36">
        <f t="shared" si="92"/>
        <v>1.97</v>
      </c>
      <c r="BM76" s="36">
        <f t="shared" si="92"/>
        <v>1.97</v>
      </c>
      <c r="BN76" s="36">
        <f t="shared" si="92"/>
        <v>1.97</v>
      </c>
      <c r="BO76" s="36">
        <f t="shared" si="92"/>
        <v>1.97</v>
      </c>
      <c r="BP76" s="36">
        <f t="shared" si="92"/>
        <v>1.97</v>
      </c>
      <c r="BQ76" s="36">
        <f t="shared" si="92"/>
        <v>1.97</v>
      </c>
      <c r="BR76" s="36">
        <f t="shared" si="92"/>
        <v>1.97</v>
      </c>
      <c r="BS76" s="36">
        <f t="shared" si="92"/>
        <v>1.97</v>
      </c>
      <c r="BT76" s="36">
        <f t="shared" ref="BT76:CD76" si="93">BS76</f>
        <v>1.97</v>
      </c>
      <c r="BU76" s="36">
        <f t="shared" si="93"/>
        <v>1.97</v>
      </c>
      <c r="BV76" s="36">
        <f t="shared" si="93"/>
        <v>1.97</v>
      </c>
      <c r="BW76" s="36">
        <f t="shared" si="93"/>
        <v>1.97</v>
      </c>
      <c r="BX76" s="36">
        <f t="shared" si="93"/>
        <v>1.97</v>
      </c>
      <c r="BY76" s="36">
        <f t="shared" si="93"/>
        <v>1.97</v>
      </c>
      <c r="BZ76" s="37">
        <f t="shared" si="93"/>
        <v>1.97</v>
      </c>
      <c r="CA76" s="37">
        <f t="shared" si="93"/>
        <v>1.97</v>
      </c>
      <c r="CB76" s="37">
        <f t="shared" si="93"/>
        <v>1.97</v>
      </c>
      <c r="CC76" s="37">
        <f t="shared" si="93"/>
        <v>1.97</v>
      </c>
      <c r="CD76" s="37">
        <f t="shared" si="93"/>
        <v>1.97</v>
      </c>
    </row>
    <row r="77" spans="1:82" s="25" customFormat="1" ht="21" customHeight="1" x14ac:dyDescent="0.25">
      <c r="A77" s="4" t="s">
        <v>99</v>
      </c>
      <c r="B77" s="7" t="s">
        <v>124</v>
      </c>
      <c r="C77" s="4" t="s">
        <v>129</v>
      </c>
      <c r="D77" s="32">
        <f>SUM(F77:CB77)</f>
        <v>46371270.70241534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150481.55125877864</v>
      </c>
      <c r="K77" s="8">
        <f t="shared" ref="K77:BV77" si="94">K75*POWER((1+(K76/100)),K66)</f>
        <v>160824.36940547399</v>
      </c>
      <c r="L77" s="8">
        <f t="shared" si="94"/>
        <v>137713.6305101364</v>
      </c>
      <c r="M77" s="8">
        <f t="shared" si="94"/>
        <v>137389.21392028933</v>
      </c>
      <c r="N77" s="8">
        <f t="shared" si="94"/>
        <v>145986.98865381678</v>
      </c>
      <c r="O77" s="8">
        <f t="shared" si="94"/>
        <v>115324.11367628105</v>
      </c>
      <c r="P77" s="8">
        <f t="shared" si="94"/>
        <v>105766.99792685857</v>
      </c>
      <c r="Q77" s="8">
        <f t="shared" si="94"/>
        <v>101459.4606579574</v>
      </c>
      <c r="R77" s="8">
        <f t="shared" si="94"/>
        <v>103011.27255693695</v>
      </c>
      <c r="S77" s="8">
        <f t="shared" si="94"/>
        <v>106721.24414032952</v>
      </c>
      <c r="T77" s="8">
        <f t="shared" si="94"/>
        <v>110564.83109229234</v>
      </c>
      <c r="U77" s="8">
        <f t="shared" si="94"/>
        <v>114546.84559704748</v>
      </c>
      <c r="V77" s="8">
        <f t="shared" si="94"/>
        <v>65390.844389102975</v>
      </c>
      <c r="W77" s="8">
        <f t="shared" si="94"/>
        <v>67745.908727945382</v>
      </c>
      <c r="X77" s="8">
        <f t="shared" si="94"/>
        <v>18196.316231842538</v>
      </c>
      <c r="Y77" s="8">
        <f t="shared" si="94"/>
        <v>18851.660200195602</v>
      </c>
      <c r="Z77" s="8">
        <f t="shared" si="94"/>
        <v>19530.606512637685</v>
      </c>
      <c r="AA77" s="8">
        <f t="shared" si="94"/>
        <v>20234.005212311637</v>
      </c>
      <c r="AB77" s="8">
        <f t="shared" si="94"/>
        <v>20962.736956834076</v>
      </c>
      <c r="AC77" s="8">
        <f t="shared" si="94"/>
        <v>148921.46825747556</v>
      </c>
      <c r="AD77" s="8">
        <f t="shared" si="94"/>
        <v>337498.22907732357</v>
      </c>
      <c r="AE77" s="8">
        <f t="shared" si="94"/>
        <v>519484.89587010961</v>
      </c>
      <c r="AF77" s="8">
        <f t="shared" si="94"/>
        <v>714142.36792572506</v>
      </c>
      <c r="AG77" s="8">
        <f t="shared" si="94"/>
        <v>739862.34813504387</v>
      </c>
      <c r="AH77" s="8">
        <f t="shared" si="94"/>
        <v>577658.68414392823</v>
      </c>
      <c r="AI77" s="8">
        <f t="shared" si="94"/>
        <v>402811.75387459231</v>
      </c>
      <c r="AJ77" s="8">
        <f t="shared" si="94"/>
        <v>258340.39508502738</v>
      </c>
      <c r="AK77" s="8">
        <f t="shared" si="94"/>
        <v>354114.36220092396</v>
      </c>
      <c r="AL77" s="8">
        <f t="shared" si="94"/>
        <v>452185.9691688029</v>
      </c>
      <c r="AM77" s="8">
        <f t="shared" si="94"/>
        <v>472891.08009019238</v>
      </c>
      <c r="AN77" s="8">
        <f t="shared" si="94"/>
        <v>485343.63339525985</v>
      </c>
      <c r="AO77" s="8">
        <f t="shared" si="94"/>
        <v>502823.38142071693</v>
      </c>
      <c r="AP77" s="8">
        <f t="shared" si="94"/>
        <v>520932.66606726032</v>
      </c>
      <c r="AQ77" s="8">
        <f t="shared" si="94"/>
        <v>539694.16022220592</v>
      </c>
      <c r="AR77" s="8">
        <f t="shared" si="94"/>
        <v>559131.35334144055</v>
      </c>
      <c r="AS77" s="8">
        <f t="shared" si="94"/>
        <v>579268.58085830347</v>
      </c>
      <c r="AT77" s="8">
        <f t="shared" si="94"/>
        <v>605792.66837475996</v>
      </c>
      <c r="AU77" s="8">
        <f t="shared" si="94"/>
        <v>621744.89461112081</v>
      </c>
      <c r="AV77" s="8">
        <f t="shared" si="94"/>
        <v>644137.1613395192</v>
      </c>
      <c r="AW77" s="8">
        <f t="shared" si="94"/>
        <v>661040.26842851331</v>
      </c>
      <c r="AX77" s="8">
        <f t="shared" si="94"/>
        <v>684847.76590401994</v>
      </c>
      <c r="AY77" s="8">
        <f t="shared" si="94"/>
        <v>695998.1676356995</v>
      </c>
      <c r="AZ77" s="8">
        <f t="shared" si="94"/>
        <v>721064.68084273289</v>
      </c>
      <c r="BA77" s="8">
        <f t="shared" si="94"/>
        <v>747033.96953622019</v>
      </c>
      <c r="BB77" s="8">
        <f t="shared" si="94"/>
        <v>773938.54735586117</v>
      </c>
      <c r="BC77" s="8">
        <f t="shared" si="94"/>
        <v>801812.09892659192</v>
      </c>
      <c r="BD77" s="8">
        <f t="shared" si="94"/>
        <v>830689.52203185286</v>
      </c>
      <c r="BE77" s="8">
        <f t="shared" si="94"/>
        <v>860606.97130573483</v>
      </c>
      <c r="BF77" s="8">
        <f t="shared" si="94"/>
        <v>891601.90349870513</v>
      </c>
      <c r="BG77" s="8">
        <f t="shared" si="94"/>
        <v>923713.12437359174</v>
      </c>
      <c r="BH77" s="8">
        <f t="shared" si="94"/>
        <v>956980.83729053137</v>
      </c>
      <c r="BI77" s="8">
        <f t="shared" si="94"/>
        <v>991446.69354171725</v>
      </c>
      <c r="BJ77" s="8">
        <f t="shared" si="94"/>
        <v>1027153.8444989609</v>
      </c>
      <c r="BK77" s="8">
        <f t="shared" si="94"/>
        <v>929837.18065575161</v>
      </c>
      <c r="BL77" s="8">
        <f t="shared" si="94"/>
        <v>1123879.6947985883</v>
      </c>
      <c r="BM77" s="8">
        <f t="shared" si="94"/>
        <v>1153267.3377657207</v>
      </c>
      <c r="BN77" s="8">
        <f t="shared" si="94"/>
        <v>1263733.4045650992</v>
      </c>
      <c r="BO77" s="8">
        <f t="shared" si="94"/>
        <v>1249735.7878827739</v>
      </c>
      <c r="BP77" s="8">
        <f t="shared" si="94"/>
        <v>1319407.0869396827</v>
      </c>
      <c r="BQ77" s="8">
        <f t="shared" si="94"/>
        <v>1341375.7821589666</v>
      </c>
      <c r="BR77" s="8">
        <f t="shared" si="94"/>
        <v>1323510.1897415032</v>
      </c>
      <c r="BS77" s="8">
        <f t="shared" si="94"/>
        <v>1426023.740884165</v>
      </c>
      <c r="BT77" s="8">
        <f t="shared" si="94"/>
        <v>1420559.8760739001</v>
      </c>
      <c r="BU77" s="8">
        <f t="shared" si="94"/>
        <v>1545307.7053288112</v>
      </c>
      <c r="BV77" s="8">
        <f t="shared" si="94"/>
        <v>1524725.9727597805</v>
      </c>
      <c r="BW77" s="8">
        <f t="shared" ref="BW77:BZ77" si="95">BW75*POWER((1+(BW76/100)),BW66)</f>
        <v>1579639.2836139183</v>
      </c>
      <c r="BX77" s="8">
        <f t="shared" si="95"/>
        <v>1636530.3083411301</v>
      </c>
      <c r="BY77" s="8">
        <f t="shared" si="95"/>
        <v>1169874.4895444473</v>
      </c>
      <c r="BZ77" s="33">
        <f t="shared" si="95"/>
        <v>1212007.7532602889</v>
      </c>
      <c r="CA77" s="33">
        <f t="shared" ref="CA77:CD77" si="96">CA75*POWER((1+(CA76/100)),CA72)</f>
        <v>913222.03092163731</v>
      </c>
      <c r="CB77" s="33">
        <f t="shared" si="96"/>
        <v>913222.03092163731</v>
      </c>
      <c r="CC77" s="33">
        <f t="shared" si="96"/>
        <v>899986.92902422219</v>
      </c>
      <c r="CD77" s="33">
        <f t="shared" si="96"/>
        <v>0</v>
      </c>
    </row>
    <row r="78" spans="1:82" s="44" customFormat="1" ht="21" customHeight="1" x14ac:dyDescent="0.25">
      <c r="A78" s="38"/>
      <c r="B78" s="38" t="s">
        <v>122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</row>
    <row r="79" spans="1:82" s="25" customFormat="1" ht="37.15" customHeight="1" x14ac:dyDescent="0.25">
      <c r="A79" s="31" t="s">
        <v>131</v>
      </c>
      <c r="B79" s="7" t="s">
        <v>124</v>
      </c>
      <c r="C79" s="4" t="s">
        <v>125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>CH51*1000</f>
        <v>0</v>
      </c>
      <c r="CB79" s="34">
        <f t="shared" ref="CB79:CD79" si="97">CI51*1000</f>
        <v>0</v>
      </c>
      <c r="CC79" s="34">
        <f t="shared" si="97"/>
        <v>0</v>
      </c>
      <c r="CD79" s="34">
        <f t="shared" si="97"/>
        <v>0</v>
      </c>
    </row>
    <row r="80" spans="1:82" s="25" customFormat="1" ht="21" customHeight="1" x14ac:dyDescent="0.25">
      <c r="A80" s="4" t="s">
        <v>126</v>
      </c>
      <c r="B80" s="4" t="s">
        <v>97</v>
      </c>
      <c r="C80" s="36">
        <v>1.6</v>
      </c>
      <c r="D80" s="32"/>
      <c r="E80" s="32"/>
      <c r="F80" s="36">
        <f>C80</f>
        <v>1.6</v>
      </c>
      <c r="G80" s="36">
        <f>F80</f>
        <v>1.6</v>
      </c>
      <c r="H80" s="36">
        <f t="shared" ref="H80:BS80" si="98">G80</f>
        <v>1.6</v>
      </c>
      <c r="I80" s="36">
        <f t="shared" si="98"/>
        <v>1.6</v>
      </c>
      <c r="J80" s="36">
        <f t="shared" si="98"/>
        <v>1.6</v>
      </c>
      <c r="K80" s="36">
        <f t="shared" si="98"/>
        <v>1.6</v>
      </c>
      <c r="L80" s="36">
        <f t="shared" si="98"/>
        <v>1.6</v>
      </c>
      <c r="M80" s="36">
        <f t="shared" si="98"/>
        <v>1.6</v>
      </c>
      <c r="N80" s="36">
        <f t="shared" si="98"/>
        <v>1.6</v>
      </c>
      <c r="O80" s="36">
        <f t="shared" si="98"/>
        <v>1.6</v>
      </c>
      <c r="P80" s="36">
        <f t="shared" si="98"/>
        <v>1.6</v>
      </c>
      <c r="Q80" s="36">
        <f t="shared" si="98"/>
        <v>1.6</v>
      </c>
      <c r="R80" s="36">
        <f t="shared" si="98"/>
        <v>1.6</v>
      </c>
      <c r="S80" s="36">
        <f t="shared" si="98"/>
        <v>1.6</v>
      </c>
      <c r="T80" s="36">
        <f t="shared" si="98"/>
        <v>1.6</v>
      </c>
      <c r="U80" s="36">
        <f t="shared" si="98"/>
        <v>1.6</v>
      </c>
      <c r="V80" s="36">
        <f t="shared" si="98"/>
        <v>1.6</v>
      </c>
      <c r="W80" s="36">
        <f t="shared" si="98"/>
        <v>1.6</v>
      </c>
      <c r="X80" s="36">
        <f t="shared" si="98"/>
        <v>1.6</v>
      </c>
      <c r="Y80" s="36">
        <f t="shared" si="98"/>
        <v>1.6</v>
      </c>
      <c r="Z80" s="36">
        <f t="shared" si="98"/>
        <v>1.6</v>
      </c>
      <c r="AA80" s="36">
        <f t="shared" si="98"/>
        <v>1.6</v>
      </c>
      <c r="AB80" s="36">
        <f t="shared" si="98"/>
        <v>1.6</v>
      </c>
      <c r="AC80" s="36">
        <f t="shared" si="98"/>
        <v>1.6</v>
      </c>
      <c r="AD80" s="36">
        <f t="shared" si="98"/>
        <v>1.6</v>
      </c>
      <c r="AE80" s="36">
        <f t="shared" si="98"/>
        <v>1.6</v>
      </c>
      <c r="AF80" s="36">
        <f t="shared" si="98"/>
        <v>1.6</v>
      </c>
      <c r="AG80" s="36">
        <f t="shared" si="98"/>
        <v>1.6</v>
      </c>
      <c r="AH80" s="36">
        <f t="shared" si="98"/>
        <v>1.6</v>
      </c>
      <c r="AI80" s="36">
        <f t="shared" si="98"/>
        <v>1.6</v>
      </c>
      <c r="AJ80" s="36">
        <f t="shared" si="98"/>
        <v>1.6</v>
      </c>
      <c r="AK80" s="36">
        <f t="shared" si="98"/>
        <v>1.6</v>
      </c>
      <c r="AL80" s="36">
        <f t="shared" si="98"/>
        <v>1.6</v>
      </c>
      <c r="AM80" s="36">
        <f t="shared" si="98"/>
        <v>1.6</v>
      </c>
      <c r="AN80" s="36">
        <f t="shared" si="98"/>
        <v>1.6</v>
      </c>
      <c r="AO80" s="36">
        <f t="shared" si="98"/>
        <v>1.6</v>
      </c>
      <c r="AP80" s="36">
        <f t="shared" si="98"/>
        <v>1.6</v>
      </c>
      <c r="AQ80" s="36">
        <f t="shared" si="98"/>
        <v>1.6</v>
      </c>
      <c r="AR80" s="36">
        <f t="shared" si="98"/>
        <v>1.6</v>
      </c>
      <c r="AS80" s="36">
        <f t="shared" si="98"/>
        <v>1.6</v>
      </c>
      <c r="AT80" s="36">
        <f t="shared" si="98"/>
        <v>1.6</v>
      </c>
      <c r="AU80" s="36">
        <f t="shared" si="98"/>
        <v>1.6</v>
      </c>
      <c r="AV80" s="36">
        <f t="shared" si="98"/>
        <v>1.6</v>
      </c>
      <c r="AW80" s="36">
        <f t="shared" si="98"/>
        <v>1.6</v>
      </c>
      <c r="AX80" s="36">
        <f t="shared" si="98"/>
        <v>1.6</v>
      </c>
      <c r="AY80" s="36">
        <f t="shared" si="98"/>
        <v>1.6</v>
      </c>
      <c r="AZ80" s="36">
        <f t="shared" si="98"/>
        <v>1.6</v>
      </c>
      <c r="BA80" s="36">
        <f t="shared" si="98"/>
        <v>1.6</v>
      </c>
      <c r="BB80" s="36">
        <f t="shared" si="98"/>
        <v>1.6</v>
      </c>
      <c r="BC80" s="36">
        <f t="shared" si="98"/>
        <v>1.6</v>
      </c>
      <c r="BD80" s="36">
        <f t="shared" si="98"/>
        <v>1.6</v>
      </c>
      <c r="BE80" s="36">
        <f t="shared" si="98"/>
        <v>1.6</v>
      </c>
      <c r="BF80" s="36">
        <f t="shared" si="98"/>
        <v>1.6</v>
      </c>
      <c r="BG80" s="36">
        <f t="shared" si="98"/>
        <v>1.6</v>
      </c>
      <c r="BH80" s="36">
        <f t="shared" si="98"/>
        <v>1.6</v>
      </c>
      <c r="BI80" s="36">
        <f t="shared" si="98"/>
        <v>1.6</v>
      </c>
      <c r="BJ80" s="36">
        <f t="shared" si="98"/>
        <v>1.6</v>
      </c>
      <c r="BK80" s="36">
        <f t="shared" si="98"/>
        <v>1.6</v>
      </c>
      <c r="BL80" s="36">
        <f t="shared" si="98"/>
        <v>1.6</v>
      </c>
      <c r="BM80" s="36">
        <f t="shared" si="98"/>
        <v>1.6</v>
      </c>
      <c r="BN80" s="36">
        <f t="shared" si="98"/>
        <v>1.6</v>
      </c>
      <c r="BO80" s="36">
        <f t="shared" si="98"/>
        <v>1.6</v>
      </c>
      <c r="BP80" s="36">
        <f t="shared" si="98"/>
        <v>1.6</v>
      </c>
      <c r="BQ80" s="36">
        <f t="shared" si="98"/>
        <v>1.6</v>
      </c>
      <c r="BR80" s="36">
        <f t="shared" si="98"/>
        <v>1.6</v>
      </c>
      <c r="BS80" s="36">
        <f t="shared" si="98"/>
        <v>1.6</v>
      </c>
      <c r="BT80" s="36">
        <f t="shared" ref="BT80:CD80" si="99">BS80</f>
        <v>1.6</v>
      </c>
      <c r="BU80" s="36">
        <f t="shared" si="99"/>
        <v>1.6</v>
      </c>
      <c r="BV80" s="36">
        <f t="shared" si="99"/>
        <v>1.6</v>
      </c>
      <c r="BW80" s="36">
        <f t="shared" si="99"/>
        <v>1.6</v>
      </c>
      <c r="BX80" s="36">
        <f t="shared" si="99"/>
        <v>1.6</v>
      </c>
      <c r="BY80" s="36">
        <f t="shared" si="99"/>
        <v>1.6</v>
      </c>
      <c r="BZ80" s="37">
        <f t="shared" si="99"/>
        <v>1.6</v>
      </c>
      <c r="CA80" s="37">
        <f t="shared" si="99"/>
        <v>1.6</v>
      </c>
      <c r="CB80" s="37">
        <f t="shared" si="99"/>
        <v>1.6</v>
      </c>
      <c r="CC80" s="37">
        <f t="shared" si="99"/>
        <v>1.6</v>
      </c>
      <c r="CD80" s="37">
        <f t="shared" si="99"/>
        <v>1.6</v>
      </c>
    </row>
    <row r="81" spans="1:82" s="25" customFormat="1" ht="21" customHeight="1" x14ac:dyDescent="0.25">
      <c r="A81" s="4" t="s">
        <v>99</v>
      </c>
      <c r="B81" s="7" t="s">
        <v>124</v>
      </c>
      <c r="C81" s="4" t="s">
        <v>127</v>
      </c>
      <c r="D81" s="32">
        <f>SUM(F81:CB81)</f>
        <v>3820351.8082548659</v>
      </c>
      <c r="E81" s="32"/>
      <c r="F81" s="8">
        <f t="shared" ref="F81:J81" si="100">F79*POWER((1+(F80/100)),F66)</f>
        <v>77289.086490062837</v>
      </c>
      <c r="G81" s="8">
        <f t="shared" si="100"/>
        <v>62117.354168909013</v>
      </c>
      <c r="H81" s="8">
        <f t="shared" si="100"/>
        <v>63111.23183561155</v>
      </c>
      <c r="I81" s="8">
        <f t="shared" si="100"/>
        <v>64121.011544981338</v>
      </c>
      <c r="J81" s="8">
        <f t="shared" si="100"/>
        <v>65146.947729701045</v>
      </c>
      <c r="K81" s="8">
        <f>K79*POWER((1+(K80/100)),K66)</f>
        <v>66189.298893376254</v>
      </c>
      <c r="L81" s="8">
        <f t="shared" ref="L81:BW81" si="101">L79*POWER((1+(L80/100)),L66)</f>
        <v>67248.327675670269</v>
      </c>
      <c r="M81" s="8">
        <f t="shared" si="101"/>
        <v>68324.300918481007</v>
      </c>
      <c r="N81" s="8">
        <f t="shared" si="101"/>
        <v>69417.489733176699</v>
      </c>
      <c r="O81" s="8">
        <f t="shared" si="101"/>
        <v>70528.169568907528</v>
      </c>
      <c r="P81" s="8">
        <f t="shared" si="101"/>
        <v>71656.620282010044</v>
      </c>
      <c r="Q81" s="8">
        <f t="shared" si="101"/>
        <v>72803.126206522211</v>
      </c>
      <c r="R81" s="8">
        <f t="shared" si="101"/>
        <v>73967.976225826555</v>
      </c>
      <c r="S81" s="8">
        <f t="shared" si="101"/>
        <v>75151.463845439779</v>
      </c>
      <c r="T81" s="8">
        <f t="shared" si="101"/>
        <v>76353.887266966834</v>
      </c>
      <c r="U81" s="8">
        <f t="shared" si="101"/>
        <v>77575.549463238305</v>
      </c>
      <c r="V81" s="8">
        <f t="shared" si="101"/>
        <v>78816.758254650122</v>
      </c>
      <c r="W81" s="8">
        <f t="shared" si="101"/>
        <v>80077.826386724526</v>
      </c>
      <c r="X81" s="8">
        <f t="shared" si="101"/>
        <v>81359.071608912098</v>
      </c>
      <c r="Y81" s="8">
        <f t="shared" si="101"/>
        <v>82660.816754654705</v>
      </c>
      <c r="Z81" s="8">
        <f t="shared" si="101"/>
        <v>83983.389822729194</v>
      </c>
      <c r="AA81" s="8">
        <f t="shared" si="101"/>
        <v>85327.124059892856</v>
      </c>
      <c r="AB81" s="8">
        <f t="shared" si="101"/>
        <v>86692.358044851135</v>
      </c>
      <c r="AC81" s="8">
        <f t="shared" si="101"/>
        <v>88079.435773568752</v>
      </c>
      <c r="AD81" s="8">
        <f t="shared" si="101"/>
        <v>89488.706745945849</v>
      </c>
      <c r="AE81" s="8">
        <f t="shared" si="101"/>
        <v>90920.526053880982</v>
      </c>
      <c r="AF81" s="8">
        <f t="shared" si="101"/>
        <v>92375.254470743079</v>
      </c>
      <c r="AG81" s="8">
        <f t="shared" si="101"/>
        <v>93853.258542274983</v>
      </c>
      <c r="AH81" s="8">
        <f t="shared" si="101"/>
        <v>95354.910678951375</v>
      </c>
      <c r="AI81" s="8">
        <f t="shared" si="101"/>
        <v>96880.589249814599</v>
      </c>
      <c r="AJ81" s="8">
        <f t="shared" si="101"/>
        <v>98430.678677811637</v>
      </c>
      <c r="AK81" s="8">
        <f t="shared" si="101"/>
        <v>100005.56953665662</v>
      </c>
      <c r="AL81" s="8">
        <f t="shared" si="101"/>
        <v>101605.65864924314</v>
      </c>
      <c r="AM81" s="8">
        <f t="shared" si="101"/>
        <v>103231.34918763103</v>
      </c>
      <c r="AN81" s="8">
        <f t="shared" si="101"/>
        <v>104883.05077463311</v>
      </c>
      <c r="AO81" s="8">
        <f t="shared" si="101"/>
        <v>186984.7113508214</v>
      </c>
      <c r="AP81" s="8">
        <f t="shared" si="101"/>
        <v>189976.46673243455</v>
      </c>
      <c r="AQ81" s="8">
        <f t="shared" si="101"/>
        <v>193016.0902001535</v>
      </c>
      <c r="AR81" s="8">
        <f t="shared" si="101"/>
        <v>196104.34764335593</v>
      </c>
      <c r="AS81" s="8">
        <f t="shared" si="101"/>
        <v>199242.01720564967</v>
      </c>
      <c r="AT81" s="8">
        <f t="shared" si="101"/>
        <v>0</v>
      </c>
      <c r="AU81" s="8">
        <f t="shared" si="101"/>
        <v>0</v>
      </c>
      <c r="AV81" s="8">
        <f t="shared" si="101"/>
        <v>0</v>
      </c>
      <c r="AW81" s="8">
        <f t="shared" si="101"/>
        <v>0</v>
      </c>
      <c r="AX81" s="8">
        <f t="shared" si="101"/>
        <v>0</v>
      </c>
      <c r="AY81" s="8">
        <f t="shared" si="101"/>
        <v>0</v>
      </c>
      <c r="AZ81" s="8">
        <f t="shared" si="101"/>
        <v>0</v>
      </c>
      <c r="BA81" s="8">
        <f t="shared" si="101"/>
        <v>0</v>
      </c>
      <c r="BB81" s="8">
        <f t="shared" si="101"/>
        <v>0</v>
      </c>
      <c r="BC81" s="8">
        <f t="shared" si="101"/>
        <v>0</v>
      </c>
      <c r="BD81" s="8">
        <f t="shared" si="101"/>
        <v>0</v>
      </c>
      <c r="BE81" s="8">
        <f t="shared" si="101"/>
        <v>0</v>
      </c>
      <c r="BF81" s="8">
        <f t="shared" si="101"/>
        <v>0</v>
      </c>
      <c r="BG81" s="8">
        <f t="shared" si="101"/>
        <v>0</v>
      </c>
      <c r="BH81" s="8">
        <f t="shared" si="101"/>
        <v>0</v>
      </c>
      <c r="BI81" s="8">
        <f t="shared" si="101"/>
        <v>0</v>
      </c>
      <c r="BJ81" s="8">
        <f t="shared" si="101"/>
        <v>0</v>
      </c>
      <c r="BK81" s="8">
        <f t="shared" si="101"/>
        <v>0</v>
      </c>
      <c r="BL81" s="8">
        <f t="shared" si="101"/>
        <v>0</v>
      </c>
      <c r="BM81" s="8">
        <f t="shared" si="101"/>
        <v>0</v>
      </c>
      <c r="BN81" s="8">
        <f t="shared" si="101"/>
        <v>0</v>
      </c>
      <c r="BO81" s="8">
        <f t="shared" si="101"/>
        <v>0</v>
      </c>
      <c r="BP81" s="8">
        <f t="shared" si="101"/>
        <v>0</v>
      </c>
      <c r="BQ81" s="8">
        <f t="shared" si="101"/>
        <v>0</v>
      </c>
      <c r="BR81" s="8">
        <f t="shared" si="101"/>
        <v>0</v>
      </c>
      <c r="BS81" s="8">
        <f t="shared" si="101"/>
        <v>0</v>
      </c>
      <c r="BT81" s="8">
        <f t="shared" si="101"/>
        <v>0</v>
      </c>
      <c r="BU81" s="8">
        <f t="shared" si="101"/>
        <v>0</v>
      </c>
      <c r="BV81" s="8">
        <f t="shared" si="101"/>
        <v>0</v>
      </c>
      <c r="BW81" s="8">
        <f t="shared" si="101"/>
        <v>0</v>
      </c>
      <c r="BX81" s="8">
        <f t="shared" ref="BX81:BZ81" si="102">BX79*POWER((1+(BX80/100)),BX66)</f>
        <v>0</v>
      </c>
      <c r="BY81" s="8">
        <f t="shared" si="102"/>
        <v>0</v>
      </c>
      <c r="BZ81" s="33">
        <f t="shared" si="102"/>
        <v>0</v>
      </c>
      <c r="CA81" s="33">
        <f t="shared" ref="CA81:CD81" si="103">CA79*POWER((1+(CA80/100)),CA78)</f>
        <v>0</v>
      </c>
      <c r="CB81" s="33">
        <f t="shared" si="103"/>
        <v>0</v>
      </c>
      <c r="CC81" s="33">
        <f t="shared" si="103"/>
        <v>0</v>
      </c>
      <c r="CD81" s="33">
        <f t="shared" si="103"/>
        <v>0</v>
      </c>
    </row>
    <row r="82" spans="1:82" s="25" customFormat="1" ht="30.6" customHeight="1" x14ac:dyDescent="0.25">
      <c r="A82" s="4" t="s">
        <v>128</v>
      </c>
      <c r="B82" s="4" t="s">
        <v>97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BS82" si="104">G82</f>
        <v>1.97</v>
      </c>
      <c r="I82" s="36">
        <f t="shared" si="104"/>
        <v>1.97</v>
      </c>
      <c r="J82" s="36">
        <f t="shared" si="104"/>
        <v>1.97</v>
      </c>
      <c r="K82" s="36">
        <f t="shared" si="104"/>
        <v>1.97</v>
      </c>
      <c r="L82" s="36">
        <f t="shared" si="104"/>
        <v>1.97</v>
      </c>
      <c r="M82" s="36">
        <f t="shared" si="104"/>
        <v>1.97</v>
      </c>
      <c r="N82" s="36">
        <f t="shared" si="104"/>
        <v>1.97</v>
      </c>
      <c r="O82" s="36">
        <f t="shared" si="104"/>
        <v>1.97</v>
      </c>
      <c r="P82" s="36">
        <f t="shared" si="104"/>
        <v>1.97</v>
      </c>
      <c r="Q82" s="36">
        <f t="shared" si="104"/>
        <v>1.97</v>
      </c>
      <c r="R82" s="36">
        <f t="shared" si="104"/>
        <v>1.97</v>
      </c>
      <c r="S82" s="36">
        <f t="shared" si="104"/>
        <v>1.97</v>
      </c>
      <c r="T82" s="36">
        <f t="shared" si="104"/>
        <v>1.97</v>
      </c>
      <c r="U82" s="36">
        <f t="shared" si="104"/>
        <v>1.97</v>
      </c>
      <c r="V82" s="36">
        <f t="shared" si="104"/>
        <v>1.97</v>
      </c>
      <c r="W82" s="36">
        <f t="shared" si="104"/>
        <v>1.97</v>
      </c>
      <c r="X82" s="36">
        <f t="shared" si="104"/>
        <v>1.97</v>
      </c>
      <c r="Y82" s="36">
        <f t="shared" si="104"/>
        <v>1.97</v>
      </c>
      <c r="Z82" s="36">
        <f t="shared" si="104"/>
        <v>1.97</v>
      </c>
      <c r="AA82" s="36">
        <f t="shared" si="104"/>
        <v>1.97</v>
      </c>
      <c r="AB82" s="36">
        <f t="shared" si="104"/>
        <v>1.97</v>
      </c>
      <c r="AC82" s="36">
        <f t="shared" si="104"/>
        <v>1.97</v>
      </c>
      <c r="AD82" s="36">
        <f t="shared" si="104"/>
        <v>1.97</v>
      </c>
      <c r="AE82" s="36">
        <f t="shared" si="104"/>
        <v>1.97</v>
      </c>
      <c r="AF82" s="36">
        <f t="shared" si="104"/>
        <v>1.97</v>
      </c>
      <c r="AG82" s="36">
        <f t="shared" si="104"/>
        <v>1.97</v>
      </c>
      <c r="AH82" s="36">
        <f t="shared" si="104"/>
        <v>1.97</v>
      </c>
      <c r="AI82" s="36">
        <f t="shared" si="104"/>
        <v>1.97</v>
      </c>
      <c r="AJ82" s="36">
        <f t="shared" si="104"/>
        <v>1.97</v>
      </c>
      <c r="AK82" s="36">
        <f t="shared" si="104"/>
        <v>1.97</v>
      </c>
      <c r="AL82" s="36">
        <f t="shared" si="104"/>
        <v>1.97</v>
      </c>
      <c r="AM82" s="36">
        <f t="shared" si="104"/>
        <v>1.97</v>
      </c>
      <c r="AN82" s="36">
        <f t="shared" si="104"/>
        <v>1.97</v>
      </c>
      <c r="AO82" s="36">
        <f t="shared" si="104"/>
        <v>1.97</v>
      </c>
      <c r="AP82" s="36">
        <f t="shared" si="104"/>
        <v>1.97</v>
      </c>
      <c r="AQ82" s="36">
        <f t="shared" si="104"/>
        <v>1.97</v>
      </c>
      <c r="AR82" s="36">
        <f t="shared" si="104"/>
        <v>1.97</v>
      </c>
      <c r="AS82" s="36">
        <f t="shared" si="104"/>
        <v>1.97</v>
      </c>
      <c r="AT82" s="36">
        <f t="shared" si="104"/>
        <v>1.97</v>
      </c>
      <c r="AU82" s="36">
        <f t="shared" si="104"/>
        <v>1.97</v>
      </c>
      <c r="AV82" s="36">
        <f t="shared" si="104"/>
        <v>1.97</v>
      </c>
      <c r="AW82" s="36">
        <f t="shared" si="104"/>
        <v>1.97</v>
      </c>
      <c r="AX82" s="36">
        <f t="shared" si="104"/>
        <v>1.97</v>
      </c>
      <c r="AY82" s="36">
        <f t="shared" si="104"/>
        <v>1.97</v>
      </c>
      <c r="AZ82" s="36">
        <f t="shared" si="104"/>
        <v>1.97</v>
      </c>
      <c r="BA82" s="36">
        <f t="shared" si="104"/>
        <v>1.97</v>
      </c>
      <c r="BB82" s="36">
        <f t="shared" si="104"/>
        <v>1.97</v>
      </c>
      <c r="BC82" s="36">
        <f t="shared" si="104"/>
        <v>1.97</v>
      </c>
      <c r="BD82" s="36">
        <f t="shared" si="104"/>
        <v>1.97</v>
      </c>
      <c r="BE82" s="36">
        <f t="shared" si="104"/>
        <v>1.97</v>
      </c>
      <c r="BF82" s="36">
        <f t="shared" si="104"/>
        <v>1.97</v>
      </c>
      <c r="BG82" s="36">
        <f t="shared" si="104"/>
        <v>1.97</v>
      </c>
      <c r="BH82" s="36">
        <f t="shared" si="104"/>
        <v>1.97</v>
      </c>
      <c r="BI82" s="36">
        <f t="shared" si="104"/>
        <v>1.97</v>
      </c>
      <c r="BJ82" s="36">
        <f t="shared" si="104"/>
        <v>1.97</v>
      </c>
      <c r="BK82" s="36">
        <f t="shared" si="104"/>
        <v>1.97</v>
      </c>
      <c r="BL82" s="36">
        <f t="shared" si="104"/>
        <v>1.97</v>
      </c>
      <c r="BM82" s="36">
        <f t="shared" si="104"/>
        <v>1.97</v>
      </c>
      <c r="BN82" s="36">
        <f t="shared" si="104"/>
        <v>1.97</v>
      </c>
      <c r="BO82" s="36">
        <f t="shared" si="104"/>
        <v>1.97</v>
      </c>
      <c r="BP82" s="36">
        <f t="shared" si="104"/>
        <v>1.97</v>
      </c>
      <c r="BQ82" s="36">
        <f t="shared" si="104"/>
        <v>1.97</v>
      </c>
      <c r="BR82" s="36">
        <f t="shared" si="104"/>
        <v>1.97</v>
      </c>
      <c r="BS82" s="36">
        <f t="shared" si="104"/>
        <v>1.97</v>
      </c>
      <c r="BT82" s="36">
        <f t="shared" ref="BT82:CD82" si="105">BS82</f>
        <v>1.97</v>
      </c>
      <c r="BU82" s="36">
        <f t="shared" si="105"/>
        <v>1.97</v>
      </c>
      <c r="BV82" s="36">
        <f t="shared" si="105"/>
        <v>1.97</v>
      </c>
      <c r="BW82" s="36">
        <f t="shared" si="105"/>
        <v>1.97</v>
      </c>
      <c r="BX82" s="36">
        <f t="shared" si="105"/>
        <v>1.97</v>
      </c>
      <c r="BY82" s="36">
        <f t="shared" si="105"/>
        <v>1.97</v>
      </c>
      <c r="BZ82" s="37">
        <f t="shared" si="105"/>
        <v>1.97</v>
      </c>
      <c r="CA82" s="37">
        <f t="shared" si="105"/>
        <v>1.97</v>
      </c>
      <c r="CB82" s="37">
        <f t="shared" si="105"/>
        <v>1.97</v>
      </c>
      <c r="CC82" s="37">
        <f t="shared" si="105"/>
        <v>1.97</v>
      </c>
      <c r="CD82" s="37">
        <f t="shared" si="105"/>
        <v>1.97</v>
      </c>
    </row>
    <row r="83" spans="1:82" s="25" customFormat="1" ht="27.75" customHeight="1" x14ac:dyDescent="0.25">
      <c r="A83" s="4" t="s">
        <v>99</v>
      </c>
      <c r="B83" s="7" t="s">
        <v>124</v>
      </c>
      <c r="C83" s="4" t="s">
        <v>129</v>
      </c>
      <c r="D83" s="32">
        <f>SUM(F83:CB83)</f>
        <v>7347035.472070978</v>
      </c>
      <c r="E83" s="32"/>
      <c r="F83" s="8">
        <f t="shared" ref="F83:J83" si="106">F81*POWER((1+(F82/100)),F66)</f>
        <v>92123.397847831962</v>
      </c>
      <c r="G83" s="8">
        <f t="shared" si="106"/>
        <v>75498.294681165135</v>
      </c>
      <c r="H83" s="8">
        <f t="shared" si="106"/>
        <v>78217.380863766215</v>
      </c>
      <c r="I83" s="8">
        <f t="shared" si="106"/>
        <v>81034.39547905096</v>
      </c>
      <c r="J83" s="8">
        <f t="shared" si="106"/>
        <v>83952.865439108078</v>
      </c>
      <c r="K83" s="8">
        <f>K81*POWER((1+(K82/100)),K66)</f>
        <v>86976.444678470638</v>
      </c>
      <c r="L83" s="8">
        <f t="shared" ref="L83:BW83" si="107">L81*POWER((1+(L82/100)),L66)</f>
        <v>90108.918728854667</v>
      </c>
      <c r="M83" s="8">
        <f t="shared" si="107"/>
        <v>93354.209458658152</v>
      </c>
      <c r="N83" s="8">
        <f t="shared" si="107"/>
        <v>96716.379983153616</v>
      </c>
      <c r="O83" s="8">
        <f t="shared" si="107"/>
        <v>100199.63975152289</v>
      </c>
      <c r="P83" s="8">
        <f t="shared" si="107"/>
        <v>103808.34981710193</v>
      </c>
      <c r="Q83" s="8">
        <f t="shared" si="107"/>
        <v>107547.02829743484</v>
      </c>
      <c r="R83" s="8">
        <f t="shared" si="107"/>
        <v>111420.3560309726</v>
      </c>
      <c r="S83" s="8">
        <f t="shared" si="107"/>
        <v>115433.18243749927</v>
      </c>
      <c r="T83" s="8">
        <f t="shared" si="107"/>
        <v>119590.53158962233</v>
      </c>
      <c r="U83" s="8">
        <f t="shared" si="107"/>
        <v>123897.60850292892</v>
      </c>
      <c r="V83" s="8">
        <f t="shared" si="107"/>
        <v>128359.80565268362</v>
      </c>
      <c r="W83" s="8">
        <f t="shared" si="107"/>
        <v>132982.70972522613</v>
      </c>
      <c r="X83" s="8">
        <f t="shared" si="107"/>
        <v>137772.10861252208</v>
      </c>
      <c r="Y83" s="8">
        <f t="shared" si="107"/>
        <v>142733.99865862384</v>
      </c>
      <c r="Z83" s="8">
        <f t="shared" si="107"/>
        <v>147874.59216711391</v>
      </c>
      <c r="AA83" s="8">
        <f t="shared" si="107"/>
        <v>153200.32517893097</v>
      </c>
      <c r="AB83" s="8">
        <f t="shared" si="107"/>
        <v>158717.86553031518</v>
      </c>
      <c r="AC83" s="8">
        <f t="shared" si="107"/>
        <v>164434.1212009626</v>
      </c>
      <c r="AD83" s="8">
        <f t="shared" si="107"/>
        <v>170356.24896283951</v>
      </c>
      <c r="AE83" s="8">
        <f t="shared" si="107"/>
        <v>176491.66334048595</v>
      </c>
      <c r="AF83" s="8">
        <f t="shared" si="107"/>
        <v>182848.04589402623</v>
      </c>
      <c r="AG83" s="8">
        <f t="shared" si="107"/>
        <v>189433.35483650884</v>
      </c>
      <c r="AH83" s="8">
        <f t="shared" si="107"/>
        <v>196255.83499761665</v>
      </c>
      <c r="AI83" s="8">
        <f t="shared" si="107"/>
        <v>203324.02814622282</v>
      </c>
      <c r="AJ83" s="8">
        <f t="shared" si="107"/>
        <v>210646.78368471464</v>
      </c>
      <c r="AK83" s="8">
        <f t="shared" si="107"/>
        <v>218233.26972847641</v>
      </c>
      <c r="AL83" s="8">
        <f t="shared" si="107"/>
        <v>226092.98458440145</v>
      </c>
      <c r="AM83" s="8">
        <f t="shared" si="107"/>
        <v>234235.7686428056</v>
      </c>
      <c r="AN83" s="8">
        <f t="shared" si="107"/>
        <v>242671.81669762993</v>
      </c>
      <c r="AO83" s="8">
        <f t="shared" si="107"/>
        <v>441156.36294459127</v>
      </c>
      <c r="AP83" s="8">
        <f t="shared" si="107"/>
        <v>457044.69758731336</v>
      </c>
      <c r="AQ83" s="8">
        <f t="shared" si="107"/>
        <v>473505.25377985992</v>
      </c>
      <c r="AR83" s="8">
        <f t="shared" si="107"/>
        <v>490558.64019579225</v>
      </c>
      <c r="AS83" s="8">
        <f t="shared" si="107"/>
        <v>508226.20773417194</v>
      </c>
      <c r="AT83" s="8">
        <f t="shared" si="107"/>
        <v>0</v>
      </c>
      <c r="AU83" s="8">
        <f t="shared" si="107"/>
        <v>0</v>
      </c>
      <c r="AV83" s="8">
        <f t="shared" si="107"/>
        <v>0</v>
      </c>
      <c r="AW83" s="8">
        <f t="shared" si="107"/>
        <v>0</v>
      </c>
      <c r="AX83" s="8">
        <f t="shared" si="107"/>
        <v>0</v>
      </c>
      <c r="AY83" s="8">
        <f t="shared" si="107"/>
        <v>0</v>
      </c>
      <c r="AZ83" s="8">
        <f t="shared" si="107"/>
        <v>0</v>
      </c>
      <c r="BA83" s="8">
        <f t="shared" si="107"/>
        <v>0</v>
      </c>
      <c r="BB83" s="8">
        <f t="shared" si="107"/>
        <v>0</v>
      </c>
      <c r="BC83" s="8">
        <f t="shared" si="107"/>
        <v>0</v>
      </c>
      <c r="BD83" s="8">
        <f t="shared" si="107"/>
        <v>0</v>
      </c>
      <c r="BE83" s="8">
        <f t="shared" si="107"/>
        <v>0</v>
      </c>
      <c r="BF83" s="8">
        <f t="shared" si="107"/>
        <v>0</v>
      </c>
      <c r="BG83" s="8">
        <f t="shared" si="107"/>
        <v>0</v>
      </c>
      <c r="BH83" s="8">
        <f t="shared" si="107"/>
        <v>0</v>
      </c>
      <c r="BI83" s="8">
        <f t="shared" si="107"/>
        <v>0</v>
      </c>
      <c r="BJ83" s="8">
        <f t="shared" si="107"/>
        <v>0</v>
      </c>
      <c r="BK83" s="8">
        <f t="shared" si="107"/>
        <v>0</v>
      </c>
      <c r="BL83" s="8">
        <f t="shared" si="107"/>
        <v>0</v>
      </c>
      <c r="BM83" s="8">
        <f t="shared" si="107"/>
        <v>0</v>
      </c>
      <c r="BN83" s="8">
        <f t="shared" si="107"/>
        <v>0</v>
      </c>
      <c r="BO83" s="8">
        <f t="shared" si="107"/>
        <v>0</v>
      </c>
      <c r="BP83" s="8">
        <f t="shared" si="107"/>
        <v>0</v>
      </c>
      <c r="BQ83" s="8">
        <f t="shared" si="107"/>
        <v>0</v>
      </c>
      <c r="BR83" s="8">
        <f t="shared" si="107"/>
        <v>0</v>
      </c>
      <c r="BS83" s="8">
        <f t="shared" si="107"/>
        <v>0</v>
      </c>
      <c r="BT83" s="8">
        <f t="shared" si="107"/>
        <v>0</v>
      </c>
      <c r="BU83" s="8">
        <f t="shared" si="107"/>
        <v>0</v>
      </c>
      <c r="BV83" s="8">
        <f t="shared" si="107"/>
        <v>0</v>
      </c>
      <c r="BW83" s="8">
        <f t="shared" si="107"/>
        <v>0</v>
      </c>
      <c r="BX83" s="8">
        <f t="shared" ref="BX83:BZ83" si="108">BX81*POWER((1+(BX82/100)),BX66)</f>
        <v>0</v>
      </c>
      <c r="BY83" s="8">
        <f t="shared" si="108"/>
        <v>0</v>
      </c>
      <c r="BZ83" s="33">
        <f t="shared" si="108"/>
        <v>0</v>
      </c>
      <c r="CA83" s="33">
        <f t="shared" ref="CA83:CD83" si="109">CA81*POWER((1+(CA82/100)),CA78)</f>
        <v>0</v>
      </c>
      <c r="CB83" s="33">
        <f t="shared" si="109"/>
        <v>0</v>
      </c>
      <c r="CC83" s="33">
        <f t="shared" si="109"/>
        <v>0</v>
      </c>
      <c r="CD83" s="33">
        <f t="shared" si="109"/>
        <v>0</v>
      </c>
    </row>
    <row r="84" spans="1:82" s="44" customFormat="1" ht="21" customHeight="1" x14ac:dyDescent="0.25">
      <c r="A84" s="38"/>
      <c r="B84" s="38" t="s">
        <v>122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</row>
    <row r="85" spans="1:82" s="25" customFormat="1" ht="35.450000000000003" customHeight="1" x14ac:dyDescent="0.25">
      <c r="A85" s="31" t="s">
        <v>132</v>
      </c>
      <c r="B85" s="7" t="s">
        <v>124</v>
      </c>
      <c r="C85" s="4" t="s">
        <v>125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>CH57*1000</f>
        <v>150000</v>
      </c>
      <c r="CB85" s="34">
        <f t="shared" ref="CB85:CD85" si="110">CI57*1000</f>
        <v>150000</v>
      </c>
      <c r="CC85" s="34">
        <f t="shared" si="110"/>
        <v>150000</v>
      </c>
      <c r="CD85" s="34">
        <f t="shared" si="110"/>
        <v>0</v>
      </c>
    </row>
    <row r="86" spans="1:82" s="25" customFormat="1" ht="21" customHeight="1" x14ac:dyDescent="0.25">
      <c r="A86" s="4" t="s">
        <v>126</v>
      </c>
      <c r="B86" s="4" t="s">
        <v>97</v>
      </c>
      <c r="C86" s="36">
        <v>1.6</v>
      </c>
      <c r="D86" s="32"/>
      <c r="E86" s="32"/>
      <c r="F86" s="36">
        <f>C86</f>
        <v>1.6</v>
      </c>
      <c r="G86" s="36">
        <f>F86</f>
        <v>1.6</v>
      </c>
      <c r="H86" s="36">
        <f t="shared" ref="H86:BS86" si="111">G86</f>
        <v>1.6</v>
      </c>
      <c r="I86" s="36">
        <f t="shared" si="111"/>
        <v>1.6</v>
      </c>
      <c r="J86" s="36">
        <f t="shared" si="111"/>
        <v>1.6</v>
      </c>
      <c r="K86" s="36">
        <f t="shared" si="111"/>
        <v>1.6</v>
      </c>
      <c r="L86" s="36">
        <f t="shared" si="111"/>
        <v>1.6</v>
      </c>
      <c r="M86" s="36">
        <f t="shared" si="111"/>
        <v>1.6</v>
      </c>
      <c r="N86" s="36">
        <f t="shared" si="111"/>
        <v>1.6</v>
      </c>
      <c r="O86" s="36">
        <f t="shared" si="111"/>
        <v>1.6</v>
      </c>
      <c r="P86" s="36">
        <f t="shared" si="111"/>
        <v>1.6</v>
      </c>
      <c r="Q86" s="36">
        <f t="shared" si="111"/>
        <v>1.6</v>
      </c>
      <c r="R86" s="36">
        <f t="shared" si="111"/>
        <v>1.6</v>
      </c>
      <c r="S86" s="36">
        <f t="shared" si="111"/>
        <v>1.6</v>
      </c>
      <c r="T86" s="36">
        <f t="shared" si="111"/>
        <v>1.6</v>
      </c>
      <c r="U86" s="36">
        <f t="shared" si="111"/>
        <v>1.6</v>
      </c>
      <c r="V86" s="36">
        <f t="shared" si="111"/>
        <v>1.6</v>
      </c>
      <c r="W86" s="36">
        <f t="shared" si="111"/>
        <v>1.6</v>
      </c>
      <c r="X86" s="36">
        <f t="shared" si="111"/>
        <v>1.6</v>
      </c>
      <c r="Y86" s="36">
        <f t="shared" si="111"/>
        <v>1.6</v>
      </c>
      <c r="Z86" s="36">
        <f t="shared" si="111"/>
        <v>1.6</v>
      </c>
      <c r="AA86" s="36">
        <f t="shared" si="111"/>
        <v>1.6</v>
      </c>
      <c r="AB86" s="36">
        <f t="shared" si="111"/>
        <v>1.6</v>
      </c>
      <c r="AC86" s="36">
        <f t="shared" si="111"/>
        <v>1.6</v>
      </c>
      <c r="AD86" s="36">
        <f t="shared" si="111"/>
        <v>1.6</v>
      </c>
      <c r="AE86" s="36">
        <f t="shared" si="111"/>
        <v>1.6</v>
      </c>
      <c r="AF86" s="36">
        <f t="shared" si="111"/>
        <v>1.6</v>
      </c>
      <c r="AG86" s="36">
        <f t="shared" si="111"/>
        <v>1.6</v>
      </c>
      <c r="AH86" s="36">
        <f t="shared" si="111"/>
        <v>1.6</v>
      </c>
      <c r="AI86" s="36">
        <f t="shared" si="111"/>
        <v>1.6</v>
      </c>
      <c r="AJ86" s="36">
        <f t="shared" si="111"/>
        <v>1.6</v>
      </c>
      <c r="AK86" s="36">
        <f t="shared" si="111"/>
        <v>1.6</v>
      </c>
      <c r="AL86" s="36">
        <f t="shared" si="111"/>
        <v>1.6</v>
      </c>
      <c r="AM86" s="36">
        <f t="shared" si="111"/>
        <v>1.6</v>
      </c>
      <c r="AN86" s="36">
        <f t="shared" si="111"/>
        <v>1.6</v>
      </c>
      <c r="AO86" s="36">
        <f t="shared" si="111"/>
        <v>1.6</v>
      </c>
      <c r="AP86" s="36">
        <f t="shared" si="111"/>
        <v>1.6</v>
      </c>
      <c r="AQ86" s="36">
        <f t="shared" si="111"/>
        <v>1.6</v>
      </c>
      <c r="AR86" s="36">
        <f t="shared" si="111"/>
        <v>1.6</v>
      </c>
      <c r="AS86" s="36">
        <f t="shared" si="111"/>
        <v>1.6</v>
      </c>
      <c r="AT86" s="36">
        <f t="shared" si="111"/>
        <v>1.6</v>
      </c>
      <c r="AU86" s="36">
        <f t="shared" si="111"/>
        <v>1.6</v>
      </c>
      <c r="AV86" s="36">
        <f t="shared" si="111"/>
        <v>1.6</v>
      </c>
      <c r="AW86" s="36">
        <f t="shared" si="111"/>
        <v>1.6</v>
      </c>
      <c r="AX86" s="36">
        <f t="shared" si="111"/>
        <v>1.6</v>
      </c>
      <c r="AY86" s="36">
        <f t="shared" si="111"/>
        <v>1.6</v>
      </c>
      <c r="AZ86" s="36">
        <f t="shared" si="111"/>
        <v>1.6</v>
      </c>
      <c r="BA86" s="36">
        <f t="shared" si="111"/>
        <v>1.6</v>
      </c>
      <c r="BB86" s="36">
        <f t="shared" si="111"/>
        <v>1.6</v>
      </c>
      <c r="BC86" s="36">
        <f t="shared" si="111"/>
        <v>1.6</v>
      </c>
      <c r="BD86" s="36">
        <f t="shared" si="111"/>
        <v>1.6</v>
      </c>
      <c r="BE86" s="36">
        <f t="shared" si="111"/>
        <v>1.6</v>
      </c>
      <c r="BF86" s="36">
        <f t="shared" si="111"/>
        <v>1.6</v>
      </c>
      <c r="BG86" s="36">
        <f t="shared" si="111"/>
        <v>1.6</v>
      </c>
      <c r="BH86" s="36">
        <f t="shared" si="111"/>
        <v>1.6</v>
      </c>
      <c r="BI86" s="36">
        <f t="shared" si="111"/>
        <v>1.6</v>
      </c>
      <c r="BJ86" s="36">
        <f t="shared" si="111"/>
        <v>1.6</v>
      </c>
      <c r="BK86" s="36">
        <f t="shared" si="111"/>
        <v>1.6</v>
      </c>
      <c r="BL86" s="36">
        <f t="shared" si="111"/>
        <v>1.6</v>
      </c>
      <c r="BM86" s="36">
        <f t="shared" si="111"/>
        <v>1.6</v>
      </c>
      <c r="BN86" s="36">
        <f t="shared" si="111"/>
        <v>1.6</v>
      </c>
      <c r="BO86" s="36">
        <f t="shared" si="111"/>
        <v>1.6</v>
      </c>
      <c r="BP86" s="36">
        <f t="shared" si="111"/>
        <v>1.6</v>
      </c>
      <c r="BQ86" s="36">
        <f t="shared" si="111"/>
        <v>1.6</v>
      </c>
      <c r="BR86" s="36">
        <f t="shared" si="111"/>
        <v>1.6</v>
      </c>
      <c r="BS86" s="36">
        <f t="shared" si="111"/>
        <v>1.6</v>
      </c>
      <c r="BT86" s="36">
        <f t="shared" ref="BT86:CD86" si="112">BS86</f>
        <v>1.6</v>
      </c>
      <c r="BU86" s="36">
        <f t="shared" si="112"/>
        <v>1.6</v>
      </c>
      <c r="BV86" s="36">
        <f t="shared" si="112"/>
        <v>1.6</v>
      </c>
      <c r="BW86" s="36">
        <f t="shared" si="112"/>
        <v>1.6</v>
      </c>
      <c r="BX86" s="36">
        <f t="shared" si="112"/>
        <v>1.6</v>
      </c>
      <c r="BY86" s="36">
        <f t="shared" si="112"/>
        <v>1.6</v>
      </c>
      <c r="BZ86" s="37">
        <f t="shared" si="112"/>
        <v>1.6</v>
      </c>
      <c r="CA86" s="37">
        <f t="shared" si="112"/>
        <v>1.6</v>
      </c>
      <c r="CB86" s="37">
        <f t="shared" si="112"/>
        <v>1.6</v>
      </c>
      <c r="CC86" s="37">
        <f t="shared" si="112"/>
        <v>1.6</v>
      </c>
      <c r="CD86" s="37">
        <f t="shared" si="112"/>
        <v>1.6</v>
      </c>
    </row>
    <row r="87" spans="1:82" s="25" customFormat="1" ht="21" customHeight="1" x14ac:dyDescent="0.25">
      <c r="A87" s="4" t="s">
        <v>99</v>
      </c>
      <c r="B87" s="7" t="s">
        <v>124</v>
      </c>
      <c r="C87" s="4" t="s">
        <v>127</v>
      </c>
      <c r="D87" s="32">
        <f>SUM(F87:CB87)</f>
        <v>15329018.071116807</v>
      </c>
      <c r="E87" s="32"/>
      <c r="F87" s="8">
        <f t="shared" ref="F87:I87" si="113">F85*POWER((1+(F86/100)),F66)</f>
        <v>139581.78306414332</v>
      </c>
      <c r="G87" s="8">
        <f t="shared" si="113"/>
        <v>208620.54796350573</v>
      </c>
      <c r="H87" s="8">
        <f t="shared" si="113"/>
        <v>211958.4767309218</v>
      </c>
      <c r="I87" s="8">
        <f t="shared" si="113"/>
        <v>215349.81235861659</v>
      </c>
      <c r="J87" s="8">
        <f>J85*POWER((1+(J86/100)),J66)</f>
        <v>218795.40935635444</v>
      </c>
      <c r="K87" s="8">
        <f t="shared" ref="K87:BV87" si="114">K85*POWER((1+(K86/100)),K66)</f>
        <v>222296.13590605612</v>
      </c>
      <c r="L87" s="8">
        <f t="shared" si="114"/>
        <v>225852.87408055301</v>
      </c>
      <c r="M87" s="8">
        <f t="shared" si="114"/>
        <v>229466.52006584185</v>
      </c>
      <c r="N87" s="8">
        <f t="shared" si="114"/>
        <v>233137.98438689532</v>
      </c>
      <c r="O87" s="8">
        <f t="shared" si="114"/>
        <v>302073.48098381149</v>
      </c>
      <c r="P87" s="8">
        <f t="shared" si="114"/>
        <v>100048.86605412723</v>
      </c>
      <c r="Q87" s="8">
        <f t="shared" si="114"/>
        <v>92034.140676169583</v>
      </c>
      <c r="R87" s="8">
        <f t="shared" si="114"/>
        <v>90715.442541108045</v>
      </c>
      <c r="S87" s="8">
        <f t="shared" si="114"/>
        <v>188587.63568761304</v>
      </c>
      <c r="T87" s="8">
        <f t="shared" si="114"/>
        <v>38897.263324681211</v>
      </c>
      <c r="U87" s="8">
        <f t="shared" si="114"/>
        <v>39519.619537876119</v>
      </c>
      <c r="V87" s="8">
        <f t="shared" si="114"/>
        <v>40151.933450482138</v>
      </c>
      <c r="W87" s="8">
        <f t="shared" si="114"/>
        <v>40794.364385689849</v>
      </c>
      <c r="X87" s="8">
        <f t="shared" si="114"/>
        <v>41447.074215860885</v>
      </c>
      <c r="Y87" s="8">
        <f t="shared" si="114"/>
        <v>42110.22740331466</v>
      </c>
      <c r="Z87" s="8">
        <f t="shared" si="114"/>
        <v>42783.991041767702</v>
      </c>
      <c r="AA87" s="8">
        <f t="shared" si="114"/>
        <v>43468.534898435981</v>
      </c>
      <c r="AB87" s="8">
        <f t="shared" si="114"/>
        <v>44164.031456810953</v>
      </c>
      <c r="AC87" s="8">
        <f t="shared" si="114"/>
        <v>44870.655960119926</v>
      </c>
      <c r="AD87" s="8">
        <f t="shared" si="114"/>
        <v>118192.63155124924</v>
      </c>
      <c r="AE87" s="8">
        <f t="shared" si="114"/>
        <v>120083.71365606923</v>
      </c>
      <c r="AF87" s="8">
        <f t="shared" si="114"/>
        <v>137691.41704129628</v>
      </c>
      <c r="AG87" s="8">
        <f t="shared" si="114"/>
        <v>485203.63850157254</v>
      </c>
      <c r="AH87" s="8">
        <f t="shared" si="114"/>
        <v>492966.89671759773</v>
      </c>
      <c r="AI87" s="8">
        <f t="shared" si="114"/>
        <v>500854.36706507922</v>
      </c>
      <c r="AJ87" s="8">
        <f t="shared" si="114"/>
        <v>388151.16686155909</v>
      </c>
      <c r="AK87" s="8">
        <f t="shared" si="114"/>
        <v>143404.21292048873</v>
      </c>
      <c r="AL87" s="8">
        <f t="shared" si="114"/>
        <v>145698.68032721657</v>
      </c>
      <c r="AM87" s="8">
        <f t="shared" si="114"/>
        <v>148029.85921245202</v>
      </c>
      <c r="AN87" s="8">
        <f t="shared" si="114"/>
        <v>150398.33695985127</v>
      </c>
      <c r="AO87" s="8">
        <f t="shared" si="114"/>
        <v>152804.71035120887</v>
      </c>
      <c r="AP87" s="8">
        <f t="shared" si="114"/>
        <v>155249.58571682824</v>
      </c>
      <c r="AQ87" s="8">
        <f t="shared" si="114"/>
        <v>157733.5790882975</v>
      </c>
      <c r="AR87" s="8">
        <f t="shared" si="114"/>
        <v>160257.31635371022</v>
      </c>
      <c r="AS87" s="8">
        <f t="shared" si="114"/>
        <v>162821.43341536963</v>
      </c>
      <c r="AT87" s="8">
        <f t="shared" si="114"/>
        <v>165426.57635001553</v>
      </c>
      <c r="AU87" s="8">
        <f t="shared" si="114"/>
        <v>168073.40157161577</v>
      </c>
      <c r="AV87" s="8">
        <f t="shared" si="114"/>
        <v>170762.57599676159</v>
      </c>
      <c r="AW87" s="8">
        <f t="shared" si="114"/>
        <v>173494.7772127098</v>
      </c>
      <c r="AX87" s="8">
        <f t="shared" si="114"/>
        <v>176270.69364811314</v>
      </c>
      <c r="AY87" s="8">
        <f t="shared" si="114"/>
        <v>179091.02474648296</v>
      </c>
      <c r="AZ87" s="8">
        <f t="shared" si="114"/>
        <v>181956.48114242672</v>
      </c>
      <c r="BA87" s="8">
        <f t="shared" si="114"/>
        <v>184867.78484070554</v>
      </c>
      <c r="BB87" s="8">
        <f t="shared" si="114"/>
        <v>187825.66939815684</v>
      </c>
      <c r="BC87" s="8">
        <f t="shared" si="114"/>
        <v>190830.88010852734</v>
      </c>
      <c r="BD87" s="8">
        <f t="shared" si="114"/>
        <v>193884.17419026376</v>
      </c>
      <c r="BE87" s="8">
        <f t="shared" si="114"/>
        <v>196986.320977308</v>
      </c>
      <c r="BF87" s="8">
        <f t="shared" si="114"/>
        <v>200138.10211294497</v>
      </c>
      <c r="BG87" s="8">
        <f t="shared" si="114"/>
        <v>203340.31174675206</v>
      </c>
      <c r="BH87" s="8">
        <f t="shared" si="114"/>
        <v>206593.75673470006</v>
      </c>
      <c r="BI87" s="8">
        <f t="shared" si="114"/>
        <v>209899.25684245527</v>
      </c>
      <c r="BJ87" s="8">
        <f t="shared" si="114"/>
        <v>213257.64495193455</v>
      </c>
      <c r="BK87" s="8">
        <f t="shared" si="114"/>
        <v>216669.76727116556</v>
      </c>
      <c r="BL87" s="8">
        <f t="shared" si="114"/>
        <v>220136.48354750415</v>
      </c>
      <c r="BM87" s="8">
        <f t="shared" si="114"/>
        <v>223658.66728426426</v>
      </c>
      <c r="BN87" s="8">
        <f t="shared" si="114"/>
        <v>227237.20596081248</v>
      </c>
      <c r="BO87" s="8">
        <f t="shared" si="114"/>
        <v>230873.00125618547</v>
      </c>
      <c r="BP87" s="8">
        <f t="shared" si="114"/>
        <v>234566.96927628445</v>
      </c>
      <c r="BQ87" s="8">
        <f t="shared" si="114"/>
        <v>238320.04078470499</v>
      </c>
      <c r="BR87" s="8">
        <f t="shared" si="114"/>
        <v>242133.16143726028</v>
      </c>
      <c r="BS87" s="8">
        <f t="shared" si="114"/>
        <v>246007.29202025649</v>
      </c>
      <c r="BT87" s="8">
        <f t="shared" si="114"/>
        <v>249943.40869258056</v>
      </c>
      <c r="BU87" s="8">
        <f t="shared" si="114"/>
        <v>253942.50323166186</v>
      </c>
      <c r="BV87" s="8">
        <f t="shared" si="114"/>
        <v>258005.58328336847</v>
      </c>
      <c r="BW87" s="8">
        <f t="shared" ref="BW87:BZ87" si="115">BW85*POWER((1+(BW86/100)),BW66)</f>
        <v>262133.67261590232</v>
      </c>
      <c r="BX87" s="8">
        <f t="shared" si="115"/>
        <v>266327.81137775676</v>
      </c>
      <c r="BY87" s="8">
        <f t="shared" si="115"/>
        <v>534057.34807855438</v>
      </c>
      <c r="BZ87" s="33">
        <f t="shared" si="115"/>
        <v>542602.26564781123</v>
      </c>
      <c r="CA87" s="33">
        <f t="shared" ref="CA87:CD87" si="116">CA85*POWER((1+(CA86/100)),CA84)</f>
        <v>477894.39757354005</v>
      </c>
      <c r="CB87" s="33">
        <f t="shared" si="116"/>
        <v>485540.70793471672</v>
      </c>
      <c r="CC87" s="33">
        <f t="shared" si="116"/>
        <v>493309.35926167219</v>
      </c>
      <c r="CD87" s="33">
        <f t="shared" si="116"/>
        <v>0</v>
      </c>
    </row>
    <row r="88" spans="1:82" s="25" customFormat="1" ht="29.45" customHeight="1" x14ac:dyDescent="0.25">
      <c r="A88" s="4" t="s">
        <v>128</v>
      </c>
      <c r="B88" s="4" t="s">
        <v>97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BS88" si="117">G88</f>
        <v>1.97</v>
      </c>
      <c r="I88" s="36">
        <f t="shared" si="117"/>
        <v>1.97</v>
      </c>
      <c r="J88" s="36">
        <f t="shared" si="117"/>
        <v>1.97</v>
      </c>
      <c r="K88" s="36">
        <f t="shared" si="117"/>
        <v>1.97</v>
      </c>
      <c r="L88" s="36">
        <f t="shared" si="117"/>
        <v>1.97</v>
      </c>
      <c r="M88" s="36">
        <f t="shared" si="117"/>
        <v>1.97</v>
      </c>
      <c r="N88" s="36">
        <f t="shared" si="117"/>
        <v>1.97</v>
      </c>
      <c r="O88" s="36">
        <f t="shared" si="117"/>
        <v>1.97</v>
      </c>
      <c r="P88" s="36">
        <f t="shared" si="117"/>
        <v>1.97</v>
      </c>
      <c r="Q88" s="36">
        <f t="shared" si="117"/>
        <v>1.97</v>
      </c>
      <c r="R88" s="36">
        <f t="shared" si="117"/>
        <v>1.97</v>
      </c>
      <c r="S88" s="36">
        <f t="shared" si="117"/>
        <v>1.97</v>
      </c>
      <c r="T88" s="36">
        <f t="shared" si="117"/>
        <v>1.97</v>
      </c>
      <c r="U88" s="36">
        <f t="shared" si="117"/>
        <v>1.97</v>
      </c>
      <c r="V88" s="36">
        <f t="shared" si="117"/>
        <v>1.97</v>
      </c>
      <c r="W88" s="36">
        <f t="shared" si="117"/>
        <v>1.97</v>
      </c>
      <c r="X88" s="36">
        <f t="shared" si="117"/>
        <v>1.97</v>
      </c>
      <c r="Y88" s="36">
        <f t="shared" si="117"/>
        <v>1.97</v>
      </c>
      <c r="Z88" s="36">
        <f t="shared" si="117"/>
        <v>1.97</v>
      </c>
      <c r="AA88" s="36">
        <f t="shared" si="117"/>
        <v>1.97</v>
      </c>
      <c r="AB88" s="36">
        <f t="shared" si="117"/>
        <v>1.97</v>
      </c>
      <c r="AC88" s="36">
        <f t="shared" si="117"/>
        <v>1.97</v>
      </c>
      <c r="AD88" s="36">
        <f t="shared" si="117"/>
        <v>1.97</v>
      </c>
      <c r="AE88" s="36">
        <f t="shared" si="117"/>
        <v>1.97</v>
      </c>
      <c r="AF88" s="36">
        <f t="shared" si="117"/>
        <v>1.97</v>
      </c>
      <c r="AG88" s="36">
        <f t="shared" si="117"/>
        <v>1.97</v>
      </c>
      <c r="AH88" s="36">
        <f t="shared" si="117"/>
        <v>1.97</v>
      </c>
      <c r="AI88" s="36">
        <f t="shared" si="117"/>
        <v>1.97</v>
      </c>
      <c r="AJ88" s="36">
        <f t="shared" si="117"/>
        <v>1.97</v>
      </c>
      <c r="AK88" s="36">
        <f t="shared" si="117"/>
        <v>1.97</v>
      </c>
      <c r="AL88" s="36">
        <f t="shared" si="117"/>
        <v>1.97</v>
      </c>
      <c r="AM88" s="36">
        <f t="shared" si="117"/>
        <v>1.97</v>
      </c>
      <c r="AN88" s="36">
        <f t="shared" si="117"/>
        <v>1.97</v>
      </c>
      <c r="AO88" s="36">
        <f t="shared" si="117"/>
        <v>1.97</v>
      </c>
      <c r="AP88" s="36">
        <f t="shared" si="117"/>
        <v>1.97</v>
      </c>
      <c r="AQ88" s="36">
        <f t="shared" si="117"/>
        <v>1.97</v>
      </c>
      <c r="AR88" s="36">
        <f t="shared" si="117"/>
        <v>1.97</v>
      </c>
      <c r="AS88" s="36">
        <f t="shared" si="117"/>
        <v>1.97</v>
      </c>
      <c r="AT88" s="36">
        <f t="shared" si="117"/>
        <v>1.97</v>
      </c>
      <c r="AU88" s="36">
        <f t="shared" si="117"/>
        <v>1.97</v>
      </c>
      <c r="AV88" s="36">
        <f t="shared" si="117"/>
        <v>1.97</v>
      </c>
      <c r="AW88" s="36">
        <f t="shared" si="117"/>
        <v>1.97</v>
      </c>
      <c r="AX88" s="36">
        <f t="shared" si="117"/>
        <v>1.97</v>
      </c>
      <c r="AY88" s="36">
        <f t="shared" si="117"/>
        <v>1.97</v>
      </c>
      <c r="AZ88" s="36">
        <f t="shared" si="117"/>
        <v>1.97</v>
      </c>
      <c r="BA88" s="36">
        <f t="shared" si="117"/>
        <v>1.97</v>
      </c>
      <c r="BB88" s="36">
        <f t="shared" si="117"/>
        <v>1.97</v>
      </c>
      <c r="BC88" s="36">
        <f t="shared" si="117"/>
        <v>1.97</v>
      </c>
      <c r="BD88" s="36">
        <f t="shared" si="117"/>
        <v>1.97</v>
      </c>
      <c r="BE88" s="36">
        <f t="shared" si="117"/>
        <v>1.97</v>
      </c>
      <c r="BF88" s="36">
        <f t="shared" si="117"/>
        <v>1.97</v>
      </c>
      <c r="BG88" s="36">
        <f t="shared" si="117"/>
        <v>1.97</v>
      </c>
      <c r="BH88" s="36">
        <f t="shared" si="117"/>
        <v>1.97</v>
      </c>
      <c r="BI88" s="36">
        <f t="shared" si="117"/>
        <v>1.97</v>
      </c>
      <c r="BJ88" s="36">
        <f t="shared" si="117"/>
        <v>1.97</v>
      </c>
      <c r="BK88" s="36">
        <f t="shared" si="117"/>
        <v>1.97</v>
      </c>
      <c r="BL88" s="36">
        <f t="shared" si="117"/>
        <v>1.97</v>
      </c>
      <c r="BM88" s="36">
        <f t="shared" si="117"/>
        <v>1.97</v>
      </c>
      <c r="BN88" s="36">
        <f t="shared" si="117"/>
        <v>1.97</v>
      </c>
      <c r="BO88" s="36">
        <f t="shared" si="117"/>
        <v>1.97</v>
      </c>
      <c r="BP88" s="36">
        <f t="shared" si="117"/>
        <v>1.97</v>
      </c>
      <c r="BQ88" s="36">
        <f t="shared" si="117"/>
        <v>1.97</v>
      </c>
      <c r="BR88" s="36">
        <f t="shared" si="117"/>
        <v>1.97</v>
      </c>
      <c r="BS88" s="36">
        <f t="shared" si="117"/>
        <v>1.97</v>
      </c>
      <c r="BT88" s="36">
        <f t="shared" ref="BT88:CD88" si="118">BS88</f>
        <v>1.97</v>
      </c>
      <c r="BU88" s="36">
        <f t="shared" si="118"/>
        <v>1.97</v>
      </c>
      <c r="BV88" s="36">
        <f t="shared" si="118"/>
        <v>1.97</v>
      </c>
      <c r="BW88" s="36">
        <f t="shared" si="118"/>
        <v>1.97</v>
      </c>
      <c r="BX88" s="36">
        <f t="shared" si="118"/>
        <v>1.97</v>
      </c>
      <c r="BY88" s="36">
        <f t="shared" si="118"/>
        <v>1.97</v>
      </c>
      <c r="BZ88" s="37">
        <f t="shared" si="118"/>
        <v>1.97</v>
      </c>
      <c r="CA88" s="37">
        <f t="shared" si="118"/>
        <v>1.97</v>
      </c>
      <c r="CB88" s="37">
        <f t="shared" si="118"/>
        <v>1.97</v>
      </c>
      <c r="CC88" s="37">
        <f t="shared" si="118"/>
        <v>1.97</v>
      </c>
      <c r="CD88" s="37">
        <f t="shared" si="118"/>
        <v>1.97</v>
      </c>
    </row>
    <row r="89" spans="1:82" s="25" customFormat="1" ht="27.75" customHeight="1" x14ac:dyDescent="0.25">
      <c r="A89" s="4" t="s">
        <v>99</v>
      </c>
      <c r="B89" s="7" t="s">
        <v>124</v>
      </c>
      <c r="C89" s="4" t="s">
        <v>129</v>
      </c>
      <c r="D89" s="32">
        <f>SUM(F89:CB89)</f>
        <v>45239802.584542967</v>
      </c>
      <c r="E89" s="32"/>
      <c r="F89" s="8">
        <f t="shared" ref="F89:I89" si="119">F87*POWER((1+(F88/100)),F66)</f>
        <v>166372.10656100995</v>
      </c>
      <c r="G89" s="8">
        <f t="shared" si="119"/>
        <v>253560.31043863005</v>
      </c>
      <c r="H89" s="8">
        <f t="shared" si="119"/>
        <v>262692.33573113935</v>
      </c>
      <c r="I89" s="8">
        <f t="shared" si="119"/>
        <v>272153.25274096359</v>
      </c>
      <c r="J89" s="8">
        <f>J87*POWER((1+(J88/100)),J66)</f>
        <v>281954.90656907996</v>
      </c>
      <c r="K89" s="8">
        <f t="shared" ref="K89:BV89" si="120">K87*POWER((1+(K88/100)),K66)</f>
        <v>292109.56892014667</v>
      </c>
      <c r="L89" s="8">
        <f t="shared" si="120"/>
        <v>302629.95346671948</v>
      </c>
      <c r="M89" s="8">
        <f t="shared" si="120"/>
        <v>313529.23176681413</v>
      </c>
      <c r="N89" s="8">
        <f t="shared" si="120"/>
        <v>324821.0497547423</v>
      </c>
      <c r="O89" s="8">
        <f t="shared" si="120"/>
        <v>429156.94761501311</v>
      </c>
      <c r="P89" s="8">
        <f t="shared" si="120"/>
        <v>144939.96012199137</v>
      </c>
      <c r="Q89" s="8">
        <f t="shared" si="120"/>
        <v>135955.67728166291</v>
      </c>
      <c r="R89" s="8">
        <f t="shared" si="120"/>
        <v>136647.60645307961</v>
      </c>
      <c r="S89" s="8">
        <f t="shared" si="120"/>
        <v>289671.94838089444</v>
      </c>
      <c r="T89" s="8">
        <f t="shared" si="120"/>
        <v>60923.478356977408</v>
      </c>
      <c r="U89" s="8">
        <f t="shared" si="120"/>
        <v>63117.649614699636</v>
      </c>
      <c r="V89" s="8">
        <f t="shared" si="120"/>
        <v>65390.844389102975</v>
      </c>
      <c r="W89" s="8">
        <f t="shared" si="120"/>
        <v>67745.908727945382</v>
      </c>
      <c r="X89" s="8">
        <f t="shared" si="120"/>
        <v>70185.791179964086</v>
      </c>
      <c r="Y89" s="8">
        <f t="shared" si="120"/>
        <v>72713.546486468753</v>
      </c>
      <c r="Z89" s="8">
        <f t="shared" si="120"/>
        <v>75332.339405888226</v>
      </c>
      <c r="AA89" s="8">
        <f t="shared" si="120"/>
        <v>78045.448676059168</v>
      </c>
      <c r="AB89" s="8">
        <f t="shared" si="120"/>
        <v>80856.271119217156</v>
      </c>
      <c r="AC89" s="8">
        <f t="shared" si="120"/>
        <v>83768.325894829992</v>
      </c>
      <c r="AD89" s="8">
        <f t="shared" si="120"/>
        <v>224998.81938488237</v>
      </c>
      <c r="AE89" s="8">
        <f t="shared" si="120"/>
        <v>233102.19686479279</v>
      </c>
      <c r="AF89" s="8">
        <f t="shared" si="120"/>
        <v>272547.08727600134</v>
      </c>
      <c r="AG89" s="8">
        <f t="shared" si="120"/>
        <v>979334.70236232853</v>
      </c>
      <c r="AH89" s="8">
        <f t="shared" si="120"/>
        <v>1014605.6375348485</v>
      </c>
      <c r="AI89" s="8">
        <f t="shared" si="120"/>
        <v>1051146.8624917932</v>
      </c>
      <c r="AJ89" s="8">
        <f t="shared" si="120"/>
        <v>830663.73188878037</v>
      </c>
      <c r="AK89" s="8">
        <f t="shared" si="120"/>
        <v>312938.27357290953</v>
      </c>
      <c r="AL89" s="8">
        <f t="shared" si="120"/>
        <v>324208.80808329262</v>
      </c>
      <c r="AM89" s="8">
        <f t="shared" si="120"/>
        <v>335885.25314817403</v>
      </c>
      <c r="AN89" s="8">
        <f t="shared" si="120"/>
        <v>347982.22771735612</v>
      </c>
      <c r="AO89" s="8">
        <f t="shared" si="120"/>
        <v>360514.8772450423</v>
      </c>
      <c r="AP89" s="8">
        <f t="shared" si="120"/>
        <v>373498.89265199803</v>
      </c>
      <c r="AQ89" s="8">
        <f t="shared" si="120"/>
        <v>386950.52997063828</v>
      </c>
      <c r="AR89" s="8">
        <f t="shared" si="120"/>
        <v>400886.63069763669</v>
      </c>
      <c r="AS89" s="8">
        <f t="shared" si="120"/>
        <v>415324.64287953835</v>
      </c>
      <c r="AT89" s="8">
        <f t="shared" si="120"/>
        <v>430282.64295777347</v>
      </c>
      <c r="AU89" s="8">
        <f t="shared" si="120"/>
        <v>445779.35840042628</v>
      </c>
      <c r="AV89" s="8">
        <f t="shared" si="120"/>
        <v>461834.19114908919</v>
      </c>
      <c r="AW89" s="8">
        <f t="shared" si="120"/>
        <v>478467.24191016203</v>
      </c>
      <c r="AX89" s="8">
        <f t="shared" si="120"/>
        <v>495699.33532100491</v>
      </c>
      <c r="AY89" s="8">
        <f t="shared" si="120"/>
        <v>513552.04602245789</v>
      </c>
      <c r="AZ89" s="8">
        <f t="shared" si="120"/>
        <v>532047.72567036608</v>
      </c>
      <c r="BA89" s="8">
        <f t="shared" si="120"/>
        <v>551209.5309199295</v>
      </c>
      <c r="BB89" s="8">
        <f t="shared" si="120"/>
        <v>571061.45241791697</v>
      </c>
      <c r="BC89" s="8">
        <f t="shared" si="120"/>
        <v>591628.34483903868</v>
      </c>
      <c r="BD89" s="8">
        <f t="shared" si="120"/>
        <v>612935.9580040857</v>
      </c>
      <c r="BE89" s="8">
        <f t="shared" si="120"/>
        <v>635010.96911879454</v>
      </c>
      <c r="BF89" s="8">
        <f t="shared" si="120"/>
        <v>657881.01617380173</v>
      </c>
      <c r="BG89" s="8">
        <f t="shared" si="120"/>
        <v>681574.73254750448</v>
      </c>
      <c r="BH89" s="8">
        <f t="shared" si="120"/>
        <v>706121.78285514924</v>
      </c>
      <c r="BI89" s="8">
        <f t="shared" si="120"/>
        <v>731552.90008903411</v>
      </c>
      <c r="BJ89" s="8">
        <f t="shared" si="120"/>
        <v>757899.92409632064</v>
      </c>
      <c r="BK89" s="8">
        <f t="shared" si="120"/>
        <v>785195.8414426347</v>
      </c>
      <c r="BL89" s="8">
        <f t="shared" si="120"/>
        <v>813474.8267113592</v>
      </c>
      <c r="BM89" s="8">
        <f t="shared" si="120"/>
        <v>842772.28529033449</v>
      </c>
      <c r="BN89" s="8">
        <f t="shared" si="120"/>
        <v>873124.8976995229</v>
      </c>
      <c r="BO89" s="8">
        <f t="shared" si="120"/>
        <v>904570.66551515064</v>
      </c>
      <c r="BP89" s="8">
        <f t="shared" si="120"/>
        <v>937148.95894781197</v>
      </c>
      <c r="BQ89" s="8">
        <f t="shared" si="120"/>
        <v>970900.56613410928</v>
      </c>
      <c r="BR89" s="8">
        <f t="shared" si="120"/>
        <v>1005867.7442035425</v>
      </c>
      <c r="BS89" s="8">
        <f t="shared" si="120"/>
        <v>1042094.2721845822</v>
      </c>
      <c r="BT89" s="8">
        <f t="shared" si="120"/>
        <v>1079625.5058161642</v>
      </c>
      <c r="BU89" s="8">
        <f t="shared" si="120"/>
        <v>1118508.4343332348</v>
      </c>
      <c r="BV89" s="8">
        <f t="shared" si="120"/>
        <v>1158791.7392974331</v>
      </c>
      <c r="BW89" s="8">
        <f t="shared" ref="BW89:BZ89" si="121">BW87*POWER((1+(BW88/100)),BW66)</f>
        <v>1200525.8555465778</v>
      </c>
      <c r="BX89" s="8">
        <f t="shared" si="121"/>
        <v>1243763.0343392589</v>
      </c>
      <c r="BY89" s="8">
        <f t="shared" si="121"/>
        <v>2543205.4120531469</v>
      </c>
      <c r="BZ89" s="33">
        <f t="shared" si="121"/>
        <v>2634799.4636093234</v>
      </c>
      <c r="CA89" s="33">
        <f t="shared" ref="CA89:CD89" si="122">CA87*POWER((1+(CA88/100)),CA84)</f>
        <v>1985265.2846122549</v>
      </c>
      <c r="CB89" s="33">
        <f t="shared" si="122"/>
        <v>2056765.0108906226</v>
      </c>
      <c r="CC89" s="33">
        <f t="shared" si="122"/>
        <v>2130839.8141108504</v>
      </c>
      <c r="CD89" s="33">
        <f t="shared" si="122"/>
        <v>0</v>
      </c>
    </row>
    <row r="90" spans="1:82" s="44" customFormat="1" ht="21" customHeight="1" x14ac:dyDescent="0.25">
      <c r="A90" s="38"/>
      <c r="B90" s="38" t="s">
        <v>122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74</v>
      </c>
      <c r="CB90" s="42">
        <v>75</v>
      </c>
      <c r="CC90" s="42">
        <v>76</v>
      </c>
      <c r="CD90" s="42">
        <v>77</v>
      </c>
    </row>
    <row r="91" spans="1:82" s="50" customFormat="1" ht="36.75" customHeight="1" x14ac:dyDescent="0.25">
      <c r="A91" s="45" t="s">
        <v>133</v>
      </c>
      <c r="B91" s="45" t="s">
        <v>124</v>
      </c>
      <c r="C91" s="45" t="s">
        <v>129</v>
      </c>
      <c r="D91" s="46">
        <f>SUM(F91:CB91)</f>
        <v>124454068.60014598</v>
      </c>
      <c r="E91" s="47">
        <v>0</v>
      </c>
      <c r="F91" s="47">
        <f>F71+F77+F83+F89</f>
        <v>384993.30443870072</v>
      </c>
      <c r="G91" s="47">
        <f t="shared" ref="G91:BR91" si="123">G71+G77+G83+G89</f>
        <v>460112.24871728936</v>
      </c>
      <c r="H91" s="47">
        <f t="shared" si="123"/>
        <v>475207.48373835324</v>
      </c>
      <c r="I91" s="47">
        <f t="shared" si="123"/>
        <v>492322.17630668695</v>
      </c>
      <c r="J91" s="47">
        <f t="shared" si="123"/>
        <v>662118.82553862594</v>
      </c>
      <c r="K91" s="47">
        <f t="shared" si="123"/>
        <v>689247.2974520314</v>
      </c>
      <c r="L91" s="47">
        <f t="shared" si="123"/>
        <v>690268.32082858495</v>
      </c>
      <c r="M91" s="47">
        <f t="shared" si="123"/>
        <v>701037.27102916862</v>
      </c>
      <c r="N91" s="47">
        <f t="shared" si="123"/>
        <v>726285.26855273847</v>
      </c>
      <c r="O91" s="47">
        <f t="shared" si="123"/>
        <v>805378.23649337259</v>
      </c>
      <c r="P91" s="47">
        <f t="shared" si="123"/>
        <v>521000.39719526621</v>
      </c>
      <c r="Q91" s="47">
        <f t="shared" si="123"/>
        <v>513384.87092926446</v>
      </c>
      <c r="R91" s="47">
        <f t="shared" si="123"/>
        <v>531874.52973275608</v>
      </c>
      <c r="S91" s="47">
        <f t="shared" si="123"/>
        <v>694777.07919928816</v>
      </c>
      <c r="T91" s="47">
        <f t="shared" si="123"/>
        <v>482874.9766071543</v>
      </c>
      <c r="U91" s="47">
        <f t="shared" si="123"/>
        <v>500265.81546465639</v>
      </c>
      <c r="V91" s="47">
        <f t="shared" si="123"/>
        <v>467423.44322581019</v>
      </c>
      <c r="W91" s="47">
        <f t="shared" si="123"/>
        <v>484257.79201827629</v>
      </c>
      <c r="X91" s="47">
        <f t="shared" si="123"/>
        <v>449708.95830125129</v>
      </c>
      <c r="Y91" s="47">
        <f t="shared" si="123"/>
        <v>465905.31637626275</v>
      </c>
      <c r="Z91" s="47">
        <f t="shared" si="123"/>
        <v>482684.98952661711</v>
      </c>
      <c r="AA91" s="47">
        <f t="shared" si="123"/>
        <v>500068.98596141615</v>
      </c>
      <c r="AB91" s="47">
        <f t="shared" si="123"/>
        <v>518079.07050461369</v>
      </c>
      <c r="AC91" s="47">
        <f t="shared" si="123"/>
        <v>663941.54598124512</v>
      </c>
      <c r="AD91" s="47">
        <f t="shared" si="123"/>
        <v>1009280.4183836151</v>
      </c>
      <c r="AE91" s="47">
        <f t="shared" si="123"/>
        <v>1215461.4550807052</v>
      </c>
      <c r="AF91" s="47">
        <f t="shared" si="123"/>
        <v>1438634.6252416782</v>
      </c>
      <c r="AG91" s="47">
        <f t="shared" si="123"/>
        <v>2187419.1162253469</v>
      </c>
      <c r="AH91" s="47">
        <f t="shared" si="123"/>
        <v>2077349.4987483574</v>
      </c>
      <c r="AI91" s="47">
        <f t="shared" si="123"/>
        <v>1956514.2331051626</v>
      </c>
      <c r="AJ91" s="47">
        <f t="shared" si="123"/>
        <v>1609659.3847605553</v>
      </c>
      <c r="AK91" s="47">
        <f t="shared" si="123"/>
        <v>1198224.1790752194</v>
      </c>
      <c r="AL91" s="47">
        <f t="shared" si="123"/>
        <v>1305367.0430722046</v>
      </c>
      <c r="AM91" s="47">
        <f t="shared" si="123"/>
        <v>1356799.6410064399</v>
      </c>
      <c r="AN91" s="47">
        <f t="shared" si="123"/>
        <v>1401086.337914618</v>
      </c>
      <c r="AO91" s="47">
        <f t="shared" si="123"/>
        <v>1641291.4148261137</v>
      </c>
      <c r="AP91" s="47">
        <f t="shared" si="123"/>
        <v>1700402.8533893593</v>
      </c>
      <c r="AQ91" s="47">
        <f t="shared" si="123"/>
        <v>1761643.2022347476</v>
      </c>
      <c r="AR91" s="47">
        <f t="shared" si="123"/>
        <v>1825089.1344918723</v>
      </c>
      <c r="AS91" s="47">
        <f t="shared" si="123"/>
        <v>1890820.0846884246</v>
      </c>
      <c r="AT91" s="47">
        <f t="shared" si="123"/>
        <v>1421065.0445052781</v>
      </c>
      <c r="AU91" s="47">
        <f t="shared" si="123"/>
        <v>1466379.4684224548</v>
      </c>
      <c r="AV91" s="47">
        <f t="shared" si="123"/>
        <v>1470577.2928694685</v>
      </c>
      <c r="AW91" s="47">
        <f t="shared" si="123"/>
        <v>1517244.80658354</v>
      </c>
      <c r="AX91" s="47">
        <f t="shared" si="123"/>
        <v>1571888.6817416078</v>
      </c>
      <c r="AY91" s="47">
        <f t="shared" si="123"/>
        <v>1614986.0394653613</v>
      </c>
      <c r="AZ91" s="47">
        <f t="shared" si="123"/>
        <v>1673150.0846739144</v>
      </c>
      <c r="BA91" s="47">
        <f t="shared" si="123"/>
        <v>1733408.9196034623</v>
      </c>
      <c r="BB91" s="47">
        <f t="shared" si="123"/>
        <v>1795837.9885247652</v>
      </c>
      <c r="BC91" s="47">
        <f t="shared" si="123"/>
        <v>1860515.4528490822</v>
      </c>
      <c r="BD91" s="47">
        <f t="shared" si="123"/>
        <v>1927522.2889865325</v>
      </c>
      <c r="BE91" s="47">
        <f t="shared" si="123"/>
        <v>1996942.3897288409</v>
      </c>
      <c r="BF91" s="47">
        <f t="shared" si="123"/>
        <v>2068862.6692834031</v>
      </c>
      <c r="BG91" s="47">
        <f t="shared" si="123"/>
        <v>2143373.1720901788</v>
      </c>
      <c r="BH91" s="47">
        <f t="shared" si="123"/>
        <v>2220567.1855576406</v>
      </c>
      <c r="BI91" s="47">
        <f t="shared" si="123"/>
        <v>2300541.3568589361</v>
      </c>
      <c r="BJ91" s="47">
        <f t="shared" si="123"/>
        <v>2383395.8139344822</v>
      </c>
      <c r="BK91" s="47">
        <f t="shared" si="123"/>
        <v>2334924.4758688873</v>
      </c>
      <c r="BL91" s="47">
        <f t="shared" si="123"/>
        <v>2579571.4899662836</v>
      </c>
      <c r="BM91" s="47">
        <f t="shared" si="123"/>
        <v>2661386.1640747404</v>
      </c>
      <c r="BN91" s="47">
        <f t="shared" si="123"/>
        <v>2826167.4320274033</v>
      </c>
      <c r="BO91" s="47">
        <f t="shared" si="123"/>
        <v>2868441.1893309383</v>
      </c>
      <c r="BP91" s="47">
        <f t="shared" si="123"/>
        <v>2996410.4871620834</v>
      </c>
      <c r="BQ91" s="47">
        <f t="shared" si="123"/>
        <v>3078776.7952410569</v>
      </c>
      <c r="BR91" s="47">
        <f t="shared" si="123"/>
        <v>3123484.0477899476</v>
      </c>
      <c r="BS91" s="47">
        <f t="shared" ref="BS91:BZ91" si="124">BS71+BS77+BS83+BS89</f>
        <v>3290824.017424996</v>
      </c>
      <c r="BT91" s="47">
        <f t="shared" si="124"/>
        <v>2713269.3633011496</v>
      </c>
      <c r="BU91" s="47">
        <f t="shared" si="124"/>
        <v>2884574.3832804477</v>
      </c>
      <c r="BV91" s="47">
        <f t="shared" si="124"/>
        <v>2912226.6079711807</v>
      </c>
      <c r="BW91" s="47">
        <f t="shared" si="124"/>
        <v>2985518.2460303055</v>
      </c>
      <c r="BX91" s="47">
        <f t="shared" si="124"/>
        <v>3093042.2827647356</v>
      </c>
      <c r="BY91" s="47">
        <f t="shared" si="124"/>
        <v>3848717.5235737618</v>
      </c>
      <c r="BZ91" s="48">
        <f t="shared" si="124"/>
        <v>3987329.8549287762</v>
      </c>
      <c r="CA91" s="48">
        <f t="shared" ref="CA91:CD91" si="125">CA71+CA77+CA83+CA89</f>
        <v>3044070.9045072845</v>
      </c>
      <c r="CB91" s="48">
        <f t="shared" si="125"/>
        <v>3120813.8528592465</v>
      </c>
      <c r="CC91" s="48">
        <f t="shared" si="125"/>
        <v>3187085.611947279</v>
      </c>
      <c r="CD91" s="48">
        <f t="shared" si="125"/>
        <v>0</v>
      </c>
    </row>
    <row r="92" spans="1:82" s="25" customFormat="1" ht="21" customHeight="1" x14ac:dyDescent="0.25">
      <c r="A92" s="45" t="s">
        <v>134</v>
      </c>
      <c r="B92" s="4" t="s">
        <v>97</v>
      </c>
      <c r="C92" s="36">
        <v>4.6391468359042101</v>
      </c>
      <c r="D92" s="32"/>
      <c r="E92" s="32"/>
      <c r="F92" s="36">
        <f>C92</f>
        <v>4.6391468359042101</v>
      </c>
      <c r="G92" s="36">
        <f>F92</f>
        <v>4.6391468359042101</v>
      </c>
      <c r="H92" s="36">
        <f t="shared" ref="H92:BS92" si="126">G92</f>
        <v>4.6391468359042101</v>
      </c>
      <c r="I92" s="36">
        <f t="shared" si="126"/>
        <v>4.6391468359042101</v>
      </c>
      <c r="J92" s="36">
        <f t="shared" si="126"/>
        <v>4.6391468359042101</v>
      </c>
      <c r="K92" s="36">
        <f t="shared" si="126"/>
        <v>4.6391468359042101</v>
      </c>
      <c r="L92" s="36">
        <f t="shared" si="126"/>
        <v>4.6391468359042101</v>
      </c>
      <c r="M92" s="36">
        <f t="shared" si="126"/>
        <v>4.6391468359042101</v>
      </c>
      <c r="N92" s="36">
        <f t="shared" si="126"/>
        <v>4.6391468359042101</v>
      </c>
      <c r="O92" s="36">
        <f t="shared" si="126"/>
        <v>4.6391468359042101</v>
      </c>
      <c r="P92" s="36">
        <f t="shared" si="126"/>
        <v>4.6391468359042101</v>
      </c>
      <c r="Q92" s="36">
        <f t="shared" si="126"/>
        <v>4.6391468359042101</v>
      </c>
      <c r="R92" s="36">
        <f t="shared" si="126"/>
        <v>4.6391468359042101</v>
      </c>
      <c r="S92" s="36">
        <f t="shared" si="126"/>
        <v>4.6391468359042101</v>
      </c>
      <c r="T92" s="36">
        <f t="shared" si="126"/>
        <v>4.6391468359042101</v>
      </c>
      <c r="U92" s="36">
        <f t="shared" si="126"/>
        <v>4.6391468359042101</v>
      </c>
      <c r="V92" s="36">
        <f t="shared" si="126"/>
        <v>4.6391468359042101</v>
      </c>
      <c r="W92" s="36">
        <f t="shared" si="126"/>
        <v>4.6391468359042101</v>
      </c>
      <c r="X92" s="36">
        <f t="shared" si="126"/>
        <v>4.6391468359042101</v>
      </c>
      <c r="Y92" s="36">
        <f t="shared" si="126"/>
        <v>4.6391468359042101</v>
      </c>
      <c r="Z92" s="36">
        <f t="shared" si="126"/>
        <v>4.6391468359042101</v>
      </c>
      <c r="AA92" s="36">
        <f t="shared" si="126"/>
        <v>4.6391468359042101</v>
      </c>
      <c r="AB92" s="36">
        <f t="shared" si="126"/>
        <v>4.6391468359042101</v>
      </c>
      <c r="AC92" s="36">
        <f t="shared" si="126"/>
        <v>4.6391468359042101</v>
      </c>
      <c r="AD92" s="36">
        <f t="shared" si="126"/>
        <v>4.6391468359042101</v>
      </c>
      <c r="AE92" s="36">
        <f t="shared" si="126"/>
        <v>4.6391468359042101</v>
      </c>
      <c r="AF92" s="36">
        <f t="shared" si="126"/>
        <v>4.6391468359042101</v>
      </c>
      <c r="AG92" s="36">
        <f t="shared" si="126"/>
        <v>4.6391468359042101</v>
      </c>
      <c r="AH92" s="36">
        <f t="shared" si="126"/>
        <v>4.6391468359042101</v>
      </c>
      <c r="AI92" s="36">
        <f t="shared" si="126"/>
        <v>4.6391468359042101</v>
      </c>
      <c r="AJ92" s="36">
        <f t="shared" si="126"/>
        <v>4.6391468359042101</v>
      </c>
      <c r="AK92" s="36">
        <f t="shared" si="126"/>
        <v>4.6391468359042101</v>
      </c>
      <c r="AL92" s="36">
        <f t="shared" si="126"/>
        <v>4.6391468359042101</v>
      </c>
      <c r="AM92" s="36">
        <f t="shared" si="126"/>
        <v>4.6391468359042101</v>
      </c>
      <c r="AN92" s="36">
        <f t="shared" si="126"/>
        <v>4.6391468359042101</v>
      </c>
      <c r="AO92" s="36">
        <f t="shared" si="126"/>
        <v>4.6391468359042101</v>
      </c>
      <c r="AP92" s="36">
        <f t="shared" si="126"/>
        <v>4.6391468359042101</v>
      </c>
      <c r="AQ92" s="36">
        <f t="shared" si="126"/>
        <v>4.6391468359042101</v>
      </c>
      <c r="AR92" s="36">
        <f t="shared" si="126"/>
        <v>4.6391468359042101</v>
      </c>
      <c r="AS92" s="36">
        <f t="shared" si="126"/>
        <v>4.6391468359042101</v>
      </c>
      <c r="AT92" s="36">
        <f t="shared" si="126"/>
        <v>4.6391468359042101</v>
      </c>
      <c r="AU92" s="36">
        <f t="shared" si="126"/>
        <v>4.6391468359042101</v>
      </c>
      <c r="AV92" s="36">
        <f t="shared" si="126"/>
        <v>4.6391468359042101</v>
      </c>
      <c r="AW92" s="36">
        <f t="shared" si="126"/>
        <v>4.6391468359042101</v>
      </c>
      <c r="AX92" s="36">
        <f t="shared" si="126"/>
        <v>4.6391468359042101</v>
      </c>
      <c r="AY92" s="36">
        <f t="shared" si="126"/>
        <v>4.6391468359042101</v>
      </c>
      <c r="AZ92" s="36">
        <f t="shared" si="126"/>
        <v>4.6391468359042101</v>
      </c>
      <c r="BA92" s="36">
        <f t="shared" si="126"/>
        <v>4.6391468359042101</v>
      </c>
      <c r="BB92" s="36">
        <f t="shared" si="126"/>
        <v>4.6391468359042101</v>
      </c>
      <c r="BC92" s="36">
        <f t="shared" si="126"/>
        <v>4.6391468359042101</v>
      </c>
      <c r="BD92" s="36">
        <f t="shared" si="126"/>
        <v>4.6391468359042101</v>
      </c>
      <c r="BE92" s="36">
        <f t="shared" si="126"/>
        <v>4.6391468359042101</v>
      </c>
      <c r="BF92" s="36">
        <f t="shared" si="126"/>
        <v>4.6391468359042101</v>
      </c>
      <c r="BG92" s="36">
        <f t="shared" si="126"/>
        <v>4.6391468359042101</v>
      </c>
      <c r="BH92" s="36">
        <f t="shared" si="126"/>
        <v>4.6391468359042101</v>
      </c>
      <c r="BI92" s="36">
        <f t="shared" si="126"/>
        <v>4.6391468359042101</v>
      </c>
      <c r="BJ92" s="36">
        <f t="shared" si="126"/>
        <v>4.6391468359042101</v>
      </c>
      <c r="BK92" s="36">
        <f t="shared" si="126"/>
        <v>4.6391468359042101</v>
      </c>
      <c r="BL92" s="36">
        <f t="shared" si="126"/>
        <v>4.6391468359042101</v>
      </c>
      <c r="BM92" s="36">
        <f t="shared" si="126"/>
        <v>4.6391468359042101</v>
      </c>
      <c r="BN92" s="36">
        <f t="shared" si="126"/>
        <v>4.6391468359042101</v>
      </c>
      <c r="BO92" s="36">
        <f t="shared" si="126"/>
        <v>4.6391468359042101</v>
      </c>
      <c r="BP92" s="36">
        <f t="shared" si="126"/>
        <v>4.6391468359042101</v>
      </c>
      <c r="BQ92" s="36">
        <f t="shared" si="126"/>
        <v>4.6391468359042101</v>
      </c>
      <c r="BR92" s="36">
        <f t="shared" si="126"/>
        <v>4.6391468359042101</v>
      </c>
      <c r="BS92" s="36">
        <f t="shared" si="126"/>
        <v>4.6391468359042101</v>
      </c>
      <c r="BT92" s="36">
        <f t="shared" ref="BT92:BZ92" si="127">BS92</f>
        <v>4.6391468359042101</v>
      </c>
      <c r="BU92" s="36">
        <f t="shared" si="127"/>
        <v>4.6391468359042101</v>
      </c>
      <c r="BV92" s="36">
        <f t="shared" si="127"/>
        <v>4.6391468359042101</v>
      </c>
      <c r="BW92" s="36">
        <f t="shared" si="127"/>
        <v>4.6391468359042101</v>
      </c>
      <c r="BX92" s="36">
        <f t="shared" si="127"/>
        <v>4.6391468359042101</v>
      </c>
      <c r="BY92" s="36">
        <f t="shared" si="127"/>
        <v>4.6391468359042101</v>
      </c>
      <c r="BZ92" s="37">
        <f t="shared" si="127"/>
        <v>4.6391468359042101</v>
      </c>
      <c r="CA92" s="37">
        <f t="shared" ref="CA92" si="128">BZ92</f>
        <v>4.6391468359042101</v>
      </c>
      <c r="CB92" s="37">
        <f t="shared" ref="CB92" si="129">CA92</f>
        <v>4.6391468359042101</v>
      </c>
      <c r="CC92" s="37">
        <f t="shared" ref="CC92" si="130">CB92</f>
        <v>4.6391468359042101</v>
      </c>
      <c r="CD92" s="37">
        <f t="shared" ref="CD92" si="131">CC92</f>
        <v>4.6391468359042101</v>
      </c>
    </row>
    <row r="93" spans="1:82" s="50" customFormat="1" ht="36.75" customHeight="1" x14ac:dyDescent="0.25">
      <c r="A93" s="51" t="s">
        <v>110</v>
      </c>
      <c r="B93" s="45" t="s">
        <v>124</v>
      </c>
      <c r="C93" s="45"/>
      <c r="D93" s="52"/>
      <c r="E93" s="32">
        <v>21736939.067389999</v>
      </c>
      <c r="F93" s="53">
        <f>(E93*(1+(F92/100)))-F91</f>
        <v>22360354.283918548</v>
      </c>
      <c r="G93" s="53">
        <f t="shared" ref="G93:BR93" si="132">(F93*(1+(G92/100)))-G91</f>
        <v>22937571.703460637</v>
      </c>
      <c r="H93" s="53">
        <f t="shared" si="132"/>
        <v>23526471.851636637</v>
      </c>
      <c r="I93" s="53">
        <f t="shared" si="132"/>
        <v>24125577.249835044</v>
      </c>
      <c r="J93" s="53">
        <f t="shared" si="132"/>
        <v>24582679.377925768</v>
      </c>
      <c r="K93" s="53">
        <f t="shared" si="132"/>
        <v>25033858.673015255</v>
      </c>
      <c r="L93" s="53">
        <f t="shared" si="132"/>
        <v>25504947.814720586</v>
      </c>
      <c r="M93" s="53">
        <f t="shared" si="132"/>
        <v>25987122.52323705</v>
      </c>
      <c r="N93" s="53">
        <f t="shared" si="132"/>
        <v>26466418.02696361</v>
      </c>
      <c r="O93" s="53">
        <f t="shared" si="132"/>
        <v>26888855.784945302</v>
      </c>
      <c r="P93" s="53">
        <f t="shared" si="132"/>
        <v>27615268.890108172</v>
      </c>
      <c r="Q93" s="53">
        <f t="shared" si="132"/>
        <v>28382996.892120801</v>
      </c>
      <c r="R93" s="53">
        <f t="shared" si="132"/>
        <v>29167851.264643654</v>
      </c>
      <c r="S93" s="53">
        <f t="shared" si="132"/>
        <v>29826213.634489328</v>
      </c>
      <c r="T93" s="53">
        <f t="shared" si="132"/>
        <v>30727020.503976613</v>
      </c>
      <c r="U93" s="53">
        <f t="shared" si="132"/>
        <v>31652226.287989825</v>
      </c>
      <c r="V93" s="53">
        <f t="shared" si="132"/>
        <v>32653196.099096537</v>
      </c>
      <c r="W93" s="53">
        <f t="shared" si="132"/>
        <v>33683768.020731091</v>
      </c>
      <c r="X93" s="53">
        <f t="shared" si="132"/>
        <v>34796698.520776898</v>
      </c>
      <c r="Y93" s="53">
        <f t="shared" si="132"/>
        <v>35945063.142826386</v>
      </c>
      <c r="Z93" s="53">
        <f t="shared" si="132"/>
        <v>37129922.412753969</v>
      </c>
      <c r="AA93" s="53">
        <f t="shared" si="132"/>
        <v>38352365.047577515</v>
      </c>
      <c r="AB93" s="53">
        <f t="shared" si="132"/>
        <v>39613508.506672025</v>
      </c>
      <c r="AC93" s="53">
        <f t="shared" si="132"/>
        <v>40787295.787168704</v>
      </c>
      <c r="AD93" s="53">
        <f t="shared" si="132"/>
        <v>41670197.910746418</v>
      </c>
      <c r="AE93" s="53">
        <f t="shared" si="132"/>
        <v>42387878.123557128</v>
      </c>
      <c r="AF93" s="53">
        <f t="shared" si="132"/>
        <v>42915679.405091375</v>
      </c>
      <c r="AG93" s="53">
        <f t="shared" si="132"/>
        <v>42719181.672094122</v>
      </c>
      <c r="AH93" s="53">
        <f t="shared" si="132"/>
        <v>42623637.738210894</v>
      </c>
      <c r="AI93" s="53">
        <f t="shared" si="132"/>
        <v>42644496.646585219</v>
      </c>
      <c r="AJ93" s="53">
        <f t="shared" si="132"/>
        <v>43013178.078691997</v>
      </c>
      <c r="AK93" s="53">
        <f t="shared" si="132"/>
        <v>43810398.389476262</v>
      </c>
      <c r="AL93" s="53">
        <f t="shared" si="132"/>
        <v>44537460.057086475</v>
      </c>
      <c r="AM93" s="53">
        <f t="shared" si="132"/>
        <v>45246818.585110463</v>
      </c>
      <c r="AN93" s="53">
        <f t="shared" si="132"/>
        <v>45944798.599934317</v>
      </c>
      <c r="AO93" s="53">
        <f t="shared" si="132"/>
        <v>46434953.855619609</v>
      </c>
      <c r="AP93" s="53">
        <f t="shared" si="132"/>
        <v>46888736.694776803</v>
      </c>
      <c r="AQ93" s="53">
        <f t="shared" si="132"/>
        <v>47302330.83731325</v>
      </c>
      <c r="AR93" s="53">
        <f t="shared" si="132"/>
        <v>47671666.287169531</v>
      </c>
      <c r="AS93" s="53">
        <f t="shared" si="132"/>
        <v>47992404.80066514</v>
      </c>
      <c r="AT93" s="53">
        <f t="shared" si="132"/>
        <v>48797777.88494426</v>
      </c>
      <c r="AU93" s="53">
        <f t="shared" si="132"/>
        <v>49595198.985262759</v>
      </c>
      <c r="AV93" s="53">
        <f t="shared" si="132"/>
        <v>50425415.796878502</v>
      </c>
      <c r="AW93" s="53">
        <f t="shared" si="132"/>
        <v>51247480.071727395</v>
      </c>
      <c r="AX93" s="53">
        <f t="shared" si="132"/>
        <v>52053037.240213968</v>
      </c>
      <c r="AY93" s="53">
        <f t="shared" si="132"/>
        <v>52852868.030870035</v>
      </c>
      <c r="AZ93" s="53">
        <f t="shared" si="132"/>
        <v>53631640.101134859</v>
      </c>
      <c r="BA93" s="53">
        <f t="shared" si="132"/>
        <v>54386281.716326728</v>
      </c>
      <c r="BB93" s="53">
        <f t="shared" si="132"/>
        <v>55113503.195210882</v>
      </c>
      <c r="BC93" s="53">
        <f t="shared" si="132"/>
        <v>55809784.081998385</v>
      </c>
      <c r="BD93" s="53">
        <f t="shared" si="132"/>
        <v>56471359.62537685</v>
      </c>
      <c r="BE93" s="53">
        <f t="shared" si="132"/>
        <v>57094206.528900765</v>
      </c>
      <c r="BF93" s="53">
        <f t="shared" si="132"/>
        <v>57674027.935287476</v>
      </c>
      <c r="BG93" s="53">
        <f t="shared" si="132"/>
        <v>58206237.605295695</v>
      </c>
      <c r="BH93" s="53">
        <f t="shared" si="132"/>
        <v>58685943.249903016</v>
      </c>
      <c r="BI93" s="53">
        <f t="shared" si="132"/>
        <v>59107928.972442493</v>
      </c>
      <c r="BJ93" s="53">
        <f t="shared" si="132"/>
        <v>59466636.775201581</v>
      </c>
      <c r="BK93" s="53">
        <f t="shared" si="132"/>
        <v>59890456.897708103</v>
      </c>
      <c r="BL93" s="53">
        <f t="shared" si="132"/>
        <v>60089291.643920422</v>
      </c>
      <c r="BM93" s="53">
        <f t="shared" si="132"/>
        <v>60215535.951861866</v>
      </c>
      <c r="BN93" s="53">
        <f t="shared" si="132"/>
        <v>60182855.650668025</v>
      </c>
      <c r="BO93" s="53">
        <f t="shared" si="132"/>
        <v>60106385.505011849</v>
      </c>
      <c r="BP93" s="53">
        <f t="shared" si="132"/>
        <v>59898398.499181904</v>
      </c>
      <c r="BQ93" s="53">
        <f t="shared" si="132"/>
        <v>59598396.362672932</v>
      </c>
      <c r="BR93" s="53">
        <f t="shared" si="132"/>
        <v>59239769.433991574</v>
      </c>
      <c r="BS93" s="53">
        <f t="shared" ref="BS93:BZ93" si="133">(BR93*(1+(BS92/100)))-BS91</f>
        <v>58697165.305860549</v>
      </c>
      <c r="BT93" s="53">
        <f t="shared" si="133"/>
        <v>58706943.629611693</v>
      </c>
      <c r="BU93" s="53">
        <f t="shared" si="133"/>
        <v>58545870.564180441</v>
      </c>
      <c r="BV93" s="53">
        <f t="shared" si="133"/>
        <v>58349672.858040005</v>
      </c>
      <c r="BW93" s="53">
        <f t="shared" si="133"/>
        <v>58071081.614163913</v>
      </c>
      <c r="BX93" s="53">
        <f t="shared" si="133"/>
        <v>57672042.076678015</v>
      </c>
      <c r="BY93" s="53">
        <f t="shared" si="133"/>
        <v>56498815.268305801</v>
      </c>
      <c r="BZ93" s="54">
        <f t="shared" si="133"/>
        <v>55132548.414219998</v>
      </c>
      <c r="CA93" s="54">
        <f t="shared" ref="CA93" si="134">(BZ93*(1+(CA92/100)))-CA91</f>
        <v>54646157.385024354</v>
      </c>
      <c r="CB93" s="54">
        <f t="shared" ref="CB93" si="135">(CA93*(1+(CB92/100)))-CB91</f>
        <v>54060459.013435699</v>
      </c>
      <c r="CC93" s="54">
        <f t="shared" ref="CC93" si="136">(CB93*(1+(CC92/100)))-CC91</f>
        <v>53381317.475285515</v>
      </c>
      <c r="CD93" s="54">
        <f t="shared" ref="CD93" si="137">(CC93*(1+(CD92/100)))-CD91</f>
        <v>55857755.175904199</v>
      </c>
    </row>
    <row r="95" spans="1:82" ht="35.450000000000003" customHeight="1" x14ac:dyDescent="0.25">
      <c r="A95" s="15" t="s">
        <v>139</v>
      </c>
    </row>
    <row r="96" spans="1:82" s="25" customFormat="1" ht="75.75" customHeight="1" x14ac:dyDescent="0.25">
      <c r="A96" s="24" t="s">
        <v>137</v>
      </c>
      <c r="B96" s="11"/>
    </row>
    <row r="97" spans="1:80" s="25" customFormat="1" ht="51" customHeight="1" x14ac:dyDescent="0.25">
      <c r="A97" s="26"/>
      <c r="B97" s="26"/>
      <c r="C97" s="26"/>
      <c r="D97" s="26" t="s">
        <v>120</v>
      </c>
      <c r="E97" s="26" t="s">
        <v>121</v>
      </c>
      <c r="F97" s="27">
        <v>45291</v>
      </c>
      <c r="G97" s="27">
        <v>45657</v>
      </c>
      <c r="H97" s="27">
        <v>46022</v>
      </c>
      <c r="I97" s="27">
        <v>46387</v>
      </c>
      <c r="J97" s="27">
        <v>46752</v>
      </c>
      <c r="K97" s="27">
        <v>47118</v>
      </c>
      <c r="L97" s="27">
        <v>47483</v>
      </c>
      <c r="M97" s="27">
        <v>47848</v>
      </c>
      <c r="N97" s="27">
        <v>48213</v>
      </c>
      <c r="O97" s="27">
        <v>48579</v>
      </c>
      <c r="P97" s="27">
        <v>48944</v>
      </c>
      <c r="Q97" s="27">
        <v>49309</v>
      </c>
      <c r="R97" s="27">
        <v>49674</v>
      </c>
      <c r="S97" s="27">
        <v>50040</v>
      </c>
      <c r="T97" s="27">
        <v>50405</v>
      </c>
      <c r="U97" s="27">
        <v>50770</v>
      </c>
      <c r="V97" s="27">
        <v>51135</v>
      </c>
      <c r="W97" s="27">
        <v>51501</v>
      </c>
      <c r="X97" s="27">
        <v>51866</v>
      </c>
      <c r="Y97" s="27">
        <v>52231</v>
      </c>
      <c r="Z97" s="27">
        <v>52596</v>
      </c>
      <c r="AA97" s="27">
        <v>52962</v>
      </c>
      <c r="AB97" s="27">
        <v>53327</v>
      </c>
      <c r="AC97" s="27">
        <v>53692</v>
      </c>
      <c r="AD97" s="27">
        <v>54057</v>
      </c>
      <c r="AE97" s="27">
        <v>54423</v>
      </c>
      <c r="AF97" s="27">
        <v>54788</v>
      </c>
      <c r="AG97" s="27">
        <v>55153</v>
      </c>
      <c r="AH97" s="27">
        <v>55518</v>
      </c>
      <c r="AI97" s="27">
        <v>55884</v>
      </c>
      <c r="AJ97" s="27">
        <v>56249</v>
      </c>
      <c r="AK97" s="27">
        <v>56614</v>
      </c>
      <c r="AL97" s="27">
        <v>56979</v>
      </c>
      <c r="AM97" s="27">
        <v>57345</v>
      </c>
      <c r="AN97" s="27">
        <v>57710</v>
      </c>
      <c r="AO97" s="27">
        <v>58075</v>
      </c>
      <c r="AP97" s="27">
        <v>58440</v>
      </c>
      <c r="AQ97" s="27">
        <v>58806</v>
      </c>
      <c r="AR97" s="27">
        <v>59171</v>
      </c>
      <c r="AS97" s="27">
        <v>59536</v>
      </c>
      <c r="AT97" s="27">
        <v>59901</v>
      </c>
      <c r="AU97" s="27">
        <v>60267</v>
      </c>
      <c r="AV97" s="27">
        <v>60632</v>
      </c>
      <c r="AW97" s="27">
        <v>60997</v>
      </c>
      <c r="AX97" s="27">
        <v>61362</v>
      </c>
      <c r="AY97" s="27">
        <v>61728</v>
      </c>
      <c r="AZ97" s="27">
        <v>62093</v>
      </c>
      <c r="BA97" s="27">
        <v>62458</v>
      </c>
      <c r="BB97" s="27">
        <v>62823</v>
      </c>
      <c r="BC97" s="27">
        <v>63189</v>
      </c>
      <c r="BD97" s="27">
        <v>63554</v>
      </c>
      <c r="BE97" s="27">
        <v>63919</v>
      </c>
      <c r="BF97" s="27">
        <v>64284</v>
      </c>
      <c r="BG97" s="27">
        <v>64650</v>
      </c>
      <c r="BH97" s="27">
        <v>65015</v>
      </c>
      <c r="BI97" s="27">
        <v>65380</v>
      </c>
      <c r="BJ97" s="27">
        <v>65745</v>
      </c>
      <c r="BK97" s="27">
        <v>66111</v>
      </c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</row>
    <row r="98" spans="1:80" s="25" customFormat="1" ht="21" customHeight="1" x14ac:dyDescent="0.25">
      <c r="A98" s="4"/>
      <c r="B98" s="7" t="s">
        <v>122</v>
      </c>
      <c r="C98" s="4"/>
      <c r="F98" s="4">
        <v>9</v>
      </c>
      <c r="G98" s="4">
        <v>10</v>
      </c>
      <c r="H98" s="4">
        <v>11</v>
      </c>
      <c r="I98" s="4">
        <v>12</v>
      </c>
      <c r="J98" s="4">
        <v>13</v>
      </c>
      <c r="K98" s="4">
        <v>14</v>
      </c>
      <c r="L98" s="4">
        <v>15</v>
      </c>
      <c r="M98" s="4">
        <v>16</v>
      </c>
      <c r="N98" s="4">
        <v>17</v>
      </c>
      <c r="O98" s="4">
        <v>18</v>
      </c>
      <c r="P98" s="4">
        <v>19</v>
      </c>
      <c r="Q98" s="4">
        <v>20</v>
      </c>
      <c r="R98" s="4">
        <v>21</v>
      </c>
      <c r="S98" s="4">
        <v>22</v>
      </c>
      <c r="T98" s="4">
        <v>23</v>
      </c>
      <c r="U98" s="4">
        <v>24</v>
      </c>
      <c r="V98" s="4">
        <v>25</v>
      </c>
      <c r="W98" s="4">
        <v>26</v>
      </c>
      <c r="X98" s="4">
        <v>27</v>
      </c>
      <c r="Y98" s="4">
        <v>28</v>
      </c>
      <c r="Z98" s="4">
        <v>29</v>
      </c>
      <c r="AA98" s="4">
        <v>30</v>
      </c>
      <c r="AB98" s="4">
        <v>31</v>
      </c>
      <c r="AC98" s="4">
        <v>32</v>
      </c>
      <c r="AD98" s="4">
        <v>33</v>
      </c>
      <c r="AE98" s="4">
        <v>34</v>
      </c>
      <c r="AF98" s="4">
        <v>35</v>
      </c>
      <c r="AG98" s="4">
        <v>36</v>
      </c>
      <c r="AH98" s="4">
        <v>37</v>
      </c>
      <c r="AI98" s="4">
        <v>38</v>
      </c>
      <c r="AJ98" s="4">
        <v>39</v>
      </c>
      <c r="AK98" s="4">
        <v>40</v>
      </c>
      <c r="AL98" s="4">
        <v>41</v>
      </c>
      <c r="AM98" s="4">
        <v>42</v>
      </c>
      <c r="AN98" s="4">
        <v>43</v>
      </c>
      <c r="AO98" s="4">
        <v>44</v>
      </c>
      <c r="AP98" s="4">
        <v>45</v>
      </c>
      <c r="AQ98" s="4">
        <v>46</v>
      </c>
      <c r="AR98" s="4">
        <v>47</v>
      </c>
      <c r="AS98" s="4">
        <v>48</v>
      </c>
      <c r="AT98" s="4">
        <v>49</v>
      </c>
      <c r="AU98" s="4">
        <v>50</v>
      </c>
      <c r="AV98" s="4">
        <v>51</v>
      </c>
      <c r="AW98" s="4">
        <v>52</v>
      </c>
      <c r="AX98" s="4">
        <v>53</v>
      </c>
      <c r="AY98" s="4">
        <v>54</v>
      </c>
      <c r="AZ98" s="4">
        <v>55</v>
      </c>
      <c r="BA98" s="4">
        <v>56</v>
      </c>
      <c r="BB98" s="4">
        <v>57</v>
      </c>
      <c r="BC98" s="4">
        <v>58</v>
      </c>
      <c r="BD98" s="4">
        <v>59</v>
      </c>
      <c r="BE98" s="4">
        <v>60</v>
      </c>
      <c r="BF98" s="4">
        <v>61</v>
      </c>
      <c r="BG98" s="4">
        <v>62</v>
      </c>
      <c r="BH98" s="4">
        <v>63</v>
      </c>
      <c r="BI98" s="4">
        <v>64</v>
      </c>
      <c r="BJ98" s="4">
        <v>65</v>
      </c>
      <c r="BK98" s="4">
        <v>66</v>
      </c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s="25" customFormat="1" ht="25.5" customHeight="1" x14ac:dyDescent="0.25">
      <c r="A99" s="31" t="s">
        <v>123</v>
      </c>
      <c r="B99" s="7" t="s">
        <v>124</v>
      </c>
      <c r="C99" s="4" t="s">
        <v>125</v>
      </c>
      <c r="D99" s="32">
        <f>SUM(F99:CB99)</f>
        <v>4036000</v>
      </c>
      <c r="E99" s="32"/>
      <c r="F99" s="8">
        <v>0</v>
      </c>
      <c r="G99" s="8">
        <v>0</v>
      </c>
      <c r="H99" s="8">
        <v>0</v>
      </c>
      <c r="I99" s="8">
        <v>0</v>
      </c>
      <c r="J99" s="8">
        <v>92000</v>
      </c>
      <c r="K99" s="8">
        <v>91000</v>
      </c>
      <c r="L99" s="8">
        <v>94000</v>
      </c>
      <c r="M99" s="8">
        <v>89000</v>
      </c>
      <c r="N99" s="8">
        <v>87000</v>
      </c>
      <c r="O99" s="8">
        <v>85000</v>
      </c>
      <c r="P99" s="8">
        <v>85000</v>
      </c>
      <c r="Q99" s="8">
        <v>83000</v>
      </c>
      <c r="R99" s="8">
        <v>86000</v>
      </c>
      <c r="S99" s="8">
        <v>84000</v>
      </c>
      <c r="T99" s="8">
        <v>85000</v>
      </c>
      <c r="U99" s="8">
        <v>85000</v>
      </c>
      <c r="V99" s="8">
        <v>86000</v>
      </c>
      <c r="W99" s="8">
        <v>86000</v>
      </c>
      <c r="X99" s="8">
        <v>86000</v>
      </c>
      <c r="Y99" s="8">
        <v>86000</v>
      </c>
      <c r="Z99" s="8">
        <v>86000</v>
      </c>
      <c r="AA99" s="8">
        <v>86000</v>
      </c>
      <c r="AB99" s="8">
        <v>86000</v>
      </c>
      <c r="AC99" s="8">
        <v>86000</v>
      </c>
      <c r="AD99" s="8">
        <v>86000</v>
      </c>
      <c r="AE99" s="8">
        <v>86000</v>
      </c>
      <c r="AF99" s="8">
        <v>78000</v>
      </c>
      <c r="AG99" s="8">
        <v>78000</v>
      </c>
      <c r="AH99" s="8">
        <v>78000</v>
      </c>
      <c r="AI99" s="8">
        <v>78000</v>
      </c>
      <c r="AJ99" s="8">
        <v>78000</v>
      </c>
      <c r="AK99" s="8">
        <v>76000</v>
      </c>
      <c r="AL99" s="8">
        <v>71000</v>
      </c>
      <c r="AM99" s="8">
        <v>71000</v>
      </c>
      <c r="AN99" s="8">
        <v>71000</v>
      </c>
      <c r="AO99" s="8">
        <v>71000</v>
      </c>
      <c r="AP99" s="8">
        <v>71000</v>
      </c>
      <c r="AQ99" s="8">
        <v>71000</v>
      </c>
      <c r="AR99" s="8">
        <v>71000</v>
      </c>
      <c r="AS99" s="8">
        <v>71000</v>
      </c>
      <c r="AT99" s="8">
        <v>68000</v>
      </c>
      <c r="AU99" s="8">
        <v>68000</v>
      </c>
      <c r="AV99" s="8">
        <v>60000</v>
      </c>
      <c r="AW99" s="8">
        <v>60000</v>
      </c>
      <c r="AX99" s="8">
        <v>60000</v>
      </c>
      <c r="AY99" s="8">
        <v>60000</v>
      </c>
      <c r="AZ99" s="8">
        <v>60000</v>
      </c>
      <c r="BA99" s="8">
        <v>60000</v>
      </c>
      <c r="BB99" s="8">
        <v>60000</v>
      </c>
      <c r="BC99" s="8">
        <v>60000</v>
      </c>
      <c r="BD99" s="8">
        <v>60000</v>
      </c>
      <c r="BE99" s="8">
        <v>60000</v>
      </c>
      <c r="BF99" s="8">
        <v>60000</v>
      </c>
      <c r="BG99" s="8">
        <v>60000</v>
      </c>
      <c r="BH99" s="8">
        <v>60000</v>
      </c>
      <c r="BI99" s="8">
        <v>60000</v>
      </c>
      <c r="BJ99" s="8">
        <v>60000</v>
      </c>
      <c r="BK99" s="8">
        <v>60000</v>
      </c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5"/>
    </row>
    <row r="100" spans="1:80" s="25" customFormat="1" ht="21" customHeight="1" x14ac:dyDescent="0.25">
      <c r="A100" s="4" t="s">
        <v>126</v>
      </c>
      <c r="B100" s="4" t="s">
        <v>97</v>
      </c>
      <c r="C100" s="36">
        <v>1.6</v>
      </c>
      <c r="D100" s="32"/>
      <c r="E100" s="32"/>
      <c r="F100" s="36">
        <f>C100</f>
        <v>1.6</v>
      </c>
      <c r="G100" s="36">
        <f>F100</f>
        <v>1.6</v>
      </c>
      <c r="H100" s="36">
        <f t="shared" ref="H100:BK100" si="138">G100</f>
        <v>1.6</v>
      </c>
      <c r="I100" s="36">
        <f t="shared" si="138"/>
        <v>1.6</v>
      </c>
      <c r="J100" s="36">
        <f t="shared" si="138"/>
        <v>1.6</v>
      </c>
      <c r="K100" s="36">
        <f t="shared" si="138"/>
        <v>1.6</v>
      </c>
      <c r="L100" s="36">
        <f t="shared" si="138"/>
        <v>1.6</v>
      </c>
      <c r="M100" s="36">
        <f t="shared" si="138"/>
        <v>1.6</v>
      </c>
      <c r="N100" s="36">
        <f t="shared" si="138"/>
        <v>1.6</v>
      </c>
      <c r="O100" s="36">
        <f t="shared" si="138"/>
        <v>1.6</v>
      </c>
      <c r="P100" s="36">
        <f t="shared" si="138"/>
        <v>1.6</v>
      </c>
      <c r="Q100" s="36">
        <f t="shared" si="138"/>
        <v>1.6</v>
      </c>
      <c r="R100" s="36">
        <f t="shared" si="138"/>
        <v>1.6</v>
      </c>
      <c r="S100" s="36">
        <f t="shared" si="138"/>
        <v>1.6</v>
      </c>
      <c r="T100" s="36">
        <f t="shared" si="138"/>
        <v>1.6</v>
      </c>
      <c r="U100" s="36">
        <f t="shared" si="138"/>
        <v>1.6</v>
      </c>
      <c r="V100" s="36">
        <f t="shared" si="138"/>
        <v>1.6</v>
      </c>
      <c r="W100" s="36">
        <f t="shared" si="138"/>
        <v>1.6</v>
      </c>
      <c r="X100" s="36">
        <f t="shared" si="138"/>
        <v>1.6</v>
      </c>
      <c r="Y100" s="36">
        <f t="shared" si="138"/>
        <v>1.6</v>
      </c>
      <c r="Z100" s="36">
        <f t="shared" si="138"/>
        <v>1.6</v>
      </c>
      <c r="AA100" s="36">
        <f t="shared" si="138"/>
        <v>1.6</v>
      </c>
      <c r="AB100" s="36">
        <f t="shared" si="138"/>
        <v>1.6</v>
      </c>
      <c r="AC100" s="36">
        <f t="shared" si="138"/>
        <v>1.6</v>
      </c>
      <c r="AD100" s="36">
        <f t="shared" si="138"/>
        <v>1.6</v>
      </c>
      <c r="AE100" s="36">
        <f t="shared" si="138"/>
        <v>1.6</v>
      </c>
      <c r="AF100" s="36">
        <f t="shared" si="138"/>
        <v>1.6</v>
      </c>
      <c r="AG100" s="36">
        <f t="shared" si="138"/>
        <v>1.6</v>
      </c>
      <c r="AH100" s="36">
        <f t="shared" si="138"/>
        <v>1.6</v>
      </c>
      <c r="AI100" s="36">
        <f t="shared" si="138"/>
        <v>1.6</v>
      </c>
      <c r="AJ100" s="36">
        <f t="shared" si="138"/>
        <v>1.6</v>
      </c>
      <c r="AK100" s="36">
        <f t="shared" si="138"/>
        <v>1.6</v>
      </c>
      <c r="AL100" s="36">
        <f t="shared" si="138"/>
        <v>1.6</v>
      </c>
      <c r="AM100" s="36">
        <f t="shared" si="138"/>
        <v>1.6</v>
      </c>
      <c r="AN100" s="36">
        <f t="shared" si="138"/>
        <v>1.6</v>
      </c>
      <c r="AO100" s="36">
        <f t="shared" si="138"/>
        <v>1.6</v>
      </c>
      <c r="AP100" s="36">
        <f t="shared" si="138"/>
        <v>1.6</v>
      </c>
      <c r="AQ100" s="36">
        <f t="shared" si="138"/>
        <v>1.6</v>
      </c>
      <c r="AR100" s="36">
        <f t="shared" si="138"/>
        <v>1.6</v>
      </c>
      <c r="AS100" s="36">
        <f t="shared" si="138"/>
        <v>1.6</v>
      </c>
      <c r="AT100" s="36">
        <f t="shared" si="138"/>
        <v>1.6</v>
      </c>
      <c r="AU100" s="36">
        <f t="shared" si="138"/>
        <v>1.6</v>
      </c>
      <c r="AV100" s="36">
        <f t="shared" si="138"/>
        <v>1.6</v>
      </c>
      <c r="AW100" s="36">
        <f t="shared" si="138"/>
        <v>1.6</v>
      </c>
      <c r="AX100" s="36">
        <f t="shared" si="138"/>
        <v>1.6</v>
      </c>
      <c r="AY100" s="36">
        <f t="shared" si="138"/>
        <v>1.6</v>
      </c>
      <c r="AZ100" s="36">
        <f t="shared" si="138"/>
        <v>1.6</v>
      </c>
      <c r="BA100" s="36">
        <f t="shared" si="138"/>
        <v>1.6</v>
      </c>
      <c r="BB100" s="36">
        <f t="shared" si="138"/>
        <v>1.6</v>
      </c>
      <c r="BC100" s="36">
        <f t="shared" si="138"/>
        <v>1.6</v>
      </c>
      <c r="BD100" s="36">
        <f t="shared" si="138"/>
        <v>1.6</v>
      </c>
      <c r="BE100" s="36">
        <f t="shared" si="138"/>
        <v>1.6</v>
      </c>
      <c r="BF100" s="36">
        <f t="shared" si="138"/>
        <v>1.6</v>
      </c>
      <c r="BG100" s="36">
        <f t="shared" si="138"/>
        <v>1.6</v>
      </c>
      <c r="BH100" s="36">
        <f t="shared" si="138"/>
        <v>1.6</v>
      </c>
      <c r="BI100" s="36">
        <f t="shared" si="138"/>
        <v>1.6</v>
      </c>
      <c r="BJ100" s="36">
        <f t="shared" si="138"/>
        <v>1.6</v>
      </c>
      <c r="BK100" s="36">
        <f t="shared" si="138"/>
        <v>1.6</v>
      </c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</row>
    <row r="101" spans="1:80" s="25" customFormat="1" ht="21" customHeight="1" x14ac:dyDescent="0.25">
      <c r="A101" s="4" t="s">
        <v>99</v>
      </c>
      <c r="B101" s="7" t="s">
        <v>124</v>
      </c>
      <c r="C101" s="4" t="s">
        <v>127</v>
      </c>
      <c r="D101" s="32">
        <f>SUM(F101:CB101)</f>
        <v>7509496.6672250349</v>
      </c>
      <c r="E101" s="32"/>
      <c r="F101" s="8">
        <v>0</v>
      </c>
      <c r="G101" s="8">
        <v>0</v>
      </c>
      <c r="H101" s="8">
        <v>0</v>
      </c>
      <c r="I101" s="8">
        <v>0</v>
      </c>
      <c r="J101" s="8">
        <f>J99*POWER((1+(J100/100)),J98)</f>
        <v>113085.26775721691</v>
      </c>
      <c r="K101" s="8">
        <f t="shared" ref="K101:BK101" si="139">K99*POWER((1+(K100/100)),K98)</f>
        <v>113645.77734523093</v>
      </c>
      <c r="L101" s="8">
        <f t="shared" si="139"/>
        <v>119270.6188964718</v>
      </c>
      <c r="M101" s="8">
        <f t="shared" si="139"/>
        <v>114733.26003292092</v>
      </c>
      <c r="N101" s="8">
        <f t="shared" si="139"/>
        <v>113949.46427898816</v>
      </c>
      <c r="O101" s="8">
        <f t="shared" si="139"/>
        <v>113111.21534636112</v>
      </c>
      <c r="P101" s="8">
        <f t="shared" si="139"/>
        <v>114920.99479190289</v>
      </c>
      <c r="Q101" s="8">
        <f t="shared" si="139"/>
        <v>114012.44292719515</v>
      </c>
      <c r="R101" s="8">
        <f t="shared" si="139"/>
        <v>120023.50859285065</v>
      </c>
      <c r="S101" s="8">
        <f t="shared" si="139"/>
        <v>119107.98043428193</v>
      </c>
      <c r="T101" s="8">
        <f t="shared" si="139"/>
        <v>122454.34750362605</v>
      </c>
      <c r="U101" s="8">
        <f t="shared" si="139"/>
        <v>124413.61706368407</v>
      </c>
      <c r="V101" s="8">
        <f t="shared" si="139"/>
        <v>127891.34358301718</v>
      </c>
      <c r="W101" s="8">
        <f t="shared" si="139"/>
        <v>129937.60508034546</v>
      </c>
      <c r="X101" s="8">
        <f t="shared" si="139"/>
        <v>132016.60676163094</v>
      </c>
      <c r="Y101" s="8">
        <f t="shared" si="139"/>
        <v>134128.87246981708</v>
      </c>
      <c r="Z101" s="8">
        <f t="shared" si="139"/>
        <v>136274.93442933416</v>
      </c>
      <c r="AA101" s="8">
        <f t="shared" si="139"/>
        <v>138455.33338020349</v>
      </c>
      <c r="AB101" s="8">
        <f t="shared" si="139"/>
        <v>140670.61871428674</v>
      </c>
      <c r="AC101" s="8">
        <f t="shared" si="139"/>
        <v>142921.34861371532</v>
      </c>
      <c r="AD101" s="8">
        <f t="shared" si="139"/>
        <v>145208.09019153478</v>
      </c>
      <c r="AE101" s="8">
        <f t="shared" si="139"/>
        <v>147531.41963459933</v>
      </c>
      <c r="AF101" s="8">
        <f t="shared" si="139"/>
        <v>135948.48771165963</v>
      </c>
      <c r="AG101" s="8">
        <f t="shared" si="139"/>
        <v>138123.66351504618</v>
      </c>
      <c r="AH101" s="8">
        <f t="shared" si="139"/>
        <v>140333.64213128694</v>
      </c>
      <c r="AI101" s="8">
        <f t="shared" si="139"/>
        <v>142578.9804053875</v>
      </c>
      <c r="AJ101" s="8">
        <f t="shared" si="139"/>
        <v>144860.24409187373</v>
      </c>
      <c r="AK101" s="8">
        <f t="shared" si="139"/>
        <v>143404.21292048873</v>
      </c>
      <c r="AL101" s="8">
        <f t="shared" si="139"/>
        <v>136113.24083200496</v>
      </c>
      <c r="AM101" s="8">
        <f t="shared" si="139"/>
        <v>138291.05268531703</v>
      </c>
      <c r="AN101" s="8">
        <f t="shared" si="139"/>
        <v>140503.70952828211</v>
      </c>
      <c r="AO101" s="8">
        <f t="shared" si="139"/>
        <v>142751.7688807346</v>
      </c>
      <c r="AP101" s="8">
        <f t="shared" si="139"/>
        <v>145035.79718282638</v>
      </c>
      <c r="AQ101" s="8">
        <f t="shared" si="139"/>
        <v>147356.36993775159</v>
      </c>
      <c r="AR101" s="8">
        <f t="shared" si="139"/>
        <v>149714.07185675562</v>
      </c>
      <c r="AS101" s="8">
        <f t="shared" si="139"/>
        <v>152109.4970064637</v>
      </c>
      <c r="AT101" s="8">
        <f t="shared" si="139"/>
        <v>148013.25252369809</v>
      </c>
      <c r="AU101" s="8">
        <f t="shared" si="139"/>
        <v>150381.46456407727</v>
      </c>
      <c r="AV101" s="8">
        <f t="shared" si="139"/>
        <v>134812.55999744337</v>
      </c>
      <c r="AW101" s="8">
        <f t="shared" si="139"/>
        <v>136969.56095740249</v>
      </c>
      <c r="AX101" s="8">
        <f t="shared" si="139"/>
        <v>139161.0739327209</v>
      </c>
      <c r="AY101" s="8">
        <f t="shared" si="139"/>
        <v>141387.65111564446</v>
      </c>
      <c r="AZ101" s="8">
        <f t="shared" si="139"/>
        <v>143649.85353349478</v>
      </c>
      <c r="BA101" s="8">
        <f t="shared" si="139"/>
        <v>145948.25119003069</v>
      </c>
      <c r="BB101" s="8">
        <f t="shared" si="139"/>
        <v>148283.42320907119</v>
      </c>
      <c r="BC101" s="8">
        <f t="shared" si="139"/>
        <v>150655.95798041634</v>
      </c>
      <c r="BD101" s="8">
        <f t="shared" si="139"/>
        <v>153066.45330810297</v>
      </c>
      <c r="BE101" s="8">
        <f t="shared" si="139"/>
        <v>155515.51656103265</v>
      </c>
      <c r="BF101" s="8">
        <f t="shared" si="139"/>
        <v>158003.7648260092</v>
      </c>
      <c r="BG101" s="8">
        <f t="shared" si="139"/>
        <v>160531.82506322532</v>
      </c>
      <c r="BH101" s="8">
        <f t="shared" si="139"/>
        <v>163100.33426423691</v>
      </c>
      <c r="BI101" s="8">
        <f t="shared" si="139"/>
        <v>165709.93961246469</v>
      </c>
      <c r="BJ101" s="8">
        <f t="shared" si="139"/>
        <v>168361.29864626413</v>
      </c>
      <c r="BK101" s="8">
        <f t="shared" si="139"/>
        <v>171055.07942460437</v>
      </c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s="25" customFormat="1" ht="36" customHeight="1" x14ac:dyDescent="0.25">
      <c r="A102" s="4" t="s">
        <v>128</v>
      </c>
      <c r="B102" s="4" t="s">
        <v>97</v>
      </c>
      <c r="C102" s="36">
        <v>1.97</v>
      </c>
      <c r="D102" s="32"/>
      <c r="E102" s="32"/>
      <c r="F102" s="36">
        <f>C102</f>
        <v>1.97</v>
      </c>
      <c r="G102" s="36">
        <f>F102</f>
        <v>1.97</v>
      </c>
      <c r="H102" s="36">
        <f t="shared" ref="H102:BK102" si="140">G102</f>
        <v>1.97</v>
      </c>
      <c r="I102" s="36">
        <f t="shared" si="140"/>
        <v>1.97</v>
      </c>
      <c r="J102" s="36">
        <f t="shared" si="140"/>
        <v>1.97</v>
      </c>
      <c r="K102" s="36">
        <f t="shared" si="140"/>
        <v>1.97</v>
      </c>
      <c r="L102" s="36">
        <f t="shared" si="140"/>
        <v>1.97</v>
      </c>
      <c r="M102" s="36">
        <f t="shared" si="140"/>
        <v>1.97</v>
      </c>
      <c r="N102" s="36">
        <f t="shared" si="140"/>
        <v>1.97</v>
      </c>
      <c r="O102" s="36">
        <f t="shared" si="140"/>
        <v>1.97</v>
      </c>
      <c r="P102" s="36">
        <f t="shared" si="140"/>
        <v>1.97</v>
      </c>
      <c r="Q102" s="36">
        <f t="shared" si="140"/>
        <v>1.97</v>
      </c>
      <c r="R102" s="36">
        <f t="shared" si="140"/>
        <v>1.97</v>
      </c>
      <c r="S102" s="36">
        <f t="shared" si="140"/>
        <v>1.97</v>
      </c>
      <c r="T102" s="36">
        <f t="shared" si="140"/>
        <v>1.97</v>
      </c>
      <c r="U102" s="36">
        <f t="shared" si="140"/>
        <v>1.97</v>
      </c>
      <c r="V102" s="36">
        <f t="shared" si="140"/>
        <v>1.97</v>
      </c>
      <c r="W102" s="36">
        <f t="shared" si="140"/>
        <v>1.97</v>
      </c>
      <c r="X102" s="36">
        <f t="shared" si="140"/>
        <v>1.97</v>
      </c>
      <c r="Y102" s="36">
        <f t="shared" si="140"/>
        <v>1.97</v>
      </c>
      <c r="Z102" s="36">
        <f t="shared" si="140"/>
        <v>1.97</v>
      </c>
      <c r="AA102" s="36">
        <f t="shared" si="140"/>
        <v>1.97</v>
      </c>
      <c r="AB102" s="36">
        <f t="shared" si="140"/>
        <v>1.97</v>
      </c>
      <c r="AC102" s="36">
        <f t="shared" si="140"/>
        <v>1.97</v>
      </c>
      <c r="AD102" s="36">
        <f t="shared" si="140"/>
        <v>1.97</v>
      </c>
      <c r="AE102" s="36">
        <f t="shared" si="140"/>
        <v>1.97</v>
      </c>
      <c r="AF102" s="36">
        <f t="shared" si="140"/>
        <v>1.97</v>
      </c>
      <c r="AG102" s="36">
        <f t="shared" si="140"/>
        <v>1.97</v>
      </c>
      <c r="AH102" s="36">
        <f t="shared" si="140"/>
        <v>1.97</v>
      </c>
      <c r="AI102" s="36">
        <f t="shared" si="140"/>
        <v>1.97</v>
      </c>
      <c r="AJ102" s="36">
        <f t="shared" si="140"/>
        <v>1.97</v>
      </c>
      <c r="AK102" s="36">
        <f t="shared" si="140"/>
        <v>1.97</v>
      </c>
      <c r="AL102" s="36">
        <f t="shared" si="140"/>
        <v>1.97</v>
      </c>
      <c r="AM102" s="36">
        <f t="shared" si="140"/>
        <v>1.97</v>
      </c>
      <c r="AN102" s="36">
        <f t="shared" si="140"/>
        <v>1.97</v>
      </c>
      <c r="AO102" s="36">
        <f t="shared" si="140"/>
        <v>1.97</v>
      </c>
      <c r="AP102" s="36">
        <f t="shared" si="140"/>
        <v>1.97</v>
      </c>
      <c r="AQ102" s="36">
        <f t="shared" si="140"/>
        <v>1.97</v>
      </c>
      <c r="AR102" s="36">
        <f t="shared" si="140"/>
        <v>1.97</v>
      </c>
      <c r="AS102" s="36">
        <f t="shared" si="140"/>
        <v>1.97</v>
      </c>
      <c r="AT102" s="36">
        <f t="shared" si="140"/>
        <v>1.97</v>
      </c>
      <c r="AU102" s="36">
        <f t="shared" si="140"/>
        <v>1.97</v>
      </c>
      <c r="AV102" s="36">
        <f t="shared" si="140"/>
        <v>1.97</v>
      </c>
      <c r="AW102" s="36">
        <f t="shared" si="140"/>
        <v>1.97</v>
      </c>
      <c r="AX102" s="36">
        <f t="shared" si="140"/>
        <v>1.97</v>
      </c>
      <c r="AY102" s="36">
        <f t="shared" si="140"/>
        <v>1.97</v>
      </c>
      <c r="AZ102" s="36">
        <f t="shared" si="140"/>
        <v>1.97</v>
      </c>
      <c r="BA102" s="36">
        <f t="shared" si="140"/>
        <v>1.97</v>
      </c>
      <c r="BB102" s="36">
        <f t="shared" si="140"/>
        <v>1.97</v>
      </c>
      <c r="BC102" s="36">
        <f t="shared" si="140"/>
        <v>1.97</v>
      </c>
      <c r="BD102" s="36">
        <f t="shared" si="140"/>
        <v>1.97</v>
      </c>
      <c r="BE102" s="36">
        <f t="shared" si="140"/>
        <v>1.97</v>
      </c>
      <c r="BF102" s="36">
        <f t="shared" si="140"/>
        <v>1.97</v>
      </c>
      <c r="BG102" s="36">
        <f t="shared" si="140"/>
        <v>1.97</v>
      </c>
      <c r="BH102" s="36">
        <f t="shared" si="140"/>
        <v>1.97</v>
      </c>
      <c r="BI102" s="36">
        <f t="shared" si="140"/>
        <v>1.97</v>
      </c>
      <c r="BJ102" s="36">
        <f t="shared" si="140"/>
        <v>1.97</v>
      </c>
      <c r="BK102" s="36">
        <f t="shared" si="140"/>
        <v>1.97</v>
      </c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</row>
    <row r="103" spans="1:80" s="25" customFormat="1" ht="21" customHeight="1" x14ac:dyDescent="0.25">
      <c r="A103" s="4" t="s">
        <v>99</v>
      </c>
      <c r="B103" s="7" t="s">
        <v>124</v>
      </c>
      <c r="C103" s="4" t="s">
        <v>129</v>
      </c>
      <c r="D103" s="32">
        <f>SUM(F103:CB103)</f>
        <v>16627630.749792473</v>
      </c>
      <c r="E103" s="32"/>
      <c r="F103" s="8">
        <v>430583</v>
      </c>
      <c r="G103" s="8">
        <v>520286</v>
      </c>
      <c r="H103" s="8">
        <v>548842</v>
      </c>
      <c r="I103" s="8">
        <v>541667</v>
      </c>
      <c r="J103" s="8">
        <f>J101*POWER((1+(J102/100)),J98)</f>
        <v>145729.50227165929</v>
      </c>
      <c r="K103" s="8">
        <f t="shared" ref="K103:BF103" si="141">K101*POWER((1+(K102/100)),K98)</f>
        <v>149336.91444794016</v>
      </c>
      <c r="L103" s="8">
        <f t="shared" si="141"/>
        <v>159815.81812287433</v>
      </c>
      <c r="M103" s="8">
        <f t="shared" si="141"/>
        <v>156764.61588340707</v>
      </c>
      <c r="N103" s="8">
        <f t="shared" si="141"/>
        <v>158760.85016102574</v>
      </c>
      <c r="O103" s="8">
        <f t="shared" si="141"/>
        <v>160697.53545055556</v>
      </c>
      <c r="P103" s="8">
        <f t="shared" si="141"/>
        <v>166485.08932931439</v>
      </c>
      <c r="Q103" s="8">
        <f t="shared" si="141"/>
        <v>168422.70469220926</v>
      </c>
      <c r="R103" s="8">
        <f t="shared" si="141"/>
        <v>180795.29469176687</v>
      </c>
      <c r="S103" s="8">
        <f t="shared" si="141"/>
        <v>182950.7042405649</v>
      </c>
      <c r="T103" s="8">
        <f t="shared" si="141"/>
        <v>191796.13556826222</v>
      </c>
      <c r="U103" s="8">
        <f t="shared" si="141"/>
        <v>198703.71174998034</v>
      </c>
      <c r="V103" s="8">
        <f t="shared" si="141"/>
        <v>208281.94879492058</v>
      </c>
      <c r="W103" s="8">
        <f t="shared" si="141"/>
        <v>215783.2648371594</v>
      </c>
      <c r="X103" s="8">
        <f t="shared" si="141"/>
        <v>223554.74227692263</v>
      </c>
      <c r="Y103" s="8">
        <f t="shared" si="141"/>
        <v>231606.11103097457</v>
      </c>
      <c r="Z103" s="8">
        <f t="shared" si="141"/>
        <v>239947.45144097728</v>
      </c>
      <c r="AA103" s="8">
        <f t="shared" si="141"/>
        <v>248589.20689411438</v>
      </c>
      <c r="AB103" s="8">
        <f t="shared" si="141"/>
        <v>257542.19689824726</v>
      </c>
      <c r="AC103" s="8">
        <f t="shared" si="141"/>
        <v>266817.63062797702</v>
      </c>
      <c r="AD103" s="8">
        <f t="shared" si="141"/>
        <v>276427.12095856975</v>
      </c>
      <c r="AE103" s="8">
        <f t="shared" si="141"/>
        <v>286382.69900531683</v>
      </c>
      <c r="AF103" s="8">
        <f t="shared" si="141"/>
        <v>269097.12414592539</v>
      </c>
      <c r="AG103" s="8">
        <f t="shared" si="141"/>
        <v>278788.71089146577</v>
      </c>
      <c r="AH103" s="8">
        <f t="shared" si="141"/>
        <v>288829.34207196411</v>
      </c>
      <c r="AI103" s="8">
        <f t="shared" si="141"/>
        <v>299231.58859255427</v>
      </c>
      <c r="AJ103" s="8">
        <f t="shared" si="141"/>
        <v>310008.47410203289</v>
      </c>
      <c r="AK103" s="8">
        <f t="shared" si="141"/>
        <v>312938.27357290953</v>
      </c>
      <c r="AL103" s="8">
        <f t="shared" si="141"/>
        <v>302879.28123570763</v>
      </c>
      <c r="AM103" s="8">
        <f t="shared" si="141"/>
        <v>313787.53912526782</v>
      </c>
      <c r="AN103" s="8">
        <f t="shared" si="141"/>
        <v>325088.66010437219</v>
      </c>
      <c r="AO103" s="8">
        <f t="shared" si="141"/>
        <v>336796.79321576317</v>
      </c>
      <c r="AP103" s="8">
        <f t="shared" si="141"/>
        <v>348926.5970827876</v>
      </c>
      <c r="AQ103" s="8">
        <f t="shared" si="141"/>
        <v>361493.25826204359</v>
      </c>
      <c r="AR103" s="8">
        <f t="shared" si="141"/>
        <v>374512.51025700272</v>
      </c>
      <c r="AS103" s="8">
        <f t="shared" si="141"/>
        <v>388000.65321641078</v>
      </c>
      <c r="AT103" s="8">
        <f t="shared" si="141"/>
        <v>384989.73317274463</v>
      </c>
      <c r="AU103" s="8">
        <f t="shared" si="141"/>
        <v>398855.21541090769</v>
      </c>
      <c r="AV103" s="8">
        <f t="shared" si="141"/>
        <v>364605.94038085995</v>
      </c>
      <c r="AW103" s="8">
        <f t="shared" si="141"/>
        <v>377737.29624486476</v>
      </c>
      <c r="AX103" s="8">
        <f t="shared" si="141"/>
        <v>391341.58051658282</v>
      </c>
      <c r="AY103" s="8">
        <f t="shared" si="141"/>
        <v>405435.82580720366</v>
      </c>
      <c r="AZ103" s="8">
        <f t="shared" si="141"/>
        <v>420037.67816081533</v>
      </c>
      <c r="BA103" s="8">
        <f t="shared" si="141"/>
        <v>435165.41914731276</v>
      </c>
      <c r="BB103" s="8">
        <f t="shared" si="141"/>
        <v>450837.98875098705</v>
      </c>
      <c r="BC103" s="8">
        <f t="shared" si="141"/>
        <v>467075.00908345164</v>
      </c>
      <c r="BD103" s="8">
        <f t="shared" si="141"/>
        <v>483896.80895059393</v>
      </c>
      <c r="BE103" s="8">
        <f t="shared" si="141"/>
        <v>501324.44930431154</v>
      </c>
      <c r="BF103" s="8">
        <f t="shared" si="141"/>
        <v>519379.74961089616</v>
      </c>
      <c r="BG103" s="8"/>
      <c r="BH103" s="8"/>
      <c r="BI103" s="8"/>
      <c r="BJ103" s="8"/>
      <c r="BK103" s="8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5"/>
    </row>
    <row r="104" spans="1:80" s="44" customFormat="1" ht="21" customHeight="1" x14ac:dyDescent="0.25">
      <c r="A104" s="38"/>
      <c r="B104" s="38" t="s">
        <v>122</v>
      </c>
      <c r="C104" s="38"/>
      <c r="D104" s="39"/>
      <c r="E104" s="40"/>
      <c r="F104" s="41">
        <v>1</v>
      </c>
      <c r="G104" s="41">
        <v>2</v>
      </c>
      <c r="H104" s="41">
        <v>3</v>
      </c>
      <c r="I104" s="41">
        <v>4</v>
      </c>
      <c r="J104" s="41">
        <v>5</v>
      </c>
      <c r="K104" s="41">
        <v>6</v>
      </c>
      <c r="L104" s="41">
        <v>7</v>
      </c>
      <c r="M104" s="41">
        <v>8</v>
      </c>
      <c r="N104" s="41">
        <v>9</v>
      </c>
      <c r="O104" s="41">
        <v>10</v>
      </c>
      <c r="P104" s="41">
        <v>11</v>
      </c>
      <c r="Q104" s="41">
        <v>12</v>
      </c>
      <c r="R104" s="41">
        <v>13</v>
      </c>
      <c r="S104" s="41">
        <v>14</v>
      </c>
      <c r="T104" s="41">
        <v>15</v>
      </c>
      <c r="U104" s="41">
        <v>16</v>
      </c>
      <c r="V104" s="41">
        <v>17</v>
      </c>
      <c r="W104" s="41">
        <v>18</v>
      </c>
      <c r="X104" s="41">
        <v>19</v>
      </c>
      <c r="Y104" s="41">
        <v>20</v>
      </c>
      <c r="Z104" s="41">
        <v>21</v>
      </c>
      <c r="AA104" s="41">
        <v>22</v>
      </c>
      <c r="AB104" s="41">
        <v>23</v>
      </c>
      <c r="AC104" s="41">
        <v>24</v>
      </c>
      <c r="AD104" s="41">
        <v>25</v>
      </c>
      <c r="AE104" s="41">
        <v>26</v>
      </c>
      <c r="AF104" s="41">
        <v>27</v>
      </c>
      <c r="AG104" s="41">
        <v>28</v>
      </c>
      <c r="AH104" s="41">
        <v>29</v>
      </c>
      <c r="AI104" s="41">
        <v>30</v>
      </c>
      <c r="AJ104" s="41">
        <v>31</v>
      </c>
      <c r="AK104" s="41">
        <v>32</v>
      </c>
      <c r="AL104" s="41">
        <v>33</v>
      </c>
      <c r="AM104" s="41">
        <v>34</v>
      </c>
      <c r="AN104" s="41">
        <v>35</v>
      </c>
      <c r="AO104" s="41">
        <v>36</v>
      </c>
      <c r="AP104" s="41">
        <v>37</v>
      </c>
      <c r="AQ104" s="41">
        <v>38</v>
      </c>
      <c r="AR104" s="41">
        <v>39</v>
      </c>
      <c r="AS104" s="41">
        <v>40</v>
      </c>
      <c r="AT104" s="41">
        <v>41</v>
      </c>
      <c r="AU104" s="41">
        <v>42</v>
      </c>
      <c r="AV104" s="41">
        <v>43</v>
      </c>
      <c r="AW104" s="41">
        <v>44</v>
      </c>
      <c r="AX104" s="41">
        <v>45</v>
      </c>
      <c r="AY104" s="41">
        <v>46</v>
      </c>
      <c r="AZ104" s="41">
        <v>47</v>
      </c>
      <c r="BA104" s="41">
        <v>48</v>
      </c>
      <c r="BB104" s="41">
        <v>49</v>
      </c>
      <c r="BC104" s="41">
        <v>50</v>
      </c>
      <c r="BD104" s="41">
        <v>51</v>
      </c>
      <c r="BE104" s="41">
        <v>52</v>
      </c>
      <c r="BF104" s="41">
        <v>53</v>
      </c>
      <c r="BG104" s="41">
        <v>54</v>
      </c>
      <c r="BH104" s="41">
        <v>55</v>
      </c>
      <c r="BI104" s="41">
        <v>56</v>
      </c>
      <c r="BJ104" s="41">
        <v>57</v>
      </c>
      <c r="BK104" s="41">
        <v>58</v>
      </c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s="25" customFormat="1" ht="55.9" customHeight="1" x14ac:dyDescent="0.25">
      <c r="A105" s="31" t="s">
        <v>130</v>
      </c>
      <c r="B105" s="7" t="s">
        <v>124</v>
      </c>
      <c r="C105" s="4" t="s">
        <v>125</v>
      </c>
      <c r="D105" s="32">
        <f>SUM(F105:CB105)</f>
        <v>4721000</v>
      </c>
      <c r="E105" s="32"/>
      <c r="F105" s="8">
        <v>0</v>
      </c>
      <c r="G105" s="8">
        <v>0</v>
      </c>
      <c r="H105" s="8">
        <v>0</v>
      </c>
      <c r="I105" s="8">
        <v>0</v>
      </c>
      <c r="J105" s="8">
        <v>95000</v>
      </c>
      <c r="K105" s="8">
        <v>98000</v>
      </c>
      <c r="L105" s="8">
        <v>81000</v>
      </c>
      <c r="M105" s="8">
        <v>78000</v>
      </c>
      <c r="N105" s="8">
        <v>80000</v>
      </c>
      <c r="O105" s="8">
        <v>61000</v>
      </c>
      <c r="P105" s="8">
        <v>54000</v>
      </c>
      <c r="Q105" s="8">
        <v>50000</v>
      </c>
      <c r="R105" s="8">
        <v>49000</v>
      </c>
      <c r="S105" s="8">
        <v>49000</v>
      </c>
      <c r="T105" s="8">
        <v>49000</v>
      </c>
      <c r="U105" s="8">
        <v>49000</v>
      </c>
      <c r="V105" s="8">
        <v>27000</v>
      </c>
      <c r="W105" s="8">
        <v>27000</v>
      </c>
      <c r="X105" s="8">
        <v>7000</v>
      </c>
      <c r="Y105" s="8">
        <v>7000</v>
      </c>
      <c r="Z105" s="8">
        <v>7000</v>
      </c>
      <c r="AA105" s="8">
        <v>7000</v>
      </c>
      <c r="AB105" s="8">
        <v>7000</v>
      </c>
      <c r="AC105" s="8">
        <v>48000</v>
      </c>
      <c r="AD105" s="8">
        <v>105000</v>
      </c>
      <c r="AE105" s="8">
        <v>156000</v>
      </c>
      <c r="AF105" s="8">
        <v>207000</v>
      </c>
      <c r="AG105" s="8">
        <v>207000</v>
      </c>
      <c r="AH105" s="8">
        <v>156000</v>
      </c>
      <c r="AI105" s="8">
        <v>105000</v>
      </c>
      <c r="AJ105" s="8">
        <v>65000</v>
      </c>
      <c r="AK105" s="8">
        <v>86000</v>
      </c>
      <c r="AL105" s="8">
        <v>106000</v>
      </c>
      <c r="AM105" s="8">
        <v>107000</v>
      </c>
      <c r="AN105" s="8">
        <v>106000</v>
      </c>
      <c r="AO105" s="8">
        <v>106000</v>
      </c>
      <c r="AP105" s="8">
        <v>106000</v>
      </c>
      <c r="AQ105" s="8">
        <v>106000</v>
      </c>
      <c r="AR105" s="8">
        <v>106000</v>
      </c>
      <c r="AS105" s="8">
        <v>106000</v>
      </c>
      <c r="AT105" s="8">
        <v>107000</v>
      </c>
      <c r="AU105" s="8">
        <v>106000</v>
      </c>
      <c r="AV105" s="8">
        <v>106000</v>
      </c>
      <c r="AW105" s="8">
        <v>105000</v>
      </c>
      <c r="AX105" s="8">
        <v>105000</v>
      </c>
      <c r="AY105" s="8">
        <v>103000</v>
      </c>
      <c r="AZ105" s="8">
        <v>103000</v>
      </c>
      <c r="BA105" s="8">
        <v>103000</v>
      </c>
      <c r="BB105" s="8">
        <v>103000</v>
      </c>
      <c r="BC105" s="8">
        <v>103000</v>
      </c>
      <c r="BD105" s="8">
        <v>103000</v>
      </c>
      <c r="BE105" s="8">
        <v>103000</v>
      </c>
      <c r="BF105" s="8">
        <v>103000</v>
      </c>
      <c r="BG105" s="8">
        <v>103000</v>
      </c>
      <c r="BH105" s="8">
        <v>103000</v>
      </c>
      <c r="BI105" s="8">
        <v>103000</v>
      </c>
      <c r="BJ105" s="8">
        <v>103000</v>
      </c>
      <c r="BK105" s="8">
        <v>90000</v>
      </c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5"/>
    </row>
    <row r="106" spans="1:80" s="25" customFormat="1" ht="21" customHeight="1" x14ac:dyDescent="0.25">
      <c r="A106" s="4" t="s">
        <v>126</v>
      </c>
      <c r="B106" s="4" t="s">
        <v>97</v>
      </c>
      <c r="C106" s="36">
        <v>1.6</v>
      </c>
      <c r="D106" s="32"/>
      <c r="E106" s="32"/>
      <c r="F106" s="36">
        <f>C106</f>
        <v>1.6</v>
      </c>
      <c r="G106" s="36">
        <f>F106</f>
        <v>1.6</v>
      </c>
      <c r="H106" s="36">
        <f t="shared" ref="H106:BK106" si="142">G106</f>
        <v>1.6</v>
      </c>
      <c r="I106" s="36">
        <f t="shared" si="142"/>
        <v>1.6</v>
      </c>
      <c r="J106" s="36">
        <f t="shared" si="142"/>
        <v>1.6</v>
      </c>
      <c r="K106" s="36">
        <f t="shared" si="142"/>
        <v>1.6</v>
      </c>
      <c r="L106" s="36">
        <f t="shared" si="142"/>
        <v>1.6</v>
      </c>
      <c r="M106" s="36">
        <f t="shared" si="142"/>
        <v>1.6</v>
      </c>
      <c r="N106" s="36">
        <f t="shared" si="142"/>
        <v>1.6</v>
      </c>
      <c r="O106" s="36">
        <f t="shared" si="142"/>
        <v>1.6</v>
      </c>
      <c r="P106" s="36">
        <f t="shared" si="142"/>
        <v>1.6</v>
      </c>
      <c r="Q106" s="36">
        <f t="shared" si="142"/>
        <v>1.6</v>
      </c>
      <c r="R106" s="36">
        <f t="shared" si="142"/>
        <v>1.6</v>
      </c>
      <c r="S106" s="36">
        <f t="shared" si="142"/>
        <v>1.6</v>
      </c>
      <c r="T106" s="36">
        <f t="shared" si="142"/>
        <v>1.6</v>
      </c>
      <c r="U106" s="36">
        <f t="shared" si="142"/>
        <v>1.6</v>
      </c>
      <c r="V106" s="36">
        <f t="shared" si="142"/>
        <v>1.6</v>
      </c>
      <c r="W106" s="36">
        <f t="shared" si="142"/>
        <v>1.6</v>
      </c>
      <c r="X106" s="36">
        <f t="shared" si="142"/>
        <v>1.6</v>
      </c>
      <c r="Y106" s="36">
        <f t="shared" si="142"/>
        <v>1.6</v>
      </c>
      <c r="Z106" s="36">
        <f t="shared" si="142"/>
        <v>1.6</v>
      </c>
      <c r="AA106" s="36">
        <f t="shared" si="142"/>
        <v>1.6</v>
      </c>
      <c r="AB106" s="36">
        <f t="shared" si="142"/>
        <v>1.6</v>
      </c>
      <c r="AC106" s="36">
        <f t="shared" si="142"/>
        <v>1.6</v>
      </c>
      <c r="AD106" s="36">
        <f t="shared" si="142"/>
        <v>1.6</v>
      </c>
      <c r="AE106" s="36">
        <f t="shared" si="142"/>
        <v>1.6</v>
      </c>
      <c r="AF106" s="36">
        <f t="shared" si="142"/>
        <v>1.6</v>
      </c>
      <c r="AG106" s="36">
        <f t="shared" si="142"/>
        <v>1.6</v>
      </c>
      <c r="AH106" s="36">
        <f t="shared" si="142"/>
        <v>1.6</v>
      </c>
      <c r="AI106" s="36">
        <f t="shared" si="142"/>
        <v>1.6</v>
      </c>
      <c r="AJ106" s="36">
        <f t="shared" si="142"/>
        <v>1.6</v>
      </c>
      <c r="AK106" s="36">
        <f t="shared" si="142"/>
        <v>1.6</v>
      </c>
      <c r="AL106" s="36">
        <f t="shared" si="142"/>
        <v>1.6</v>
      </c>
      <c r="AM106" s="36">
        <f t="shared" si="142"/>
        <v>1.6</v>
      </c>
      <c r="AN106" s="36">
        <f t="shared" si="142"/>
        <v>1.6</v>
      </c>
      <c r="AO106" s="36">
        <f t="shared" si="142"/>
        <v>1.6</v>
      </c>
      <c r="AP106" s="36">
        <f t="shared" si="142"/>
        <v>1.6</v>
      </c>
      <c r="AQ106" s="36">
        <f t="shared" si="142"/>
        <v>1.6</v>
      </c>
      <c r="AR106" s="36">
        <f t="shared" si="142"/>
        <v>1.6</v>
      </c>
      <c r="AS106" s="36">
        <f t="shared" si="142"/>
        <v>1.6</v>
      </c>
      <c r="AT106" s="36">
        <f t="shared" si="142"/>
        <v>1.6</v>
      </c>
      <c r="AU106" s="36">
        <f t="shared" si="142"/>
        <v>1.6</v>
      </c>
      <c r="AV106" s="36">
        <f t="shared" si="142"/>
        <v>1.6</v>
      </c>
      <c r="AW106" s="36">
        <f t="shared" si="142"/>
        <v>1.6</v>
      </c>
      <c r="AX106" s="36">
        <f t="shared" si="142"/>
        <v>1.6</v>
      </c>
      <c r="AY106" s="36">
        <f t="shared" si="142"/>
        <v>1.6</v>
      </c>
      <c r="AZ106" s="36">
        <f t="shared" si="142"/>
        <v>1.6</v>
      </c>
      <c r="BA106" s="36">
        <f t="shared" si="142"/>
        <v>1.6</v>
      </c>
      <c r="BB106" s="36">
        <f t="shared" si="142"/>
        <v>1.6</v>
      </c>
      <c r="BC106" s="36">
        <f t="shared" si="142"/>
        <v>1.6</v>
      </c>
      <c r="BD106" s="36">
        <f t="shared" si="142"/>
        <v>1.6</v>
      </c>
      <c r="BE106" s="36">
        <f t="shared" si="142"/>
        <v>1.6</v>
      </c>
      <c r="BF106" s="36">
        <f t="shared" si="142"/>
        <v>1.6</v>
      </c>
      <c r="BG106" s="36">
        <f t="shared" si="142"/>
        <v>1.6</v>
      </c>
      <c r="BH106" s="36">
        <f t="shared" si="142"/>
        <v>1.6</v>
      </c>
      <c r="BI106" s="36">
        <f t="shared" si="142"/>
        <v>1.6</v>
      </c>
      <c r="BJ106" s="36">
        <f t="shared" si="142"/>
        <v>1.6</v>
      </c>
      <c r="BK106" s="36">
        <f t="shared" si="142"/>
        <v>1.6</v>
      </c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</row>
    <row r="107" spans="1:80" s="25" customFormat="1" ht="21" customHeight="1" x14ac:dyDescent="0.25">
      <c r="A107" s="4" t="s">
        <v>99</v>
      </c>
      <c r="B107" s="7" t="s">
        <v>124</v>
      </c>
      <c r="C107" s="4" t="s">
        <v>127</v>
      </c>
      <c r="D107" s="32">
        <f>SUM(F107:CB107)</f>
        <v>9544361.7775502726</v>
      </c>
      <c r="E107" s="32"/>
      <c r="F107" s="8">
        <v>0</v>
      </c>
      <c r="G107" s="8">
        <v>0</v>
      </c>
      <c r="H107" s="8">
        <v>0</v>
      </c>
      <c r="I107" s="8">
        <v>0</v>
      </c>
      <c r="J107" s="8">
        <f>J105*POWER((1+(J106/100)),J98)</f>
        <v>116772.83083625659</v>
      </c>
      <c r="K107" s="8">
        <f t="shared" ref="K107:BK107" si="143">K105*POWER((1+(K106/100)),K98)</f>
        <v>122387.760217941</v>
      </c>
      <c r="L107" s="8">
        <f t="shared" si="143"/>
        <v>102775.74607036401</v>
      </c>
      <c r="M107" s="8">
        <f t="shared" si="143"/>
        <v>100552.74474795317</v>
      </c>
      <c r="N107" s="8">
        <f t="shared" si="143"/>
        <v>104781.11657837992</v>
      </c>
      <c r="O107" s="8">
        <f t="shared" si="143"/>
        <v>81173.931013270922</v>
      </c>
      <c r="P107" s="8">
        <f t="shared" si="143"/>
        <v>73008.631985444197</v>
      </c>
      <c r="Q107" s="8">
        <f t="shared" si="143"/>
        <v>68682.194534454917</v>
      </c>
      <c r="R107" s="8">
        <f t="shared" si="143"/>
        <v>68385.487454066068</v>
      </c>
      <c r="S107" s="8">
        <f t="shared" si="143"/>
        <v>69479.655253331119</v>
      </c>
      <c r="T107" s="8">
        <f t="shared" si="143"/>
        <v>70591.329737384425</v>
      </c>
      <c r="U107" s="8">
        <f t="shared" si="143"/>
        <v>71720.791013182577</v>
      </c>
      <c r="V107" s="8">
        <f t="shared" si="143"/>
        <v>40151.933450482138</v>
      </c>
      <c r="W107" s="8">
        <f t="shared" si="143"/>
        <v>40794.364385689849</v>
      </c>
      <c r="X107" s="8">
        <f t="shared" si="143"/>
        <v>10745.537759667635</v>
      </c>
      <c r="Y107" s="8">
        <f t="shared" si="143"/>
        <v>10917.466363822319</v>
      </c>
      <c r="Z107" s="8">
        <f t="shared" si="143"/>
        <v>11092.145825643478</v>
      </c>
      <c r="AA107" s="8">
        <f t="shared" si="143"/>
        <v>11269.620158853773</v>
      </c>
      <c r="AB107" s="8">
        <f t="shared" si="143"/>
        <v>11449.934081395431</v>
      </c>
      <c r="AC107" s="8">
        <f t="shared" si="143"/>
        <v>79770.055040213207</v>
      </c>
      <c r="AD107" s="8">
        <f t="shared" si="143"/>
        <v>177288.94732687387</v>
      </c>
      <c r="AE107" s="8">
        <f t="shared" si="143"/>
        <v>267615.13329066854</v>
      </c>
      <c r="AF107" s="8">
        <f t="shared" si="143"/>
        <v>360786.37123478903</v>
      </c>
      <c r="AG107" s="8">
        <f t="shared" si="143"/>
        <v>366558.95317454566</v>
      </c>
      <c r="AH107" s="8">
        <f t="shared" si="143"/>
        <v>280667.28426257387</v>
      </c>
      <c r="AI107" s="8">
        <f t="shared" si="143"/>
        <v>191933.24285340626</v>
      </c>
      <c r="AJ107" s="8">
        <f t="shared" si="143"/>
        <v>120716.87007656143</v>
      </c>
      <c r="AK107" s="8">
        <f t="shared" si="143"/>
        <v>162273.18830476358</v>
      </c>
      <c r="AL107" s="8">
        <f t="shared" si="143"/>
        <v>203211.31729848628</v>
      </c>
      <c r="AM107" s="8">
        <f t="shared" si="143"/>
        <v>208410.45968068903</v>
      </c>
      <c r="AN107" s="8">
        <f t="shared" si="143"/>
        <v>209766.10154926623</v>
      </c>
      <c r="AO107" s="8">
        <f t="shared" si="143"/>
        <v>213122.35917405449</v>
      </c>
      <c r="AP107" s="8">
        <f t="shared" si="143"/>
        <v>216532.31692083937</v>
      </c>
      <c r="AQ107" s="8">
        <f t="shared" si="143"/>
        <v>219996.83399157281</v>
      </c>
      <c r="AR107" s="8">
        <f t="shared" si="143"/>
        <v>223516.78333543794</v>
      </c>
      <c r="AS107" s="8">
        <f t="shared" si="143"/>
        <v>227093.05186880499</v>
      </c>
      <c r="AT107" s="8">
        <f t="shared" si="143"/>
        <v>232903.20617699553</v>
      </c>
      <c r="AU107" s="8">
        <f t="shared" si="143"/>
        <v>234418.16534988515</v>
      </c>
      <c r="AV107" s="8">
        <f t="shared" si="143"/>
        <v>238168.85599548329</v>
      </c>
      <c r="AW107" s="8">
        <f t="shared" si="143"/>
        <v>239696.73167545433</v>
      </c>
      <c r="AX107" s="8">
        <f t="shared" si="143"/>
        <v>243531.8793822616</v>
      </c>
      <c r="AY107" s="8">
        <f t="shared" si="143"/>
        <v>242715.46774852296</v>
      </c>
      <c r="AZ107" s="8">
        <f t="shared" si="143"/>
        <v>246598.91523249936</v>
      </c>
      <c r="BA107" s="8">
        <f t="shared" si="143"/>
        <v>250544.49787621934</v>
      </c>
      <c r="BB107" s="8">
        <f t="shared" si="143"/>
        <v>254553.2098422389</v>
      </c>
      <c r="BC107" s="8">
        <f t="shared" si="143"/>
        <v>258626.06119971469</v>
      </c>
      <c r="BD107" s="8">
        <f t="shared" si="143"/>
        <v>262764.07817891007</v>
      </c>
      <c r="BE107" s="8">
        <f t="shared" si="143"/>
        <v>266968.30342977273</v>
      </c>
      <c r="BF107" s="8">
        <f t="shared" si="143"/>
        <v>271239.79628464911</v>
      </c>
      <c r="BG107" s="8">
        <f t="shared" si="143"/>
        <v>275579.63302520348</v>
      </c>
      <c r="BH107" s="8">
        <f t="shared" si="143"/>
        <v>279988.90715360671</v>
      </c>
      <c r="BI107" s="8">
        <f t="shared" si="143"/>
        <v>284468.72966806439</v>
      </c>
      <c r="BJ107" s="8">
        <f t="shared" si="143"/>
        <v>289020.22934275342</v>
      </c>
      <c r="BK107" s="8">
        <f t="shared" si="143"/>
        <v>256582.61913690658</v>
      </c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5"/>
    </row>
    <row r="108" spans="1:80" s="25" customFormat="1" ht="36.6" customHeight="1" x14ac:dyDescent="0.25">
      <c r="A108" s="4" t="s">
        <v>128</v>
      </c>
      <c r="B108" s="4" t="s">
        <v>97</v>
      </c>
      <c r="C108" s="36">
        <v>1.97</v>
      </c>
      <c r="D108" s="32"/>
      <c r="E108" s="32"/>
      <c r="F108" s="36">
        <f>C108</f>
        <v>1.97</v>
      </c>
      <c r="G108" s="36">
        <f>F108</f>
        <v>1.97</v>
      </c>
      <c r="H108" s="36">
        <f t="shared" ref="H108:BK108" si="144">G108</f>
        <v>1.97</v>
      </c>
      <c r="I108" s="36">
        <f t="shared" si="144"/>
        <v>1.97</v>
      </c>
      <c r="J108" s="36">
        <f t="shared" si="144"/>
        <v>1.97</v>
      </c>
      <c r="K108" s="36">
        <f t="shared" si="144"/>
        <v>1.97</v>
      </c>
      <c r="L108" s="36">
        <f t="shared" si="144"/>
        <v>1.97</v>
      </c>
      <c r="M108" s="36">
        <f t="shared" si="144"/>
        <v>1.97</v>
      </c>
      <c r="N108" s="36">
        <f t="shared" si="144"/>
        <v>1.97</v>
      </c>
      <c r="O108" s="36">
        <f t="shared" si="144"/>
        <v>1.97</v>
      </c>
      <c r="P108" s="36">
        <f t="shared" si="144"/>
        <v>1.97</v>
      </c>
      <c r="Q108" s="36">
        <f t="shared" si="144"/>
        <v>1.97</v>
      </c>
      <c r="R108" s="36">
        <f t="shared" si="144"/>
        <v>1.97</v>
      </c>
      <c r="S108" s="36">
        <f t="shared" si="144"/>
        <v>1.97</v>
      </c>
      <c r="T108" s="36">
        <f t="shared" si="144"/>
        <v>1.97</v>
      </c>
      <c r="U108" s="36">
        <f t="shared" si="144"/>
        <v>1.97</v>
      </c>
      <c r="V108" s="36">
        <f t="shared" si="144"/>
        <v>1.97</v>
      </c>
      <c r="W108" s="36">
        <f t="shared" si="144"/>
        <v>1.97</v>
      </c>
      <c r="X108" s="36">
        <f t="shared" si="144"/>
        <v>1.97</v>
      </c>
      <c r="Y108" s="36">
        <f t="shared" si="144"/>
        <v>1.97</v>
      </c>
      <c r="Z108" s="36">
        <f t="shared" si="144"/>
        <v>1.97</v>
      </c>
      <c r="AA108" s="36">
        <f t="shared" si="144"/>
        <v>1.97</v>
      </c>
      <c r="AB108" s="36">
        <f t="shared" si="144"/>
        <v>1.97</v>
      </c>
      <c r="AC108" s="36">
        <f t="shared" si="144"/>
        <v>1.97</v>
      </c>
      <c r="AD108" s="36">
        <f t="shared" si="144"/>
        <v>1.97</v>
      </c>
      <c r="AE108" s="36">
        <f t="shared" si="144"/>
        <v>1.97</v>
      </c>
      <c r="AF108" s="36">
        <f t="shared" si="144"/>
        <v>1.97</v>
      </c>
      <c r="AG108" s="36">
        <f t="shared" si="144"/>
        <v>1.97</v>
      </c>
      <c r="AH108" s="36">
        <f t="shared" si="144"/>
        <v>1.97</v>
      </c>
      <c r="AI108" s="36">
        <f t="shared" si="144"/>
        <v>1.97</v>
      </c>
      <c r="AJ108" s="36">
        <f t="shared" si="144"/>
        <v>1.97</v>
      </c>
      <c r="AK108" s="36">
        <f t="shared" si="144"/>
        <v>1.97</v>
      </c>
      <c r="AL108" s="36">
        <f t="shared" si="144"/>
        <v>1.97</v>
      </c>
      <c r="AM108" s="36">
        <f t="shared" si="144"/>
        <v>1.97</v>
      </c>
      <c r="AN108" s="36">
        <f t="shared" si="144"/>
        <v>1.97</v>
      </c>
      <c r="AO108" s="36">
        <f t="shared" si="144"/>
        <v>1.97</v>
      </c>
      <c r="AP108" s="36">
        <f t="shared" si="144"/>
        <v>1.97</v>
      </c>
      <c r="AQ108" s="36">
        <f t="shared" si="144"/>
        <v>1.97</v>
      </c>
      <c r="AR108" s="36">
        <f t="shared" si="144"/>
        <v>1.97</v>
      </c>
      <c r="AS108" s="36">
        <f t="shared" si="144"/>
        <v>1.97</v>
      </c>
      <c r="AT108" s="36">
        <f t="shared" si="144"/>
        <v>1.97</v>
      </c>
      <c r="AU108" s="36">
        <f t="shared" si="144"/>
        <v>1.97</v>
      </c>
      <c r="AV108" s="36">
        <f t="shared" si="144"/>
        <v>1.97</v>
      </c>
      <c r="AW108" s="36">
        <f t="shared" si="144"/>
        <v>1.97</v>
      </c>
      <c r="AX108" s="36">
        <f t="shared" si="144"/>
        <v>1.97</v>
      </c>
      <c r="AY108" s="36">
        <f t="shared" si="144"/>
        <v>1.97</v>
      </c>
      <c r="AZ108" s="36">
        <f t="shared" si="144"/>
        <v>1.97</v>
      </c>
      <c r="BA108" s="36">
        <f t="shared" si="144"/>
        <v>1.97</v>
      </c>
      <c r="BB108" s="36">
        <f t="shared" si="144"/>
        <v>1.97</v>
      </c>
      <c r="BC108" s="36">
        <f t="shared" si="144"/>
        <v>1.97</v>
      </c>
      <c r="BD108" s="36">
        <f t="shared" si="144"/>
        <v>1.97</v>
      </c>
      <c r="BE108" s="36">
        <f t="shared" si="144"/>
        <v>1.97</v>
      </c>
      <c r="BF108" s="36">
        <f t="shared" si="144"/>
        <v>1.97</v>
      </c>
      <c r="BG108" s="36">
        <f t="shared" si="144"/>
        <v>1.97</v>
      </c>
      <c r="BH108" s="36">
        <f t="shared" si="144"/>
        <v>1.97</v>
      </c>
      <c r="BI108" s="36">
        <f t="shared" si="144"/>
        <v>1.97</v>
      </c>
      <c r="BJ108" s="36">
        <f t="shared" si="144"/>
        <v>1.97</v>
      </c>
      <c r="BK108" s="36">
        <f t="shared" si="144"/>
        <v>1.97</v>
      </c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</row>
    <row r="109" spans="1:80" s="25" customFormat="1" ht="21" customHeight="1" x14ac:dyDescent="0.25">
      <c r="A109" s="4" t="s">
        <v>99</v>
      </c>
      <c r="B109" s="7" t="s">
        <v>124</v>
      </c>
      <c r="C109" s="4" t="s">
        <v>129</v>
      </c>
      <c r="D109" s="32">
        <f>SUM(F109:CB109)</f>
        <v>24255248.226913285</v>
      </c>
      <c r="E109" s="32"/>
      <c r="F109" s="8">
        <v>0</v>
      </c>
      <c r="G109" s="8">
        <v>0</v>
      </c>
      <c r="H109" s="8">
        <v>0</v>
      </c>
      <c r="I109" s="8">
        <v>0</v>
      </c>
      <c r="J109" s="8">
        <f>J107*POWER((1+(J108/100)),J98)</f>
        <v>150481.55125877864</v>
      </c>
      <c r="K109" s="8">
        <f t="shared" ref="K109:BK109" si="145">K107*POWER((1+(K108/100)),K98)</f>
        <v>160824.36940547399</v>
      </c>
      <c r="L109" s="8">
        <f t="shared" si="145"/>
        <v>137713.6305101364</v>
      </c>
      <c r="M109" s="8">
        <f t="shared" si="145"/>
        <v>137389.21392028933</v>
      </c>
      <c r="N109" s="8">
        <f t="shared" si="145"/>
        <v>145986.98865381678</v>
      </c>
      <c r="O109" s="8">
        <f t="shared" si="145"/>
        <v>115324.11367628105</v>
      </c>
      <c r="P109" s="8">
        <f t="shared" si="145"/>
        <v>105766.99792685857</v>
      </c>
      <c r="Q109" s="8">
        <f t="shared" si="145"/>
        <v>101459.4606579574</v>
      </c>
      <c r="R109" s="8">
        <f t="shared" si="145"/>
        <v>103011.27255693695</v>
      </c>
      <c r="S109" s="8">
        <f t="shared" si="145"/>
        <v>106721.24414032952</v>
      </c>
      <c r="T109" s="8">
        <f t="shared" si="145"/>
        <v>110564.83109229234</v>
      </c>
      <c r="U109" s="8">
        <f t="shared" si="145"/>
        <v>114546.84559704748</v>
      </c>
      <c r="V109" s="8">
        <f t="shared" si="145"/>
        <v>65390.844389102975</v>
      </c>
      <c r="W109" s="8">
        <f t="shared" si="145"/>
        <v>67745.908727945382</v>
      </c>
      <c r="X109" s="8">
        <f t="shared" si="145"/>
        <v>18196.316231842538</v>
      </c>
      <c r="Y109" s="8">
        <f t="shared" si="145"/>
        <v>18851.660200195602</v>
      </c>
      <c r="Z109" s="8">
        <f t="shared" si="145"/>
        <v>19530.606512637685</v>
      </c>
      <c r="AA109" s="8">
        <f t="shared" si="145"/>
        <v>20234.005212311637</v>
      </c>
      <c r="AB109" s="8">
        <f t="shared" si="145"/>
        <v>20962.736956834076</v>
      </c>
      <c r="AC109" s="8">
        <f t="shared" si="145"/>
        <v>148921.46825747556</v>
      </c>
      <c r="AD109" s="8">
        <f t="shared" si="145"/>
        <v>337498.22907732357</v>
      </c>
      <c r="AE109" s="8">
        <f t="shared" si="145"/>
        <v>519484.89587010961</v>
      </c>
      <c r="AF109" s="8">
        <f t="shared" si="145"/>
        <v>714142.36792572506</v>
      </c>
      <c r="AG109" s="8">
        <f t="shared" si="145"/>
        <v>739862.34813504387</v>
      </c>
      <c r="AH109" s="8">
        <f t="shared" si="145"/>
        <v>577658.68414392823</v>
      </c>
      <c r="AI109" s="8">
        <f t="shared" si="145"/>
        <v>402811.75387459231</v>
      </c>
      <c r="AJ109" s="8">
        <f t="shared" si="145"/>
        <v>258340.39508502738</v>
      </c>
      <c r="AK109" s="8">
        <f t="shared" si="145"/>
        <v>354114.36220092396</v>
      </c>
      <c r="AL109" s="8">
        <f t="shared" si="145"/>
        <v>452185.9691688029</v>
      </c>
      <c r="AM109" s="8">
        <f t="shared" si="145"/>
        <v>472891.08009019238</v>
      </c>
      <c r="AN109" s="8">
        <f t="shared" si="145"/>
        <v>485343.63339525985</v>
      </c>
      <c r="AO109" s="8">
        <f t="shared" si="145"/>
        <v>502823.38142071693</v>
      </c>
      <c r="AP109" s="8">
        <f t="shared" si="145"/>
        <v>520932.66606726032</v>
      </c>
      <c r="AQ109" s="8">
        <f t="shared" si="145"/>
        <v>539694.16022220592</v>
      </c>
      <c r="AR109" s="8">
        <f t="shared" si="145"/>
        <v>559131.35334144055</v>
      </c>
      <c r="AS109" s="8">
        <f t="shared" si="145"/>
        <v>579268.58085830347</v>
      </c>
      <c r="AT109" s="8">
        <f t="shared" si="145"/>
        <v>605792.66837475996</v>
      </c>
      <c r="AU109" s="8">
        <f t="shared" si="145"/>
        <v>621744.89461112081</v>
      </c>
      <c r="AV109" s="8">
        <f t="shared" si="145"/>
        <v>644137.1613395192</v>
      </c>
      <c r="AW109" s="8">
        <f t="shared" si="145"/>
        <v>661040.26842851331</v>
      </c>
      <c r="AX109" s="8">
        <f t="shared" si="145"/>
        <v>684847.76590401994</v>
      </c>
      <c r="AY109" s="8">
        <f t="shared" si="145"/>
        <v>695998.1676356995</v>
      </c>
      <c r="AZ109" s="8">
        <f t="shared" si="145"/>
        <v>721064.68084273289</v>
      </c>
      <c r="BA109" s="8">
        <f t="shared" si="145"/>
        <v>747033.96953622019</v>
      </c>
      <c r="BB109" s="8">
        <f t="shared" si="145"/>
        <v>773938.54735586117</v>
      </c>
      <c r="BC109" s="8">
        <f t="shared" si="145"/>
        <v>801812.09892659192</v>
      </c>
      <c r="BD109" s="8">
        <f t="shared" si="145"/>
        <v>830689.52203185286</v>
      </c>
      <c r="BE109" s="8">
        <f t="shared" si="145"/>
        <v>860606.97130573483</v>
      </c>
      <c r="BF109" s="8">
        <f t="shared" si="145"/>
        <v>891601.90349870513</v>
      </c>
      <c r="BG109" s="8">
        <f t="shared" si="145"/>
        <v>923713.12437359174</v>
      </c>
      <c r="BH109" s="8">
        <f t="shared" si="145"/>
        <v>956980.83729053137</v>
      </c>
      <c r="BI109" s="8">
        <f t="shared" si="145"/>
        <v>991446.69354171725</v>
      </c>
      <c r="BJ109" s="8">
        <f t="shared" si="145"/>
        <v>1027153.8444989609</v>
      </c>
      <c r="BK109" s="8">
        <f t="shared" si="145"/>
        <v>929837.18065575161</v>
      </c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5"/>
    </row>
    <row r="110" spans="1:80" s="44" customFormat="1" ht="21" customHeight="1" x14ac:dyDescent="0.25">
      <c r="A110" s="38"/>
      <c r="B110" s="38" t="s">
        <v>122</v>
      </c>
      <c r="C110" s="38"/>
      <c r="D110" s="39"/>
      <c r="E110" s="39"/>
      <c r="F110" s="41">
        <v>1</v>
      </c>
      <c r="G110" s="41">
        <v>2</v>
      </c>
      <c r="H110" s="41">
        <v>3</v>
      </c>
      <c r="I110" s="41">
        <v>4</v>
      </c>
      <c r="J110" s="41">
        <v>5</v>
      </c>
      <c r="K110" s="41">
        <v>6</v>
      </c>
      <c r="L110" s="41">
        <v>7</v>
      </c>
      <c r="M110" s="41">
        <v>8</v>
      </c>
      <c r="N110" s="41">
        <v>9</v>
      </c>
      <c r="O110" s="41">
        <v>10</v>
      </c>
      <c r="P110" s="41">
        <v>11</v>
      </c>
      <c r="Q110" s="41">
        <v>12</v>
      </c>
      <c r="R110" s="41">
        <v>13</v>
      </c>
      <c r="S110" s="41">
        <v>14</v>
      </c>
      <c r="T110" s="41">
        <v>15</v>
      </c>
      <c r="U110" s="41">
        <v>16</v>
      </c>
      <c r="V110" s="41">
        <v>17</v>
      </c>
      <c r="W110" s="41">
        <v>18</v>
      </c>
      <c r="X110" s="41">
        <v>19</v>
      </c>
      <c r="Y110" s="41">
        <v>20</v>
      </c>
      <c r="Z110" s="41">
        <v>21</v>
      </c>
      <c r="AA110" s="41">
        <v>22</v>
      </c>
      <c r="AB110" s="41">
        <v>23</v>
      </c>
      <c r="AC110" s="41">
        <v>24</v>
      </c>
      <c r="AD110" s="41">
        <v>25</v>
      </c>
      <c r="AE110" s="41">
        <v>26</v>
      </c>
      <c r="AF110" s="41">
        <v>27</v>
      </c>
      <c r="AG110" s="41">
        <v>28</v>
      </c>
      <c r="AH110" s="41">
        <v>29</v>
      </c>
      <c r="AI110" s="41">
        <v>30</v>
      </c>
      <c r="AJ110" s="41">
        <v>31</v>
      </c>
      <c r="AK110" s="41">
        <v>32</v>
      </c>
      <c r="AL110" s="41">
        <v>33</v>
      </c>
      <c r="AM110" s="41">
        <v>34</v>
      </c>
      <c r="AN110" s="41">
        <v>35</v>
      </c>
      <c r="AO110" s="41">
        <v>36</v>
      </c>
      <c r="AP110" s="41">
        <v>37</v>
      </c>
      <c r="AQ110" s="41">
        <v>38</v>
      </c>
      <c r="AR110" s="41">
        <v>39</v>
      </c>
      <c r="AS110" s="41">
        <v>40</v>
      </c>
      <c r="AT110" s="41">
        <v>41</v>
      </c>
      <c r="AU110" s="41">
        <v>42</v>
      </c>
      <c r="AV110" s="41">
        <v>43</v>
      </c>
      <c r="AW110" s="41">
        <v>44</v>
      </c>
      <c r="AX110" s="41">
        <v>45</v>
      </c>
      <c r="AY110" s="41">
        <v>46</v>
      </c>
      <c r="AZ110" s="41">
        <v>47</v>
      </c>
      <c r="BA110" s="41">
        <v>48</v>
      </c>
      <c r="BB110" s="41">
        <v>49</v>
      </c>
      <c r="BC110" s="41">
        <v>50</v>
      </c>
      <c r="BD110" s="41">
        <v>51</v>
      </c>
      <c r="BE110" s="41">
        <v>52</v>
      </c>
      <c r="BF110" s="41">
        <v>53</v>
      </c>
      <c r="BG110" s="41">
        <v>54</v>
      </c>
      <c r="BH110" s="41">
        <v>55</v>
      </c>
      <c r="BI110" s="41">
        <v>56</v>
      </c>
      <c r="BJ110" s="41">
        <v>57</v>
      </c>
      <c r="BK110" s="41">
        <v>58</v>
      </c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s="25" customFormat="1" ht="37.15" customHeight="1" x14ac:dyDescent="0.25">
      <c r="A111" s="31" t="s">
        <v>131</v>
      </c>
      <c r="B111" s="7" t="s">
        <v>124</v>
      </c>
      <c r="C111" s="4" t="s">
        <v>125</v>
      </c>
      <c r="D111" s="32">
        <f>SUM(F111:CB111)</f>
        <v>2055000</v>
      </c>
      <c r="E111" s="32"/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53000</v>
      </c>
      <c r="L111" s="8">
        <v>53000</v>
      </c>
      <c r="M111" s="8">
        <v>53000</v>
      </c>
      <c r="N111" s="8">
        <v>53000</v>
      </c>
      <c r="O111" s="8">
        <v>53000</v>
      </c>
      <c r="P111" s="8">
        <v>53000</v>
      </c>
      <c r="Q111" s="8">
        <v>53000</v>
      </c>
      <c r="R111" s="8">
        <v>53000</v>
      </c>
      <c r="S111" s="8">
        <v>53000</v>
      </c>
      <c r="T111" s="8">
        <v>53000</v>
      </c>
      <c r="U111" s="8">
        <v>53000</v>
      </c>
      <c r="V111" s="8">
        <v>53000</v>
      </c>
      <c r="W111" s="8">
        <v>53000</v>
      </c>
      <c r="X111" s="8">
        <v>53000</v>
      </c>
      <c r="Y111" s="8">
        <v>53000</v>
      </c>
      <c r="Z111" s="8">
        <v>53000</v>
      </c>
      <c r="AA111" s="8">
        <v>53000</v>
      </c>
      <c r="AB111" s="8">
        <v>53000</v>
      </c>
      <c r="AC111" s="8">
        <v>53000</v>
      </c>
      <c r="AD111" s="8">
        <v>53000</v>
      </c>
      <c r="AE111" s="8">
        <v>53000</v>
      </c>
      <c r="AF111" s="8">
        <v>53000</v>
      </c>
      <c r="AG111" s="8">
        <v>53000</v>
      </c>
      <c r="AH111" s="8">
        <v>53000</v>
      </c>
      <c r="AI111" s="8">
        <v>53000</v>
      </c>
      <c r="AJ111" s="8">
        <v>53000</v>
      </c>
      <c r="AK111" s="8">
        <v>53000</v>
      </c>
      <c r="AL111" s="8">
        <v>53000</v>
      </c>
      <c r="AM111" s="8">
        <v>53000</v>
      </c>
      <c r="AN111" s="8">
        <v>53000</v>
      </c>
      <c r="AO111" s="8">
        <v>93000</v>
      </c>
      <c r="AP111" s="8">
        <v>93000</v>
      </c>
      <c r="AQ111" s="8">
        <v>93000</v>
      </c>
      <c r="AR111" s="8">
        <v>93000</v>
      </c>
      <c r="AS111" s="8">
        <v>93000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5"/>
    </row>
    <row r="112" spans="1:80" s="25" customFormat="1" ht="21" customHeight="1" x14ac:dyDescent="0.25">
      <c r="A112" s="4" t="s">
        <v>126</v>
      </c>
      <c r="B112" s="4" t="s">
        <v>97</v>
      </c>
      <c r="C112" s="36">
        <v>1.6</v>
      </c>
      <c r="D112" s="32"/>
      <c r="E112" s="32"/>
      <c r="F112" s="36">
        <f>C112</f>
        <v>1.6</v>
      </c>
      <c r="G112" s="36">
        <f>F112</f>
        <v>1.6</v>
      </c>
      <c r="H112" s="36">
        <f t="shared" ref="H112:BK112" si="146">G112</f>
        <v>1.6</v>
      </c>
      <c r="I112" s="36">
        <f t="shared" si="146"/>
        <v>1.6</v>
      </c>
      <c r="J112" s="36">
        <f t="shared" si="146"/>
        <v>1.6</v>
      </c>
      <c r="K112" s="36">
        <f t="shared" si="146"/>
        <v>1.6</v>
      </c>
      <c r="L112" s="36">
        <f t="shared" si="146"/>
        <v>1.6</v>
      </c>
      <c r="M112" s="36">
        <f t="shared" si="146"/>
        <v>1.6</v>
      </c>
      <c r="N112" s="36">
        <f t="shared" si="146"/>
        <v>1.6</v>
      </c>
      <c r="O112" s="36">
        <f t="shared" si="146"/>
        <v>1.6</v>
      </c>
      <c r="P112" s="36">
        <f t="shared" si="146"/>
        <v>1.6</v>
      </c>
      <c r="Q112" s="36">
        <f t="shared" si="146"/>
        <v>1.6</v>
      </c>
      <c r="R112" s="36">
        <f t="shared" si="146"/>
        <v>1.6</v>
      </c>
      <c r="S112" s="36">
        <f t="shared" si="146"/>
        <v>1.6</v>
      </c>
      <c r="T112" s="36">
        <f t="shared" si="146"/>
        <v>1.6</v>
      </c>
      <c r="U112" s="36">
        <f t="shared" si="146"/>
        <v>1.6</v>
      </c>
      <c r="V112" s="36">
        <f t="shared" si="146"/>
        <v>1.6</v>
      </c>
      <c r="W112" s="36">
        <f t="shared" si="146"/>
        <v>1.6</v>
      </c>
      <c r="X112" s="36">
        <f t="shared" si="146"/>
        <v>1.6</v>
      </c>
      <c r="Y112" s="36">
        <f t="shared" si="146"/>
        <v>1.6</v>
      </c>
      <c r="Z112" s="36">
        <f t="shared" si="146"/>
        <v>1.6</v>
      </c>
      <c r="AA112" s="36">
        <f t="shared" si="146"/>
        <v>1.6</v>
      </c>
      <c r="AB112" s="36">
        <f t="shared" si="146"/>
        <v>1.6</v>
      </c>
      <c r="AC112" s="36">
        <f t="shared" si="146"/>
        <v>1.6</v>
      </c>
      <c r="AD112" s="36">
        <f t="shared" si="146"/>
        <v>1.6</v>
      </c>
      <c r="AE112" s="36">
        <f t="shared" si="146"/>
        <v>1.6</v>
      </c>
      <c r="AF112" s="36">
        <f t="shared" si="146"/>
        <v>1.6</v>
      </c>
      <c r="AG112" s="36">
        <f t="shared" si="146"/>
        <v>1.6</v>
      </c>
      <c r="AH112" s="36">
        <f t="shared" si="146"/>
        <v>1.6</v>
      </c>
      <c r="AI112" s="36">
        <f t="shared" si="146"/>
        <v>1.6</v>
      </c>
      <c r="AJ112" s="36">
        <f t="shared" si="146"/>
        <v>1.6</v>
      </c>
      <c r="AK112" s="36">
        <f t="shared" si="146"/>
        <v>1.6</v>
      </c>
      <c r="AL112" s="36">
        <f t="shared" si="146"/>
        <v>1.6</v>
      </c>
      <c r="AM112" s="36">
        <f t="shared" si="146"/>
        <v>1.6</v>
      </c>
      <c r="AN112" s="36">
        <f t="shared" si="146"/>
        <v>1.6</v>
      </c>
      <c r="AO112" s="36">
        <f t="shared" si="146"/>
        <v>1.6</v>
      </c>
      <c r="AP112" s="36">
        <f t="shared" si="146"/>
        <v>1.6</v>
      </c>
      <c r="AQ112" s="36">
        <f t="shared" si="146"/>
        <v>1.6</v>
      </c>
      <c r="AR112" s="36">
        <f t="shared" si="146"/>
        <v>1.6</v>
      </c>
      <c r="AS112" s="36">
        <f t="shared" si="146"/>
        <v>1.6</v>
      </c>
      <c r="AT112" s="36">
        <f t="shared" si="146"/>
        <v>1.6</v>
      </c>
      <c r="AU112" s="36">
        <f t="shared" si="146"/>
        <v>1.6</v>
      </c>
      <c r="AV112" s="36">
        <f t="shared" si="146"/>
        <v>1.6</v>
      </c>
      <c r="AW112" s="36">
        <f t="shared" si="146"/>
        <v>1.6</v>
      </c>
      <c r="AX112" s="36">
        <f t="shared" si="146"/>
        <v>1.6</v>
      </c>
      <c r="AY112" s="36">
        <f t="shared" si="146"/>
        <v>1.6</v>
      </c>
      <c r="AZ112" s="36">
        <f t="shared" si="146"/>
        <v>1.6</v>
      </c>
      <c r="BA112" s="36">
        <f t="shared" si="146"/>
        <v>1.6</v>
      </c>
      <c r="BB112" s="36">
        <f t="shared" si="146"/>
        <v>1.6</v>
      </c>
      <c r="BC112" s="36">
        <f t="shared" si="146"/>
        <v>1.6</v>
      </c>
      <c r="BD112" s="36">
        <f t="shared" si="146"/>
        <v>1.6</v>
      </c>
      <c r="BE112" s="36">
        <f t="shared" si="146"/>
        <v>1.6</v>
      </c>
      <c r="BF112" s="36">
        <f t="shared" si="146"/>
        <v>1.6</v>
      </c>
      <c r="BG112" s="36">
        <f t="shared" si="146"/>
        <v>1.6</v>
      </c>
      <c r="BH112" s="36">
        <f t="shared" si="146"/>
        <v>1.6</v>
      </c>
      <c r="BI112" s="36">
        <f t="shared" si="146"/>
        <v>1.6</v>
      </c>
      <c r="BJ112" s="36">
        <f t="shared" si="146"/>
        <v>1.6</v>
      </c>
      <c r="BK112" s="36">
        <f t="shared" si="146"/>
        <v>1.6</v>
      </c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</row>
    <row r="113" spans="1:80" s="25" customFormat="1" ht="21" customHeight="1" x14ac:dyDescent="0.25">
      <c r="A113" s="4" t="s">
        <v>99</v>
      </c>
      <c r="B113" s="7" t="s">
        <v>124</v>
      </c>
      <c r="C113" s="4" t="s">
        <v>127</v>
      </c>
      <c r="D113" s="32">
        <f>SUM(F113:CB113)</f>
        <v>3488566.1764855999</v>
      </c>
      <c r="E113" s="32"/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f>K111*POWER((1+(K112/100)),K98)</f>
        <v>66189.298893376254</v>
      </c>
      <c r="L113" s="8">
        <f t="shared" ref="L113:BK113" si="147">L111*POWER((1+(L112/100)),L98)</f>
        <v>67248.327675670269</v>
      </c>
      <c r="M113" s="8">
        <f t="shared" si="147"/>
        <v>68324.300918481007</v>
      </c>
      <c r="N113" s="8">
        <f t="shared" si="147"/>
        <v>69417.489733176699</v>
      </c>
      <c r="O113" s="8">
        <f t="shared" si="147"/>
        <v>70528.169568907528</v>
      </c>
      <c r="P113" s="8">
        <f t="shared" si="147"/>
        <v>71656.620282010044</v>
      </c>
      <c r="Q113" s="8">
        <f t="shared" si="147"/>
        <v>72803.126206522211</v>
      </c>
      <c r="R113" s="8">
        <f t="shared" si="147"/>
        <v>73967.976225826555</v>
      </c>
      <c r="S113" s="8">
        <f t="shared" si="147"/>
        <v>75151.463845439779</v>
      </c>
      <c r="T113" s="8">
        <f t="shared" si="147"/>
        <v>76353.887266966834</v>
      </c>
      <c r="U113" s="8">
        <f t="shared" si="147"/>
        <v>77575.549463238305</v>
      </c>
      <c r="V113" s="8">
        <f t="shared" si="147"/>
        <v>78816.758254650122</v>
      </c>
      <c r="W113" s="8">
        <f t="shared" si="147"/>
        <v>80077.826386724526</v>
      </c>
      <c r="X113" s="8">
        <f t="shared" si="147"/>
        <v>81359.071608912098</v>
      </c>
      <c r="Y113" s="8">
        <f t="shared" si="147"/>
        <v>82660.816754654705</v>
      </c>
      <c r="Z113" s="8">
        <f t="shared" si="147"/>
        <v>83983.389822729194</v>
      </c>
      <c r="AA113" s="8">
        <f t="shared" si="147"/>
        <v>85327.124059892856</v>
      </c>
      <c r="AB113" s="8">
        <f t="shared" si="147"/>
        <v>86692.358044851135</v>
      </c>
      <c r="AC113" s="8">
        <f t="shared" si="147"/>
        <v>88079.435773568752</v>
      </c>
      <c r="AD113" s="8">
        <f t="shared" si="147"/>
        <v>89488.706745945849</v>
      </c>
      <c r="AE113" s="8">
        <f t="shared" si="147"/>
        <v>90920.526053880982</v>
      </c>
      <c r="AF113" s="8">
        <f t="shared" si="147"/>
        <v>92375.254470743079</v>
      </c>
      <c r="AG113" s="8">
        <f t="shared" si="147"/>
        <v>93853.258542274983</v>
      </c>
      <c r="AH113" s="8">
        <f t="shared" si="147"/>
        <v>95354.910678951375</v>
      </c>
      <c r="AI113" s="8">
        <f t="shared" si="147"/>
        <v>96880.589249814599</v>
      </c>
      <c r="AJ113" s="8">
        <f t="shared" si="147"/>
        <v>98430.678677811637</v>
      </c>
      <c r="AK113" s="8">
        <f t="shared" si="147"/>
        <v>100005.56953665662</v>
      </c>
      <c r="AL113" s="8">
        <f t="shared" si="147"/>
        <v>101605.65864924314</v>
      </c>
      <c r="AM113" s="8">
        <f t="shared" si="147"/>
        <v>103231.34918763103</v>
      </c>
      <c r="AN113" s="8">
        <f t="shared" si="147"/>
        <v>104883.05077463311</v>
      </c>
      <c r="AO113" s="8">
        <f t="shared" si="147"/>
        <v>186984.7113508214</v>
      </c>
      <c r="AP113" s="8">
        <f t="shared" si="147"/>
        <v>189976.46673243455</v>
      </c>
      <c r="AQ113" s="8">
        <f t="shared" si="147"/>
        <v>193016.0902001535</v>
      </c>
      <c r="AR113" s="8">
        <f t="shared" si="147"/>
        <v>196104.34764335593</v>
      </c>
      <c r="AS113" s="8">
        <f t="shared" si="147"/>
        <v>199242.01720564967</v>
      </c>
      <c r="AT113" s="8">
        <f t="shared" si="147"/>
        <v>0</v>
      </c>
      <c r="AU113" s="8">
        <f t="shared" si="147"/>
        <v>0</v>
      </c>
      <c r="AV113" s="8">
        <f t="shared" si="147"/>
        <v>0</v>
      </c>
      <c r="AW113" s="8">
        <f t="shared" si="147"/>
        <v>0</v>
      </c>
      <c r="AX113" s="8">
        <f t="shared" si="147"/>
        <v>0</v>
      </c>
      <c r="AY113" s="8">
        <f t="shared" si="147"/>
        <v>0</v>
      </c>
      <c r="AZ113" s="8">
        <f t="shared" si="147"/>
        <v>0</v>
      </c>
      <c r="BA113" s="8">
        <f t="shared" si="147"/>
        <v>0</v>
      </c>
      <c r="BB113" s="8">
        <f t="shared" si="147"/>
        <v>0</v>
      </c>
      <c r="BC113" s="8">
        <f t="shared" si="147"/>
        <v>0</v>
      </c>
      <c r="BD113" s="8">
        <f t="shared" si="147"/>
        <v>0</v>
      </c>
      <c r="BE113" s="8">
        <f t="shared" si="147"/>
        <v>0</v>
      </c>
      <c r="BF113" s="8">
        <f t="shared" si="147"/>
        <v>0</v>
      </c>
      <c r="BG113" s="8">
        <f t="shared" si="147"/>
        <v>0</v>
      </c>
      <c r="BH113" s="8">
        <f t="shared" si="147"/>
        <v>0</v>
      </c>
      <c r="BI113" s="8">
        <f t="shared" si="147"/>
        <v>0</v>
      </c>
      <c r="BJ113" s="8">
        <f t="shared" si="147"/>
        <v>0</v>
      </c>
      <c r="BK113" s="8">
        <f t="shared" si="147"/>
        <v>0</v>
      </c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5"/>
    </row>
    <row r="114" spans="1:80" s="25" customFormat="1" ht="30.6" customHeight="1" x14ac:dyDescent="0.25">
      <c r="A114" s="4" t="s">
        <v>128</v>
      </c>
      <c r="B114" s="4" t="s">
        <v>97</v>
      </c>
      <c r="C114" s="36">
        <v>1.97</v>
      </c>
      <c r="D114" s="32"/>
      <c r="E114" s="32"/>
      <c r="F114" s="36">
        <f>C114</f>
        <v>1.97</v>
      </c>
      <c r="G114" s="36">
        <f>F114</f>
        <v>1.97</v>
      </c>
      <c r="H114" s="36">
        <f t="shared" ref="H114:BK114" si="148">G114</f>
        <v>1.97</v>
      </c>
      <c r="I114" s="36">
        <f t="shared" si="148"/>
        <v>1.97</v>
      </c>
      <c r="J114" s="36">
        <f t="shared" si="148"/>
        <v>1.97</v>
      </c>
      <c r="K114" s="36">
        <f t="shared" si="148"/>
        <v>1.97</v>
      </c>
      <c r="L114" s="36">
        <f t="shared" si="148"/>
        <v>1.97</v>
      </c>
      <c r="M114" s="36">
        <f t="shared" si="148"/>
        <v>1.97</v>
      </c>
      <c r="N114" s="36">
        <f t="shared" si="148"/>
        <v>1.97</v>
      </c>
      <c r="O114" s="36">
        <f t="shared" si="148"/>
        <v>1.97</v>
      </c>
      <c r="P114" s="36">
        <f t="shared" si="148"/>
        <v>1.97</v>
      </c>
      <c r="Q114" s="36">
        <f t="shared" si="148"/>
        <v>1.97</v>
      </c>
      <c r="R114" s="36">
        <f t="shared" si="148"/>
        <v>1.97</v>
      </c>
      <c r="S114" s="36">
        <f t="shared" si="148"/>
        <v>1.97</v>
      </c>
      <c r="T114" s="36">
        <f t="shared" si="148"/>
        <v>1.97</v>
      </c>
      <c r="U114" s="36">
        <f t="shared" si="148"/>
        <v>1.97</v>
      </c>
      <c r="V114" s="36">
        <f t="shared" si="148"/>
        <v>1.97</v>
      </c>
      <c r="W114" s="36">
        <f t="shared" si="148"/>
        <v>1.97</v>
      </c>
      <c r="X114" s="36">
        <f t="shared" si="148"/>
        <v>1.97</v>
      </c>
      <c r="Y114" s="36">
        <f t="shared" si="148"/>
        <v>1.97</v>
      </c>
      <c r="Z114" s="36">
        <f t="shared" si="148"/>
        <v>1.97</v>
      </c>
      <c r="AA114" s="36">
        <f t="shared" si="148"/>
        <v>1.97</v>
      </c>
      <c r="AB114" s="36">
        <f t="shared" si="148"/>
        <v>1.97</v>
      </c>
      <c r="AC114" s="36">
        <f t="shared" si="148"/>
        <v>1.97</v>
      </c>
      <c r="AD114" s="36">
        <f t="shared" si="148"/>
        <v>1.97</v>
      </c>
      <c r="AE114" s="36">
        <f t="shared" si="148"/>
        <v>1.97</v>
      </c>
      <c r="AF114" s="36">
        <f t="shared" si="148"/>
        <v>1.97</v>
      </c>
      <c r="AG114" s="36">
        <f t="shared" si="148"/>
        <v>1.97</v>
      </c>
      <c r="AH114" s="36">
        <f t="shared" si="148"/>
        <v>1.97</v>
      </c>
      <c r="AI114" s="36">
        <f t="shared" si="148"/>
        <v>1.97</v>
      </c>
      <c r="AJ114" s="36">
        <f t="shared" si="148"/>
        <v>1.97</v>
      </c>
      <c r="AK114" s="36">
        <f t="shared" si="148"/>
        <v>1.97</v>
      </c>
      <c r="AL114" s="36">
        <f t="shared" si="148"/>
        <v>1.97</v>
      </c>
      <c r="AM114" s="36">
        <f t="shared" si="148"/>
        <v>1.97</v>
      </c>
      <c r="AN114" s="36">
        <f t="shared" si="148"/>
        <v>1.97</v>
      </c>
      <c r="AO114" s="36">
        <f t="shared" si="148"/>
        <v>1.97</v>
      </c>
      <c r="AP114" s="36">
        <f t="shared" si="148"/>
        <v>1.97</v>
      </c>
      <c r="AQ114" s="36">
        <f t="shared" si="148"/>
        <v>1.97</v>
      </c>
      <c r="AR114" s="36">
        <f t="shared" si="148"/>
        <v>1.97</v>
      </c>
      <c r="AS114" s="36">
        <f t="shared" si="148"/>
        <v>1.97</v>
      </c>
      <c r="AT114" s="36">
        <f t="shared" si="148"/>
        <v>1.97</v>
      </c>
      <c r="AU114" s="36">
        <f t="shared" si="148"/>
        <v>1.97</v>
      </c>
      <c r="AV114" s="36">
        <f t="shared" si="148"/>
        <v>1.97</v>
      </c>
      <c r="AW114" s="36">
        <f t="shared" si="148"/>
        <v>1.97</v>
      </c>
      <c r="AX114" s="36">
        <f t="shared" si="148"/>
        <v>1.97</v>
      </c>
      <c r="AY114" s="36">
        <f t="shared" si="148"/>
        <v>1.97</v>
      </c>
      <c r="AZ114" s="36">
        <f t="shared" si="148"/>
        <v>1.97</v>
      </c>
      <c r="BA114" s="36">
        <f t="shared" si="148"/>
        <v>1.97</v>
      </c>
      <c r="BB114" s="36">
        <f t="shared" si="148"/>
        <v>1.97</v>
      </c>
      <c r="BC114" s="36">
        <f t="shared" si="148"/>
        <v>1.97</v>
      </c>
      <c r="BD114" s="36">
        <f t="shared" si="148"/>
        <v>1.97</v>
      </c>
      <c r="BE114" s="36">
        <f t="shared" si="148"/>
        <v>1.97</v>
      </c>
      <c r="BF114" s="36">
        <f t="shared" si="148"/>
        <v>1.97</v>
      </c>
      <c r="BG114" s="36">
        <f t="shared" si="148"/>
        <v>1.97</v>
      </c>
      <c r="BH114" s="36">
        <f t="shared" si="148"/>
        <v>1.97</v>
      </c>
      <c r="BI114" s="36">
        <f t="shared" si="148"/>
        <v>1.97</v>
      </c>
      <c r="BJ114" s="36">
        <f t="shared" si="148"/>
        <v>1.97</v>
      </c>
      <c r="BK114" s="36">
        <f t="shared" si="148"/>
        <v>1.97</v>
      </c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</row>
    <row r="115" spans="1:80" s="25" customFormat="1" ht="27.75" customHeight="1" x14ac:dyDescent="0.25">
      <c r="A115" s="4" t="s">
        <v>99</v>
      </c>
      <c r="B115" s="7" t="s">
        <v>124</v>
      </c>
      <c r="C115" s="4" t="s">
        <v>129</v>
      </c>
      <c r="D115" s="32">
        <f>SUM(F115:CB115)</f>
        <v>8641972.1377600543</v>
      </c>
      <c r="E115" s="32"/>
      <c r="F115" s="8">
        <v>362418</v>
      </c>
      <c r="G115" s="8">
        <v>376362</v>
      </c>
      <c r="H115" s="8">
        <v>341195</v>
      </c>
      <c r="I115" s="8">
        <v>325815</v>
      </c>
      <c r="J115" s="8">
        <v>299973</v>
      </c>
      <c r="K115" s="8">
        <f>K113*POWER((1+(K114/100)),K98)</f>
        <v>86976.444678470638</v>
      </c>
      <c r="L115" s="8">
        <f t="shared" ref="L115:BK115" si="149">L113*POWER((1+(L114/100)),L98)</f>
        <v>90108.918728854667</v>
      </c>
      <c r="M115" s="8">
        <f t="shared" si="149"/>
        <v>93354.209458658152</v>
      </c>
      <c r="N115" s="8">
        <f t="shared" si="149"/>
        <v>96716.379983153616</v>
      </c>
      <c r="O115" s="8">
        <f t="shared" si="149"/>
        <v>100199.63975152289</v>
      </c>
      <c r="P115" s="8">
        <f t="shared" si="149"/>
        <v>103808.34981710193</v>
      </c>
      <c r="Q115" s="8">
        <f t="shared" si="149"/>
        <v>107547.02829743484</v>
      </c>
      <c r="R115" s="8">
        <f t="shared" si="149"/>
        <v>111420.3560309726</v>
      </c>
      <c r="S115" s="8">
        <f t="shared" si="149"/>
        <v>115433.18243749927</v>
      </c>
      <c r="T115" s="8">
        <f t="shared" si="149"/>
        <v>119590.53158962233</v>
      </c>
      <c r="U115" s="8">
        <f t="shared" si="149"/>
        <v>123897.60850292892</v>
      </c>
      <c r="V115" s="8">
        <f t="shared" si="149"/>
        <v>128359.80565268362</v>
      </c>
      <c r="W115" s="8">
        <f t="shared" si="149"/>
        <v>132982.70972522613</v>
      </c>
      <c r="X115" s="8">
        <f t="shared" si="149"/>
        <v>137772.10861252208</v>
      </c>
      <c r="Y115" s="8">
        <f t="shared" si="149"/>
        <v>142733.99865862384</v>
      </c>
      <c r="Z115" s="8">
        <f t="shared" si="149"/>
        <v>147874.59216711391</v>
      </c>
      <c r="AA115" s="8">
        <f t="shared" si="149"/>
        <v>153200.32517893097</v>
      </c>
      <c r="AB115" s="8">
        <f t="shared" si="149"/>
        <v>158717.86553031518</v>
      </c>
      <c r="AC115" s="8">
        <f t="shared" si="149"/>
        <v>164434.1212009626</v>
      </c>
      <c r="AD115" s="8">
        <f t="shared" si="149"/>
        <v>170356.24896283951</v>
      </c>
      <c r="AE115" s="8">
        <f t="shared" si="149"/>
        <v>176491.66334048595</v>
      </c>
      <c r="AF115" s="8">
        <f t="shared" si="149"/>
        <v>182848.04589402623</v>
      </c>
      <c r="AG115" s="8">
        <f t="shared" si="149"/>
        <v>189433.35483650884</v>
      </c>
      <c r="AH115" s="8">
        <f t="shared" si="149"/>
        <v>196255.83499761665</v>
      </c>
      <c r="AI115" s="8">
        <f t="shared" si="149"/>
        <v>203324.02814622282</v>
      </c>
      <c r="AJ115" s="8">
        <f t="shared" si="149"/>
        <v>210646.78368471464</v>
      </c>
      <c r="AK115" s="8">
        <f t="shared" si="149"/>
        <v>218233.26972847641</v>
      </c>
      <c r="AL115" s="8">
        <f t="shared" si="149"/>
        <v>226092.98458440145</v>
      </c>
      <c r="AM115" s="8">
        <f t="shared" si="149"/>
        <v>234235.7686428056</v>
      </c>
      <c r="AN115" s="8">
        <f t="shared" si="149"/>
        <v>242671.81669762993</v>
      </c>
      <c r="AO115" s="8">
        <f t="shared" si="149"/>
        <v>441156.36294459127</v>
      </c>
      <c r="AP115" s="8">
        <f t="shared" si="149"/>
        <v>457044.69758731336</v>
      </c>
      <c r="AQ115" s="8">
        <f t="shared" si="149"/>
        <v>473505.25377985992</v>
      </c>
      <c r="AR115" s="8">
        <f t="shared" si="149"/>
        <v>490558.64019579225</v>
      </c>
      <c r="AS115" s="8">
        <f t="shared" si="149"/>
        <v>508226.20773417194</v>
      </c>
      <c r="AT115" s="8">
        <f t="shared" si="149"/>
        <v>0</v>
      </c>
      <c r="AU115" s="8">
        <f t="shared" si="149"/>
        <v>0</v>
      </c>
      <c r="AV115" s="8">
        <f t="shared" si="149"/>
        <v>0</v>
      </c>
      <c r="AW115" s="8">
        <f t="shared" si="149"/>
        <v>0</v>
      </c>
      <c r="AX115" s="8">
        <f t="shared" si="149"/>
        <v>0</v>
      </c>
      <c r="AY115" s="8">
        <f t="shared" si="149"/>
        <v>0</v>
      </c>
      <c r="AZ115" s="8">
        <f t="shared" si="149"/>
        <v>0</v>
      </c>
      <c r="BA115" s="8">
        <f t="shared" si="149"/>
        <v>0</v>
      </c>
      <c r="BB115" s="8">
        <f t="shared" si="149"/>
        <v>0</v>
      </c>
      <c r="BC115" s="8">
        <f t="shared" si="149"/>
        <v>0</v>
      </c>
      <c r="BD115" s="8">
        <f t="shared" si="149"/>
        <v>0</v>
      </c>
      <c r="BE115" s="8">
        <f t="shared" si="149"/>
        <v>0</v>
      </c>
      <c r="BF115" s="8">
        <f t="shared" si="149"/>
        <v>0</v>
      </c>
      <c r="BG115" s="8">
        <f t="shared" si="149"/>
        <v>0</v>
      </c>
      <c r="BH115" s="8">
        <f t="shared" si="149"/>
        <v>0</v>
      </c>
      <c r="BI115" s="8">
        <f t="shared" si="149"/>
        <v>0</v>
      </c>
      <c r="BJ115" s="8">
        <f t="shared" si="149"/>
        <v>0</v>
      </c>
      <c r="BK115" s="8">
        <f t="shared" si="149"/>
        <v>0</v>
      </c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5"/>
    </row>
    <row r="116" spans="1:80" s="44" customFormat="1" ht="21" customHeight="1" x14ac:dyDescent="0.25">
      <c r="A116" s="38"/>
      <c r="B116" s="38" t="s">
        <v>122</v>
      </c>
      <c r="C116" s="38"/>
      <c r="D116" s="39"/>
      <c r="E116" s="39"/>
      <c r="F116" s="41">
        <v>1</v>
      </c>
      <c r="G116" s="41">
        <v>2</v>
      </c>
      <c r="H116" s="41">
        <v>3</v>
      </c>
      <c r="I116" s="41">
        <v>4</v>
      </c>
      <c r="J116" s="41">
        <v>5</v>
      </c>
      <c r="K116" s="41">
        <v>6</v>
      </c>
      <c r="L116" s="41">
        <v>7</v>
      </c>
      <c r="M116" s="41">
        <v>8</v>
      </c>
      <c r="N116" s="41">
        <v>9</v>
      </c>
      <c r="O116" s="41">
        <v>10</v>
      </c>
      <c r="P116" s="41">
        <v>11</v>
      </c>
      <c r="Q116" s="41">
        <v>12</v>
      </c>
      <c r="R116" s="41">
        <v>13</v>
      </c>
      <c r="S116" s="41">
        <v>14</v>
      </c>
      <c r="T116" s="41">
        <v>15</v>
      </c>
      <c r="U116" s="41">
        <v>16</v>
      </c>
      <c r="V116" s="41">
        <v>17</v>
      </c>
      <c r="W116" s="41">
        <v>18</v>
      </c>
      <c r="X116" s="41">
        <v>19</v>
      </c>
      <c r="Y116" s="41">
        <v>20</v>
      </c>
      <c r="Z116" s="41">
        <v>21</v>
      </c>
      <c r="AA116" s="41">
        <v>22</v>
      </c>
      <c r="AB116" s="41">
        <v>23</v>
      </c>
      <c r="AC116" s="41">
        <v>24</v>
      </c>
      <c r="AD116" s="41">
        <v>25</v>
      </c>
      <c r="AE116" s="41">
        <v>26</v>
      </c>
      <c r="AF116" s="41">
        <v>27</v>
      </c>
      <c r="AG116" s="41">
        <v>28</v>
      </c>
      <c r="AH116" s="41">
        <v>29</v>
      </c>
      <c r="AI116" s="41">
        <v>30</v>
      </c>
      <c r="AJ116" s="41">
        <v>31</v>
      </c>
      <c r="AK116" s="41">
        <v>32</v>
      </c>
      <c r="AL116" s="41">
        <v>33</v>
      </c>
      <c r="AM116" s="41">
        <v>34</v>
      </c>
      <c r="AN116" s="41">
        <v>35</v>
      </c>
      <c r="AO116" s="41">
        <v>36</v>
      </c>
      <c r="AP116" s="41">
        <v>37</v>
      </c>
      <c r="AQ116" s="41">
        <v>38</v>
      </c>
      <c r="AR116" s="41">
        <v>39</v>
      </c>
      <c r="AS116" s="41">
        <v>40</v>
      </c>
      <c r="AT116" s="41">
        <v>41</v>
      </c>
      <c r="AU116" s="41">
        <v>42</v>
      </c>
      <c r="AV116" s="41">
        <v>43</v>
      </c>
      <c r="AW116" s="41">
        <v>44</v>
      </c>
      <c r="AX116" s="41">
        <v>45</v>
      </c>
      <c r="AY116" s="41">
        <v>46</v>
      </c>
      <c r="AZ116" s="41">
        <v>47</v>
      </c>
      <c r="BA116" s="41">
        <v>48</v>
      </c>
      <c r="BB116" s="41">
        <v>49</v>
      </c>
      <c r="BC116" s="41">
        <v>50</v>
      </c>
      <c r="BD116" s="41">
        <v>51</v>
      </c>
      <c r="BE116" s="41">
        <v>52</v>
      </c>
      <c r="BF116" s="41">
        <v>53</v>
      </c>
      <c r="BG116" s="41">
        <v>54</v>
      </c>
      <c r="BH116" s="41">
        <v>55</v>
      </c>
      <c r="BI116" s="41">
        <v>56</v>
      </c>
      <c r="BJ116" s="41">
        <v>57</v>
      </c>
      <c r="BK116" s="41">
        <v>58</v>
      </c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s="25" customFormat="1" ht="35.450000000000003" customHeight="1" x14ac:dyDescent="0.25">
      <c r="A117" s="31" t="s">
        <v>132</v>
      </c>
      <c r="B117" s="7" t="s">
        <v>124</v>
      </c>
      <c r="C117" s="4" t="s">
        <v>125</v>
      </c>
      <c r="D117" s="32">
        <f>SUM(F117:CB117)</f>
        <v>5028000</v>
      </c>
      <c r="E117" s="32"/>
      <c r="F117" s="8">
        <v>0</v>
      </c>
      <c r="G117" s="8">
        <v>0</v>
      </c>
      <c r="H117" s="8">
        <v>0</v>
      </c>
      <c r="I117" s="8">
        <v>0</v>
      </c>
      <c r="J117" s="8">
        <v>178000</v>
      </c>
      <c r="K117" s="8">
        <v>178000</v>
      </c>
      <c r="L117" s="8">
        <v>178000</v>
      </c>
      <c r="M117" s="8">
        <v>178000</v>
      </c>
      <c r="N117" s="8">
        <v>178000</v>
      </c>
      <c r="O117" s="8">
        <v>227000</v>
      </c>
      <c r="P117" s="8">
        <v>74000</v>
      </c>
      <c r="Q117" s="8">
        <v>67000</v>
      </c>
      <c r="R117" s="8">
        <v>65000</v>
      </c>
      <c r="S117" s="8">
        <v>133000</v>
      </c>
      <c r="T117" s="8">
        <v>27000</v>
      </c>
      <c r="U117" s="8">
        <v>27000</v>
      </c>
      <c r="V117" s="8">
        <v>27000</v>
      </c>
      <c r="W117" s="8">
        <v>27000</v>
      </c>
      <c r="X117" s="8">
        <v>27000</v>
      </c>
      <c r="Y117" s="8">
        <v>27000</v>
      </c>
      <c r="Z117" s="8">
        <v>27000</v>
      </c>
      <c r="AA117" s="8">
        <v>27000</v>
      </c>
      <c r="AB117" s="8">
        <v>27000</v>
      </c>
      <c r="AC117" s="8">
        <v>27000</v>
      </c>
      <c r="AD117" s="8">
        <v>70000</v>
      </c>
      <c r="AE117" s="8">
        <v>70000</v>
      </c>
      <c r="AF117" s="8">
        <v>79000</v>
      </c>
      <c r="AG117" s="8">
        <v>274000</v>
      </c>
      <c r="AH117" s="8">
        <v>274000</v>
      </c>
      <c r="AI117" s="8">
        <v>274000</v>
      </c>
      <c r="AJ117" s="8">
        <v>209000</v>
      </c>
      <c r="AK117" s="8">
        <v>76000</v>
      </c>
      <c r="AL117" s="8">
        <v>76000</v>
      </c>
      <c r="AM117" s="8">
        <v>76000</v>
      </c>
      <c r="AN117" s="8">
        <v>76000</v>
      </c>
      <c r="AO117" s="8">
        <v>76000</v>
      </c>
      <c r="AP117" s="8">
        <v>76000</v>
      </c>
      <c r="AQ117" s="8">
        <v>76000</v>
      </c>
      <c r="AR117" s="8">
        <v>76000</v>
      </c>
      <c r="AS117" s="8">
        <v>76000</v>
      </c>
      <c r="AT117" s="8">
        <v>76000</v>
      </c>
      <c r="AU117" s="8">
        <v>76000</v>
      </c>
      <c r="AV117" s="8">
        <v>76000</v>
      </c>
      <c r="AW117" s="8">
        <v>76000</v>
      </c>
      <c r="AX117" s="8">
        <v>76000</v>
      </c>
      <c r="AY117" s="8">
        <v>76000</v>
      </c>
      <c r="AZ117" s="8">
        <v>76000</v>
      </c>
      <c r="BA117" s="8">
        <v>76000</v>
      </c>
      <c r="BB117" s="8">
        <v>76000</v>
      </c>
      <c r="BC117" s="8">
        <v>76000</v>
      </c>
      <c r="BD117" s="8">
        <v>76000</v>
      </c>
      <c r="BE117" s="8">
        <v>76000</v>
      </c>
      <c r="BF117" s="8">
        <v>76000</v>
      </c>
      <c r="BG117" s="8">
        <v>76000</v>
      </c>
      <c r="BH117" s="8">
        <v>76000</v>
      </c>
      <c r="BI117" s="8">
        <v>76000</v>
      </c>
      <c r="BJ117" s="8">
        <v>76000</v>
      </c>
      <c r="BK117" s="8">
        <v>76000</v>
      </c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5"/>
    </row>
    <row r="118" spans="1:80" s="25" customFormat="1" ht="21" customHeight="1" x14ac:dyDescent="0.25">
      <c r="A118" s="4" t="s">
        <v>126</v>
      </c>
      <c r="B118" s="4" t="s">
        <v>97</v>
      </c>
      <c r="C118" s="36">
        <v>1.6</v>
      </c>
      <c r="D118" s="32"/>
      <c r="E118" s="32"/>
      <c r="F118" s="36">
        <f>C118</f>
        <v>1.6</v>
      </c>
      <c r="G118" s="36">
        <f>F118</f>
        <v>1.6</v>
      </c>
      <c r="H118" s="36">
        <f t="shared" ref="H118:BK118" si="150">G118</f>
        <v>1.6</v>
      </c>
      <c r="I118" s="36">
        <f t="shared" si="150"/>
        <v>1.6</v>
      </c>
      <c r="J118" s="36">
        <f t="shared" si="150"/>
        <v>1.6</v>
      </c>
      <c r="K118" s="36">
        <f t="shared" si="150"/>
        <v>1.6</v>
      </c>
      <c r="L118" s="36">
        <f t="shared" si="150"/>
        <v>1.6</v>
      </c>
      <c r="M118" s="36">
        <f t="shared" si="150"/>
        <v>1.6</v>
      </c>
      <c r="N118" s="36">
        <f t="shared" si="150"/>
        <v>1.6</v>
      </c>
      <c r="O118" s="36">
        <f t="shared" si="150"/>
        <v>1.6</v>
      </c>
      <c r="P118" s="36">
        <f t="shared" si="150"/>
        <v>1.6</v>
      </c>
      <c r="Q118" s="36">
        <f t="shared" si="150"/>
        <v>1.6</v>
      </c>
      <c r="R118" s="36">
        <f t="shared" si="150"/>
        <v>1.6</v>
      </c>
      <c r="S118" s="36">
        <f t="shared" si="150"/>
        <v>1.6</v>
      </c>
      <c r="T118" s="36">
        <f t="shared" si="150"/>
        <v>1.6</v>
      </c>
      <c r="U118" s="36">
        <f t="shared" si="150"/>
        <v>1.6</v>
      </c>
      <c r="V118" s="36">
        <f t="shared" si="150"/>
        <v>1.6</v>
      </c>
      <c r="W118" s="36">
        <f t="shared" si="150"/>
        <v>1.6</v>
      </c>
      <c r="X118" s="36">
        <f t="shared" si="150"/>
        <v>1.6</v>
      </c>
      <c r="Y118" s="36">
        <f t="shared" si="150"/>
        <v>1.6</v>
      </c>
      <c r="Z118" s="36">
        <f t="shared" si="150"/>
        <v>1.6</v>
      </c>
      <c r="AA118" s="36">
        <f t="shared" si="150"/>
        <v>1.6</v>
      </c>
      <c r="AB118" s="36">
        <f t="shared" si="150"/>
        <v>1.6</v>
      </c>
      <c r="AC118" s="36">
        <f t="shared" si="150"/>
        <v>1.6</v>
      </c>
      <c r="AD118" s="36">
        <f t="shared" si="150"/>
        <v>1.6</v>
      </c>
      <c r="AE118" s="36">
        <f t="shared" si="150"/>
        <v>1.6</v>
      </c>
      <c r="AF118" s="36">
        <f t="shared" si="150"/>
        <v>1.6</v>
      </c>
      <c r="AG118" s="36">
        <f t="shared" si="150"/>
        <v>1.6</v>
      </c>
      <c r="AH118" s="36">
        <f t="shared" si="150"/>
        <v>1.6</v>
      </c>
      <c r="AI118" s="36">
        <f t="shared" si="150"/>
        <v>1.6</v>
      </c>
      <c r="AJ118" s="36">
        <f t="shared" si="150"/>
        <v>1.6</v>
      </c>
      <c r="AK118" s="36">
        <f t="shared" si="150"/>
        <v>1.6</v>
      </c>
      <c r="AL118" s="36">
        <f t="shared" si="150"/>
        <v>1.6</v>
      </c>
      <c r="AM118" s="36">
        <f t="shared" si="150"/>
        <v>1.6</v>
      </c>
      <c r="AN118" s="36">
        <f t="shared" si="150"/>
        <v>1.6</v>
      </c>
      <c r="AO118" s="36">
        <f t="shared" si="150"/>
        <v>1.6</v>
      </c>
      <c r="AP118" s="36">
        <f t="shared" si="150"/>
        <v>1.6</v>
      </c>
      <c r="AQ118" s="36">
        <f t="shared" si="150"/>
        <v>1.6</v>
      </c>
      <c r="AR118" s="36">
        <f t="shared" si="150"/>
        <v>1.6</v>
      </c>
      <c r="AS118" s="36">
        <f t="shared" si="150"/>
        <v>1.6</v>
      </c>
      <c r="AT118" s="36">
        <f t="shared" si="150"/>
        <v>1.6</v>
      </c>
      <c r="AU118" s="36">
        <f t="shared" si="150"/>
        <v>1.6</v>
      </c>
      <c r="AV118" s="36">
        <f t="shared" si="150"/>
        <v>1.6</v>
      </c>
      <c r="AW118" s="36">
        <f t="shared" si="150"/>
        <v>1.6</v>
      </c>
      <c r="AX118" s="36">
        <f t="shared" si="150"/>
        <v>1.6</v>
      </c>
      <c r="AY118" s="36">
        <f t="shared" si="150"/>
        <v>1.6</v>
      </c>
      <c r="AZ118" s="36">
        <f t="shared" si="150"/>
        <v>1.6</v>
      </c>
      <c r="BA118" s="36">
        <f t="shared" si="150"/>
        <v>1.6</v>
      </c>
      <c r="BB118" s="36">
        <f t="shared" si="150"/>
        <v>1.6</v>
      </c>
      <c r="BC118" s="36">
        <f t="shared" si="150"/>
        <v>1.6</v>
      </c>
      <c r="BD118" s="36">
        <f t="shared" si="150"/>
        <v>1.6</v>
      </c>
      <c r="BE118" s="36">
        <f t="shared" si="150"/>
        <v>1.6</v>
      </c>
      <c r="BF118" s="36">
        <f t="shared" si="150"/>
        <v>1.6</v>
      </c>
      <c r="BG118" s="36">
        <f t="shared" si="150"/>
        <v>1.6</v>
      </c>
      <c r="BH118" s="36">
        <f t="shared" si="150"/>
        <v>1.6</v>
      </c>
      <c r="BI118" s="36">
        <f t="shared" si="150"/>
        <v>1.6</v>
      </c>
      <c r="BJ118" s="36">
        <f t="shared" si="150"/>
        <v>1.6</v>
      </c>
      <c r="BK118" s="36">
        <f t="shared" si="150"/>
        <v>1.6</v>
      </c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</row>
    <row r="119" spans="1:80" s="25" customFormat="1" ht="21" customHeight="1" x14ac:dyDescent="0.25">
      <c r="A119" s="4" t="s">
        <v>99</v>
      </c>
      <c r="B119" s="7" t="s">
        <v>124</v>
      </c>
      <c r="C119" s="4" t="s">
        <v>127</v>
      </c>
      <c r="D119" s="32">
        <f>SUM(F119:CB119)</f>
        <v>9360126.9309964553</v>
      </c>
      <c r="E119" s="32"/>
      <c r="F119" s="8">
        <v>0</v>
      </c>
      <c r="G119" s="8">
        <v>0</v>
      </c>
      <c r="H119" s="8">
        <v>0</v>
      </c>
      <c r="I119" s="8">
        <v>0</v>
      </c>
      <c r="J119" s="8">
        <f>J117*POWER((1+(J118/100)),J98)</f>
        <v>218795.40935635444</v>
      </c>
      <c r="K119" s="8">
        <f t="shared" ref="K119:BK119" si="151">K117*POWER((1+(K118/100)),K98)</f>
        <v>222296.13590605612</v>
      </c>
      <c r="L119" s="8">
        <f t="shared" si="151"/>
        <v>225852.87408055301</v>
      </c>
      <c r="M119" s="8">
        <f t="shared" si="151"/>
        <v>229466.52006584185</v>
      </c>
      <c r="N119" s="8">
        <f t="shared" si="151"/>
        <v>233137.98438689532</v>
      </c>
      <c r="O119" s="8">
        <f t="shared" si="151"/>
        <v>302073.48098381149</v>
      </c>
      <c r="P119" s="8">
        <f t="shared" si="151"/>
        <v>100048.86605412723</v>
      </c>
      <c r="Q119" s="8">
        <f t="shared" si="151"/>
        <v>92034.140676169583</v>
      </c>
      <c r="R119" s="8">
        <f t="shared" si="151"/>
        <v>90715.442541108045</v>
      </c>
      <c r="S119" s="8">
        <f t="shared" si="151"/>
        <v>188587.63568761304</v>
      </c>
      <c r="T119" s="8">
        <f t="shared" si="151"/>
        <v>38897.263324681211</v>
      </c>
      <c r="U119" s="8">
        <f t="shared" si="151"/>
        <v>39519.619537876119</v>
      </c>
      <c r="V119" s="8">
        <f t="shared" si="151"/>
        <v>40151.933450482138</v>
      </c>
      <c r="W119" s="8">
        <f t="shared" si="151"/>
        <v>40794.364385689849</v>
      </c>
      <c r="X119" s="8">
        <f t="shared" si="151"/>
        <v>41447.074215860885</v>
      </c>
      <c r="Y119" s="8">
        <f t="shared" si="151"/>
        <v>42110.22740331466</v>
      </c>
      <c r="Z119" s="8">
        <f t="shared" si="151"/>
        <v>42783.991041767702</v>
      </c>
      <c r="AA119" s="8">
        <f t="shared" si="151"/>
        <v>43468.534898435981</v>
      </c>
      <c r="AB119" s="8">
        <f t="shared" si="151"/>
        <v>44164.031456810953</v>
      </c>
      <c r="AC119" s="8">
        <f t="shared" si="151"/>
        <v>44870.655960119926</v>
      </c>
      <c r="AD119" s="8">
        <f t="shared" si="151"/>
        <v>118192.63155124924</v>
      </c>
      <c r="AE119" s="8">
        <f t="shared" si="151"/>
        <v>120083.71365606923</v>
      </c>
      <c r="AF119" s="8">
        <f t="shared" si="151"/>
        <v>137691.41704129628</v>
      </c>
      <c r="AG119" s="8">
        <f t="shared" si="151"/>
        <v>485203.63850157254</v>
      </c>
      <c r="AH119" s="8">
        <f t="shared" si="151"/>
        <v>492966.89671759773</v>
      </c>
      <c r="AI119" s="8">
        <f t="shared" si="151"/>
        <v>500854.36706507922</v>
      </c>
      <c r="AJ119" s="8">
        <f t="shared" si="151"/>
        <v>388151.16686155909</v>
      </c>
      <c r="AK119" s="8">
        <f t="shared" si="151"/>
        <v>143404.21292048873</v>
      </c>
      <c r="AL119" s="8">
        <f t="shared" si="151"/>
        <v>145698.68032721657</v>
      </c>
      <c r="AM119" s="8">
        <f t="shared" si="151"/>
        <v>148029.85921245202</v>
      </c>
      <c r="AN119" s="8">
        <f t="shared" si="151"/>
        <v>150398.33695985127</v>
      </c>
      <c r="AO119" s="8">
        <f t="shared" si="151"/>
        <v>152804.71035120887</v>
      </c>
      <c r="AP119" s="8">
        <f t="shared" si="151"/>
        <v>155249.58571682824</v>
      </c>
      <c r="AQ119" s="8">
        <f t="shared" si="151"/>
        <v>157733.5790882975</v>
      </c>
      <c r="AR119" s="8">
        <f t="shared" si="151"/>
        <v>160257.31635371022</v>
      </c>
      <c r="AS119" s="8">
        <f t="shared" si="151"/>
        <v>162821.43341536963</v>
      </c>
      <c r="AT119" s="8">
        <f t="shared" si="151"/>
        <v>165426.57635001553</v>
      </c>
      <c r="AU119" s="8">
        <f t="shared" si="151"/>
        <v>168073.40157161577</v>
      </c>
      <c r="AV119" s="8">
        <f t="shared" si="151"/>
        <v>170762.57599676159</v>
      </c>
      <c r="AW119" s="8">
        <f t="shared" si="151"/>
        <v>173494.7772127098</v>
      </c>
      <c r="AX119" s="8">
        <f t="shared" si="151"/>
        <v>176270.69364811314</v>
      </c>
      <c r="AY119" s="8">
        <f t="shared" si="151"/>
        <v>179091.02474648296</v>
      </c>
      <c r="AZ119" s="8">
        <f t="shared" si="151"/>
        <v>181956.48114242672</v>
      </c>
      <c r="BA119" s="8">
        <f t="shared" si="151"/>
        <v>184867.78484070554</v>
      </c>
      <c r="BB119" s="8">
        <f t="shared" si="151"/>
        <v>187825.66939815684</v>
      </c>
      <c r="BC119" s="8">
        <f t="shared" si="151"/>
        <v>190830.88010852734</v>
      </c>
      <c r="BD119" s="8">
        <f t="shared" si="151"/>
        <v>193884.17419026376</v>
      </c>
      <c r="BE119" s="8">
        <f t="shared" si="151"/>
        <v>196986.320977308</v>
      </c>
      <c r="BF119" s="8">
        <f t="shared" si="151"/>
        <v>200138.10211294497</v>
      </c>
      <c r="BG119" s="8">
        <f t="shared" si="151"/>
        <v>203340.31174675206</v>
      </c>
      <c r="BH119" s="8">
        <f t="shared" si="151"/>
        <v>206593.75673470006</v>
      </c>
      <c r="BI119" s="8">
        <f t="shared" si="151"/>
        <v>209899.25684245527</v>
      </c>
      <c r="BJ119" s="8">
        <f t="shared" si="151"/>
        <v>213257.64495193455</v>
      </c>
      <c r="BK119" s="8">
        <f t="shared" si="151"/>
        <v>216669.76727116556</v>
      </c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5"/>
    </row>
    <row r="120" spans="1:80" s="25" customFormat="1" ht="29.45" customHeight="1" x14ac:dyDescent="0.25">
      <c r="A120" s="4" t="s">
        <v>128</v>
      </c>
      <c r="B120" s="4" t="s">
        <v>97</v>
      </c>
      <c r="C120" s="36">
        <v>1.97</v>
      </c>
      <c r="D120" s="32"/>
      <c r="E120" s="32"/>
      <c r="F120" s="36">
        <f>C120</f>
        <v>1.97</v>
      </c>
      <c r="G120" s="36">
        <f>F120</f>
        <v>1.97</v>
      </c>
      <c r="H120" s="36">
        <f t="shared" ref="H120:BK120" si="152">G120</f>
        <v>1.97</v>
      </c>
      <c r="I120" s="36">
        <f t="shared" si="152"/>
        <v>1.97</v>
      </c>
      <c r="J120" s="36">
        <f t="shared" si="152"/>
        <v>1.97</v>
      </c>
      <c r="K120" s="36">
        <f t="shared" si="152"/>
        <v>1.97</v>
      </c>
      <c r="L120" s="36">
        <f t="shared" si="152"/>
        <v>1.97</v>
      </c>
      <c r="M120" s="36">
        <f t="shared" si="152"/>
        <v>1.97</v>
      </c>
      <c r="N120" s="36">
        <f t="shared" si="152"/>
        <v>1.97</v>
      </c>
      <c r="O120" s="36">
        <f t="shared" si="152"/>
        <v>1.97</v>
      </c>
      <c r="P120" s="36">
        <f t="shared" si="152"/>
        <v>1.97</v>
      </c>
      <c r="Q120" s="36">
        <f t="shared" si="152"/>
        <v>1.97</v>
      </c>
      <c r="R120" s="36">
        <f t="shared" si="152"/>
        <v>1.97</v>
      </c>
      <c r="S120" s="36">
        <f t="shared" si="152"/>
        <v>1.97</v>
      </c>
      <c r="T120" s="36">
        <f t="shared" si="152"/>
        <v>1.97</v>
      </c>
      <c r="U120" s="36">
        <f t="shared" si="152"/>
        <v>1.97</v>
      </c>
      <c r="V120" s="36">
        <f t="shared" si="152"/>
        <v>1.97</v>
      </c>
      <c r="W120" s="36">
        <f t="shared" si="152"/>
        <v>1.97</v>
      </c>
      <c r="X120" s="36">
        <f t="shared" si="152"/>
        <v>1.97</v>
      </c>
      <c r="Y120" s="36">
        <f t="shared" si="152"/>
        <v>1.97</v>
      </c>
      <c r="Z120" s="36">
        <f t="shared" si="152"/>
        <v>1.97</v>
      </c>
      <c r="AA120" s="36">
        <f t="shared" si="152"/>
        <v>1.97</v>
      </c>
      <c r="AB120" s="36">
        <f t="shared" si="152"/>
        <v>1.97</v>
      </c>
      <c r="AC120" s="36">
        <f t="shared" si="152"/>
        <v>1.97</v>
      </c>
      <c r="AD120" s="36">
        <f t="shared" si="152"/>
        <v>1.97</v>
      </c>
      <c r="AE120" s="36">
        <f t="shared" si="152"/>
        <v>1.97</v>
      </c>
      <c r="AF120" s="36">
        <f t="shared" si="152"/>
        <v>1.97</v>
      </c>
      <c r="AG120" s="36">
        <f t="shared" si="152"/>
        <v>1.97</v>
      </c>
      <c r="AH120" s="36">
        <f t="shared" si="152"/>
        <v>1.97</v>
      </c>
      <c r="AI120" s="36">
        <f t="shared" si="152"/>
        <v>1.97</v>
      </c>
      <c r="AJ120" s="36">
        <f t="shared" si="152"/>
        <v>1.97</v>
      </c>
      <c r="AK120" s="36">
        <f t="shared" si="152"/>
        <v>1.97</v>
      </c>
      <c r="AL120" s="36">
        <f t="shared" si="152"/>
        <v>1.97</v>
      </c>
      <c r="AM120" s="36">
        <f t="shared" si="152"/>
        <v>1.97</v>
      </c>
      <c r="AN120" s="36">
        <f t="shared" si="152"/>
        <v>1.97</v>
      </c>
      <c r="AO120" s="36">
        <f t="shared" si="152"/>
        <v>1.97</v>
      </c>
      <c r="AP120" s="36">
        <f t="shared" si="152"/>
        <v>1.97</v>
      </c>
      <c r="AQ120" s="36">
        <f t="shared" si="152"/>
        <v>1.97</v>
      </c>
      <c r="AR120" s="36">
        <f t="shared" si="152"/>
        <v>1.97</v>
      </c>
      <c r="AS120" s="36">
        <f t="shared" si="152"/>
        <v>1.97</v>
      </c>
      <c r="AT120" s="36">
        <f t="shared" si="152"/>
        <v>1.97</v>
      </c>
      <c r="AU120" s="36">
        <f t="shared" si="152"/>
        <v>1.97</v>
      </c>
      <c r="AV120" s="36">
        <f t="shared" si="152"/>
        <v>1.97</v>
      </c>
      <c r="AW120" s="36">
        <f t="shared" si="152"/>
        <v>1.97</v>
      </c>
      <c r="AX120" s="36">
        <f t="shared" si="152"/>
        <v>1.97</v>
      </c>
      <c r="AY120" s="36">
        <f t="shared" si="152"/>
        <v>1.97</v>
      </c>
      <c r="AZ120" s="36">
        <f t="shared" si="152"/>
        <v>1.97</v>
      </c>
      <c r="BA120" s="36">
        <f t="shared" si="152"/>
        <v>1.97</v>
      </c>
      <c r="BB120" s="36">
        <f t="shared" si="152"/>
        <v>1.97</v>
      </c>
      <c r="BC120" s="36">
        <f t="shared" si="152"/>
        <v>1.97</v>
      </c>
      <c r="BD120" s="36">
        <f t="shared" si="152"/>
        <v>1.97</v>
      </c>
      <c r="BE120" s="36">
        <f t="shared" si="152"/>
        <v>1.97</v>
      </c>
      <c r="BF120" s="36">
        <f t="shared" si="152"/>
        <v>1.97</v>
      </c>
      <c r="BG120" s="36">
        <f t="shared" si="152"/>
        <v>1.97</v>
      </c>
      <c r="BH120" s="36">
        <f t="shared" si="152"/>
        <v>1.97</v>
      </c>
      <c r="BI120" s="36">
        <f t="shared" si="152"/>
        <v>1.97</v>
      </c>
      <c r="BJ120" s="36">
        <f t="shared" si="152"/>
        <v>1.97</v>
      </c>
      <c r="BK120" s="36">
        <f t="shared" si="152"/>
        <v>1.97</v>
      </c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</row>
    <row r="121" spans="1:80" s="25" customFormat="1" ht="27.75" customHeight="1" x14ac:dyDescent="0.25">
      <c r="A121" s="4" t="s">
        <v>99</v>
      </c>
      <c r="B121" s="7" t="s">
        <v>124</v>
      </c>
      <c r="C121" s="4" t="s">
        <v>129</v>
      </c>
      <c r="D121" s="32">
        <f>SUM(F121:CB121)</f>
        <v>22339094.621886797</v>
      </c>
      <c r="E121" s="32"/>
      <c r="F121" s="8">
        <v>103156</v>
      </c>
      <c r="G121" s="8">
        <v>112597</v>
      </c>
      <c r="H121" s="8">
        <v>117773</v>
      </c>
      <c r="I121" s="8">
        <v>131748</v>
      </c>
      <c r="J121" s="8">
        <f>J119*POWER((1+(J120/100)),J98)</f>
        <v>281954.90656907996</v>
      </c>
      <c r="K121" s="8">
        <f t="shared" ref="K121:BK121" si="153">K119*POWER((1+(K120/100)),K98)</f>
        <v>292109.56892014667</v>
      </c>
      <c r="L121" s="8">
        <f t="shared" si="153"/>
        <v>302629.95346671948</v>
      </c>
      <c r="M121" s="8">
        <f t="shared" si="153"/>
        <v>313529.23176681413</v>
      </c>
      <c r="N121" s="8">
        <f t="shared" si="153"/>
        <v>324821.0497547423</v>
      </c>
      <c r="O121" s="8">
        <f t="shared" si="153"/>
        <v>429156.94761501311</v>
      </c>
      <c r="P121" s="8">
        <f t="shared" si="153"/>
        <v>144939.96012199137</v>
      </c>
      <c r="Q121" s="8">
        <f t="shared" si="153"/>
        <v>135955.67728166291</v>
      </c>
      <c r="R121" s="8">
        <f t="shared" si="153"/>
        <v>136647.60645307961</v>
      </c>
      <c r="S121" s="8">
        <f t="shared" si="153"/>
        <v>289671.94838089444</v>
      </c>
      <c r="T121" s="8">
        <f t="shared" si="153"/>
        <v>60923.478356977408</v>
      </c>
      <c r="U121" s="8">
        <f t="shared" si="153"/>
        <v>63117.649614699636</v>
      </c>
      <c r="V121" s="8">
        <f t="shared" si="153"/>
        <v>65390.844389102975</v>
      </c>
      <c r="W121" s="8">
        <f t="shared" si="153"/>
        <v>67745.908727945382</v>
      </c>
      <c r="X121" s="8">
        <f t="shared" si="153"/>
        <v>70185.791179964086</v>
      </c>
      <c r="Y121" s="8">
        <f t="shared" si="153"/>
        <v>72713.546486468753</v>
      </c>
      <c r="Z121" s="8">
        <f t="shared" si="153"/>
        <v>75332.339405888226</v>
      </c>
      <c r="AA121" s="8">
        <f t="shared" si="153"/>
        <v>78045.448676059168</v>
      </c>
      <c r="AB121" s="8">
        <f t="shared" si="153"/>
        <v>80856.271119217156</v>
      </c>
      <c r="AC121" s="8">
        <f t="shared" si="153"/>
        <v>83768.325894829992</v>
      </c>
      <c r="AD121" s="8">
        <f t="shared" si="153"/>
        <v>224998.81938488237</v>
      </c>
      <c r="AE121" s="8">
        <f t="shared" si="153"/>
        <v>233102.19686479279</v>
      </c>
      <c r="AF121" s="8">
        <f t="shared" si="153"/>
        <v>272547.08727600134</v>
      </c>
      <c r="AG121" s="8">
        <f t="shared" si="153"/>
        <v>979334.70236232853</v>
      </c>
      <c r="AH121" s="8">
        <f t="shared" si="153"/>
        <v>1014605.6375348485</v>
      </c>
      <c r="AI121" s="8">
        <f t="shared" si="153"/>
        <v>1051146.8624917932</v>
      </c>
      <c r="AJ121" s="8">
        <f t="shared" si="153"/>
        <v>830663.73188878037</v>
      </c>
      <c r="AK121" s="8">
        <f t="shared" si="153"/>
        <v>312938.27357290953</v>
      </c>
      <c r="AL121" s="8">
        <f t="shared" si="153"/>
        <v>324208.80808329262</v>
      </c>
      <c r="AM121" s="8">
        <f t="shared" si="153"/>
        <v>335885.25314817403</v>
      </c>
      <c r="AN121" s="8">
        <f t="shared" si="153"/>
        <v>347982.22771735612</v>
      </c>
      <c r="AO121" s="8">
        <f t="shared" si="153"/>
        <v>360514.8772450423</v>
      </c>
      <c r="AP121" s="8">
        <f t="shared" si="153"/>
        <v>373498.89265199803</v>
      </c>
      <c r="AQ121" s="8">
        <f t="shared" si="153"/>
        <v>386950.52997063828</v>
      </c>
      <c r="AR121" s="8">
        <f t="shared" si="153"/>
        <v>400886.63069763669</v>
      </c>
      <c r="AS121" s="8">
        <f t="shared" si="153"/>
        <v>415324.64287953835</v>
      </c>
      <c r="AT121" s="8">
        <f t="shared" si="153"/>
        <v>430282.64295777347</v>
      </c>
      <c r="AU121" s="8">
        <f t="shared" si="153"/>
        <v>445779.35840042628</v>
      </c>
      <c r="AV121" s="8">
        <f t="shared" si="153"/>
        <v>461834.19114908919</v>
      </c>
      <c r="AW121" s="8">
        <f t="shared" si="153"/>
        <v>478467.24191016203</v>
      </c>
      <c r="AX121" s="8">
        <f t="shared" si="153"/>
        <v>495699.33532100491</v>
      </c>
      <c r="AY121" s="8">
        <f t="shared" si="153"/>
        <v>513552.04602245789</v>
      </c>
      <c r="AZ121" s="8">
        <f t="shared" si="153"/>
        <v>532047.72567036608</v>
      </c>
      <c r="BA121" s="8">
        <f t="shared" si="153"/>
        <v>551209.5309199295</v>
      </c>
      <c r="BB121" s="8">
        <f t="shared" si="153"/>
        <v>571061.45241791697</v>
      </c>
      <c r="BC121" s="8">
        <f t="shared" si="153"/>
        <v>591628.34483903868</v>
      </c>
      <c r="BD121" s="8">
        <f t="shared" si="153"/>
        <v>612935.9580040857</v>
      </c>
      <c r="BE121" s="8">
        <f t="shared" si="153"/>
        <v>635010.96911879454</v>
      </c>
      <c r="BF121" s="8">
        <f t="shared" si="153"/>
        <v>657881.01617380173</v>
      </c>
      <c r="BG121" s="8">
        <f t="shared" si="153"/>
        <v>681574.73254750448</v>
      </c>
      <c r="BH121" s="8">
        <f t="shared" si="153"/>
        <v>706121.78285514924</v>
      </c>
      <c r="BI121" s="8">
        <f t="shared" si="153"/>
        <v>731552.90008903411</v>
      </c>
      <c r="BJ121" s="8">
        <f t="shared" si="153"/>
        <v>757899.92409632064</v>
      </c>
      <c r="BK121" s="8">
        <f t="shared" si="153"/>
        <v>785195.8414426347</v>
      </c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5"/>
    </row>
    <row r="122" spans="1:80" s="44" customFormat="1" ht="21" customHeight="1" x14ac:dyDescent="0.25">
      <c r="A122" s="38"/>
      <c r="B122" s="38" t="s">
        <v>122</v>
      </c>
      <c r="C122" s="38"/>
      <c r="D122" s="39"/>
      <c r="E122" s="39"/>
      <c r="F122" s="41">
        <v>1</v>
      </c>
      <c r="G122" s="41">
        <v>2</v>
      </c>
      <c r="H122" s="41">
        <v>3</v>
      </c>
      <c r="I122" s="41">
        <v>4</v>
      </c>
      <c r="J122" s="41">
        <v>5</v>
      </c>
      <c r="K122" s="41">
        <v>6</v>
      </c>
      <c r="L122" s="41">
        <v>7</v>
      </c>
      <c r="M122" s="41">
        <v>8</v>
      </c>
      <c r="N122" s="41">
        <v>9</v>
      </c>
      <c r="O122" s="41">
        <v>10</v>
      </c>
      <c r="P122" s="41">
        <v>11</v>
      </c>
      <c r="Q122" s="41">
        <v>12</v>
      </c>
      <c r="R122" s="41">
        <v>13</v>
      </c>
      <c r="S122" s="41">
        <v>14</v>
      </c>
      <c r="T122" s="41">
        <v>15</v>
      </c>
      <c r="U122" s="41">
        <v>16</v>
      </c>
      <c r="V122" s="41">
        <v>17</v>
      </c>
      <c r="W122" s="41">
        <v>18</v>
      </c>
      <c r="X122" s="41">
        <v>19</v>
      </c>
      <c r="Y122" s="41">
        <v>20</v>
      </c>
      <c r="Z122" s="41">
        <v>21</v>
      </c>
      <c r="AA122" s="41">
        <v>22</v>
      </c>
      <c r="AB122" s="41">
        <v>23</v>
      </c>
      <c r="AC122" s="41">
        <v>24</v>
      </c>
      <c r="AD122" s="41">
        <v>25</v>
      </c>
      <c r="AE122" s="41">
        <v>26</v>
      </c>
      <c r="AF122" s="41">
        <v>27</v>
      </c>
      <c r="AG122" s="41">
        <v>28</v>
      </c>
      <c r="AH122" s="41">
        <v>29</v>
      </c>
      <c r="AI122" s="41">
        <v>30</v>
      </c>
      <c r="AJ122" s="41">
        <v>31</v>
      </c>
      <c r="AK122" s="41">
        <v>32</v>
      </c>
      <c r="AL122" s="41">
        <v>33</v>
      </c>
      <c r="AM122" s="41">
        <v>34</v>
      </c>
      <c r="AN122" s="41">
        <v>35</v>
      </c>
      <c r="AO122" s="41">
        <v>36</v>
      </c>
      <c r="AP122" s="41">
        <v>37</v>
      </c>
      <c r="AQ122" s="41">
        <v>38</v>
      </c>
      <c r="AR122" s="41">
        <v>39</v>
      </c>
      <c r="AS122" s="41">
        <v>40</v>
      </c>
      <c r="AT122" s="41">
        <v>41</v>
      </c>
      <c r="AU122" s="41">
        <v>42</v>
      </c>
      <c r="AV122" s="41">
        <v>43</v>
      </c>
      <c r="AW122" s="41">
        <v>44</v>
      </c>
      <c r="AX122" s="41">
        <v>45</v>
      </c>
      <c r="AY122" s="41">
        <v>46</v>
      </c>
      <c r="AZ122" s="41">
        <v>47</v>
      </c>
      <c r="BA122" s="41">
        <v>48</v>
      </c>
      <c r="BB122" s="41">
        <v>49</v>
      </c>
      <c r="BC122" s="41">
        <v>50</v>
      </c>
      <c r="BD122" s="41">
        <v>51</v>
      </c>
      <c r="BE122" s="41">
        <v>52</v>
      </c>
      <c r="BF122" s="41">
        <v>53</v>
      </c>
      <c r="BG122" s="41">
        <v>54</v>
      </c>
      <c r="BH122" s="41">
        <v>55</v>
      </c>
      <c r="BI122" s="41">
        <v>56</v>
      </c>
      <c r="BJ122" s="41">
        <v>57</v>
      </c>
      <c r="BK122" s="41">
        <v>58</v>
      </c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s="50" customFormat="1" ht="36.75" customHeight="1" x14ac:dyDescent="0.25">
      <c r="A123" s="45" t="s">
        <v>133</v>
      </c>
      <c r="B123" s="45" t="s">
        <v>124</v>
      </c>
      <c r="C123" s="45" t="s">
        <v>129</v>
      </c>
      <c r="D123" s="46">
        <f>SUM(F123:CB123)</f>
        <v>71863945.736352637</v>
      </c>
      <c r="E123" s="47">
        <v>0</v>
      </c>
      <c r="F123" s="47">
        <f>F103+F109+F115+F121</f>
        <v>896157</v>
      </c>
      <c r="G123" s="47">
        <f t="shared" ref="G123:BK123" si="154">G103+G109+G115+G121</f>
        <v>1009245</v>
      </c>
      <c r="H123" s="47">
        <f t="shared" si="154"/>
        <v>1007810</v>
      </c>
      <c r="I123" s="47">
        <f t="shared" si="154"/>
        <v>999230</v>
      </c>
      <c r="J123" s="47">
        <f t="shared" si="154"/>
        <v>878138.96009951783</v>
      </c>
      <c r="K123" s="47">
        <f t="shared" si="154"/>
        <v>689247.2974520314</v>
      </c>
      <c r="L123" s="47">
        <f t="shared" si="154"/>
        <v>690268.32082858495</v>
      </c>
      <c r="M123" s="47">
        <f t="shared" si="154"/>
        <v>701037.27102916862</v>
      </c>
      <c r="N123" s="47">
        <f t="shared" si="154"/>
        <v>726285.26855273847</v>
      </c>
      <c r="O123" s="47">
        <f t="shared" si="154"/>
        <v>805378.23649337259</v>
      </c>
      <c r="P123" s="47">
        <f t="shared" si="154"/>
        <v>521000.39719526621</v>
      </c>
      <c r="Q123" s="47">
        <f t="shared" si="154"/>
        <v>513384.87092926446</v>
      </c>
      <c r="R123" s="47">
        <f t="shared" si="154"/>
        <v>531874.52973275608</v>
      </c>
      <c r="S123" s="47">
        <f t="shared" si="154"/>
        <v>694777.07919928816</v>
      </c>
      <c r="T123" s="47">
        <f t="shared" si="154"/>
        <v>482874.9766071543</v>
      </c>
      <c r="U123" s="47">
        <f t="shared" si="154"/>
        <v>500265.81546465639</v>
      </c>
      <c r="V123" s="47">
        <f t="shared" si="154"/>
        <v>467423.44322581019</v>
      </c>
      <c r="W123" s="47">
        <f t="shared" si="154"/>
        <v>484257.79201827629</v>
      </c>
      <c r="X123" s="47">
        <f t="shared" si="154"/>
        <v>449708.95830125129</v>
      </c>
      <c r="Y123" s="47">
        <f t="shared" si="154"/>
        <v>465905.31637626275</v>
      </c>
      <c r="Z123" s="47">
        <f t="shared" si="154"/>
        <v>482684.98952661711</v>
      </c>
      <c r="AA123" s="47">
        <f t="shared" si="154"/>
        <v>500068.98596141615</v>
      </c>
      <c r="AB123" s="47">
        <f t="shared" si="154"/>
        <v>518079.07050461369</v>
      </c>
      <c r="AC123" s="47">
        <f t="shared" si="154"/>
        <v>663941.54598124512</v>
      </c>
      <c r="AD123" s="47">
        <f t="shared" si="154"/>
        <v>1009280.4183836151</v>
      </c>
      <c r="AE123" s="47">
        <f t="shared" si="154"/>
        <v>1215461.4550807052</v>
      </c>
      <c r="AF123" s="47">
        <f t="shared" si="154"/>
        <v>1438634.6252416782</v>
      </c>
      <c r="AG123" s="47">
        <f t="shared" si="154"/>
        <v>2187419.1162253469</v>
      </c>
      <c r="AH123" s="47">
        <f t="shared" si="154"/>
        <v>2077349.4987483574</v>
      </c>
      <c r="AI123" s="47">
        <f t="shared" si="154"/>
        <v>1956514.2331051626</v>
      </c>
      <c r="AJ123" s="47">
        <f t="shared" si="154"/>
        <v>1609659.3847605553</v>
      </c>
      <c r="AK123" s="47">
        <f t="shared" si="154"/>
        <v>1198224.1790752194</v>
      </c>
      <c r="AL123" s="47">
        <f t="shared" si="154"/>
        <v>1305367.0430722046</v>
      </c>
      <c r="AM123" s="47">
        <f t="shared" si="154"/>
        <v>1356799.6410064399</v>
      </c>
      <c r="AN123" s="47">
        <f t="shared" si="154"/>
        <v>1401086.337914618</v>
      </c>
      <c r="AO123" s="47">
        <f t="shared" si="154"/>
        <v>1641291.4148261137</v>
      </c>
      <c r="AP123" s="47">
        <f t="shared" si="154"/>
        <v>1700402.8533893593</v>
      </c>
      <c r="AQ123" s="47">
        <f t="shared" si="154"/>
        <v>1761643.2022347476</v>
      </c>
      <c r="AR123" s="47">
        <f t="shared" si="154"/>
        <v>1825089.1344918723</v>
      </c>
      <c r="AS123" s="47">
        <f t="shared" si="154"/>
        <v>1890820.0846884246</v>
      </c>
      <c r="AT123" s="47">
        <f t="shared" si="154"/>
        <v>1421065.0445052781</v>
      </c>
      <c r="AU123" s="47">
        <f t="shared" si="154"/>
        <v>1466379.4684224548</v>
      </c>
      <c r="AV123" s="47">
        <f t="shared" si="154"/>
        <v>1470577.2928694685</v>
      </c>
      <c r="AW123" s="47">
        <f t="shared" si="154"/>
        <v>1517244.80658354</v>
      </c>
      <c r="AX123" s="47">
        <f t="shared" si="154"/>
        <v>1571888.6817416078</v>
      </c>
      <c r="AY123" s="47">
        <f t="shared" si="154"/>
        <v>1614986.0394653613</v>
      </c>
      <c r="AZ123" s="47">
        <f t="shared" si="154"/>
        <v>1673150.0846739144</v>
      </c>
      <c r="BA123" s="47">
        <f t="shared" si="154"/>
        <v>1733408.9196034623</v>
      </c>
      <c r="BB123" s="47">
        <f t="shared" si="154"/>
        <v>1795837.9885247652</v>
      </c>
      <c r="BC123" s="47">
        <f t="shared" si="154"/>
        <v>1860515.4528490822</v>
      </c>
      <c r="BD123" s="47">
        <f t="shared" si="154"/>
        <v>1927522.2889865325</v>
      </c>
      <c r="BE123" s="47">
        <f t="shared" si="154"/>
        <v>1996942.3897288409</v>
      </c>
      <c r="BF123" s="47">
        <f t="shared" si="154"/>
        <v>2068862.6692834031</v>
      </c>
      <c r="BG123" s="47">
        <f t="shared" si="154"/>
        <v>1605287.8569210963</v>
      </c>
      <c r="BH123" s="47">
        <f t="shared" si="154"/>
        <v>1663102.6201456806</v>
      </c>
      <c r="BI123" s="47">
        <f t="shared" si="154"/>
        <v>1722999.5936307514</v>
      </c>
      <c r="BJ123" s="47">
        <f t="shared" si="154"/>
        <v>1785053.7685952815</v>
      </c>
      <c r="BK123" s="47">
        <f t="shared" si="154"/>
        <v>1715033.0220983862</v>
      </c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</row>
    <row r="124" spans="1:80" s="25" customFormat="1" ht="21" customHeight="1" x14ac:dyDescent="0.25">
      <c r="A124" s="45" t="s">
        <v>134</v>
      </c>
      <c r="B124" s="4" t="s">
        <v>97</v>
      </c>
      <c r="C124" s="36">
        <v>4.0951630202652103</v>
      </c>
      <c r="D124" s="32"/>
      <c r="E124" s="32"/>
      <c r="F124" s="36">
        <f>C124</f>
        <v>4.0951630202652103</v>
      </c>
      <c r="G124" s="36">
        <f>F124</f>
        <v>4.0951630202652103</v>
      </c>
      <c r="H124" s="36">
        <f t="shared" ref="H124:BK124" si="155">G124</f>
        <v>4.0951630202652103</v>
      </c>
      <c r="I124" s="36">
        <f t="shared" si="155"/>
        <v>4.0951630202652103</v>
      </c>
      <c r="J124" s="36">
        <f t="shared" si="155"/>
        <v>4.0951630202652103</v>
      </c>
      <c r="K124" s="36">
        <f t="shared" si="155"/>
        <v>4.0951630202652103</v>
      </c>
      <c r="L124" s="36">
        <f t="shared" si="155"/>
        <v>4.0951630202652103</v>
      </c>
      <c r="M124" s="36">
        <f t="shared" si="155"/>
        <v>4.0951630202652103</v>
      </c>
      <c r="N124" s="36">
        <f t="shared" si="155"/>
        <v>4.0951630202652103</v>
      </c>
      <c r="O124" s="36">
        <f t="shared" si="155"/>
        <v>4.0951630202652103</v>
      </c>
      <c r="P124" s="36">
        <f t="shared" si="155"/>
        <v>4.0951630202652103</v>
      </c>
      <c r="Q124" s="36">
        <f t="shared" si="155"/>
        <v>4.0951630202652103</v>
      </c>
      <c r="R124" s="36">
        <f t="shared" si="155"/>
        <v>4.0951630202652103</v>
      </c>
      <c r="S124" s="36">
        <f t="shared" si="155"/>
        <v>4.0951630202652103</v>
      </c>
      <c r="T124" s="36">
        <f t="shared" si="155"/>
        <v>4.0951630202652103</v>
      </c>
      <c r="U124" s="36">
        <f t="shared" si="155"/>
        <v>4.0951630202652103</v>
      </c>
      <c r="V124" s="36">
        <f t="shared" si="155"/>
        <v>4.0951630202652103</v>
      </c>
      <c r="W124" s="36">
        <f t="shared" si="155"/>
        <v>4.0951630202652103</v>
      </c>
      <c r="X124" s="36">
        <f t="shared" si="155"/>
        <v>4.0951630202652103</v>
      </c>
      <c r="Y124" s="36">
        <f t="shared" si="155"/>
        <v>4.0951630202652103</v>
      </c>
      <c r="Z124" s="36">
        <f t="shared" si="155"/>
        <v>4.0951630202652103</v>
      </c>
      <c r="AA124" s="36">
        <f t="shared" si="155"/>
        <v>4.0951630202652103</v>
      </c>
      <c r="AB124" s="36">
        <f t="shared" si="155"/>
        <v>4.0951630202652103</v>
      </c>
      <c r="AC124" s="36">
        <f t="shared" si="155"/>
        <v>4.0951630202652103</v>
      </c>
      <c r="AD124" s="36">
        <f t="shared" si="155"/>
        <v>4.0951630202652103</v>
      </c>
      <c r="AE124" s="36">
        <f t="shared" si="155"/>
        <v>4.0951630202652103</v>
      </c>
      <c r="AF124" s="36">
        <f t="shared" si="155"/>
        <v>4.0951630202652103</v>
      </c>
      <c r="AG124" s="36">
        <f t="shared" si="155"/>
        <v>4.0951630202652103</v>
      </c>
      <c r="AH124" s="36">
        <f t="shared" si="155"/>
        <v>4.0951630202652103</v>
      </c>
      <c r="AI124" s="36">
        <f t="shared" si="155"/>
        <v>4.0951630202652103</v>
      </c>
      <c r="AJ124" s="36">
        <f t="shared" si="155"/>
        <v>4.0951630202652103</v>
      </c>
      <c r="AK124" s="36">
        <f t="shared" si="155"/>
        <v>4.0951630202652103</v>
      </c>
      <c r="AL124" s="36">
        <f t="shared" si="155"/>
        <v>4.0951630202652103</v>
      </c>
      <c r="AM124" s="36">
        <f t="shared" si="155"/>
        <v>4.0951630202652103</v>
      </c>
      <c r="AN124" s="36">
        <f t="shared" si="155"/>
        <v>4.0951630202652103</v>
      </c>
      <c r="AO124" s="36">
        <f t="shared" si="155"/>
        <v>4.0951630202652103</v>
      </c>
      <c r="AP124" s="36">
        <f t="shared" si="155"/>
        <v>4.0951630202652103</v>
      </c>
      <c r="AQ124" s="36">
        <f t="shared" si="155"/>
        <v>4.0951630202652103</v>
      </c>
      <c r="AR124" s="36">
        <f t="shared" si="155"/>
        <v>4.0951630202652103</v>
      </c>
      <c r="AS124" s="36">
        <f t="shared" si="155"/>
        <v>4.0951630202652103</v>
      </c>
      <c r="AT124" s="36">
        <f t="shared" si="155"/>
        <v>4.0951630202652103</v>
      </c>
      <c r="AU124" s="36">
        <f t="shared" si="155"/>
        <v>4.0951630202652103</v>
      </c>
      <c r="AV124" s="36">
        <f t="shared" si="155"/>
        <v>4.0951630202652103</v>
      </c>
      <c r="AW124" s="36">
        <f t="shared" si="155"/>
        <v>4.0951630202652103</v>
      </c>
      <c r="AX124" s="36">
        <f t="shared" si="155"/>
        <v>4.0951630202652103</v>
      </c>
      <c r="AY124" s="36">
        <f t="shared" si="155"/>
        <v>4.0951630202652103</v>
      </c>
      <c r="AZ124" s="36">
        <f t="shared" si="155"/>
        <v>4.0951630202652103</v>
      </c>
      <c r="BA124" s="36">
        <f t="shared" si="155"/>
        <v>4.0951630202652103</v>
      </c>
      <c r="BB124" s="36">
        <f t="shared" si="155"/>
        <v>4.0951630202652103</v>
      </c>
      <c r="BC124" s="36">
        <f t="shared" si="155"/>
        <v>4.0951630202652103</v>
      </c>
      <c r="BD124" s="36">
        <f t="shared" si="155"/>
        <v>4.0951630202652103</v>
      </c>
      <c r="BE124" s="36">
        <f t="shared" si="155"/>
        <v>4.0951630202652103</v>
      </c>
      <c r="BF124" s="36">
        <f t="shared" si="155"/>
        <v>4.0951630202652103</v>
      </c>
      <c r="BG124" s="36">
        <f t="shared" si="155"/>
        <v>4.0951630202652103</v>
      </c>
      <c r="BH124" s="36">
        <f t="shared" si="155"/>
        <v>4.0951630202652103</v>
      </c>
      <c r="BI124" s="36">
        <f t="shared" si="155"/>
        <v>4.0951630202652103</v>
      </c>
      <c r="BJ124" s="36">
        <f t="shared" si="155"/>
        <v>4.0951630202652103</v>
      </c>
      <c r="BK124" s="36">
        <f t="shared" si="155"/>
        <v>4.0951630202652103</v>
      </c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</row>
    <row r="125" spans="1:80" s="50" customFormat="1" ht="36.75" customHeight="1" x14ac:dyDescent="0.25">
      <c r="A125" s="51" t="s">
        <v>110</v>
      </c>
      <c r="B125" s="45" t="s">
        <v>124</v>
      </c>
      <c r="C125" s="45"/>
      <c r="D125" s="52"/>
      <c r="E125" s="32">
        <v>21736939.067389999</v>
      </c>
      <c r="F125" s="53">
        <f>(E125*(1+(F124/100)))-F123</f>
        <v>21730945.157815333</v>
      </c>
      <c r="G125" s="53">
        <f t="shared" ref="G125:BK125" si="156">(F125*(1+(G124/100)))-G123</f>
        <v>21611617.7878723</v>
      </c>
      <c r="H125" s="53">
        <f t="shared" si="156"/>
        <v>21488838.767602302</v>
      </c>
      <c r="I125" s="53">
        <f t="shared" si="156"/>
        <v>21369611.746297564</v>
      </c>
      <c r="J125" s="53">
        <f t="shared" si="156"/>
        <v>21366593.224006671</v>
      </c>
      <c r="K125" s="53">
        <f t="shared" si="156"/>
        <v>21552342.75095465</v>
      </c>
      <c r="L125" s="53">
        <f t="shared" si="156"/>
        <v>21744678.00046397</v>
      </c>
      <c r="M125" s="53">
        <f t="shared" si="156"/>
        <v>21934120.741785545</v>
      </c>
      <c r="N125" s="53">
        <f t="shared" si="156"/>
        <v>22106073.474670727</v>
      </c>
      <c r="O125" s="53">
        <f t="shared" si="156"/>
        <v>22205974.984344725</v>
      </c>
      <c r="P125" s="53">
        <f t="shared" si="156"/>
        <v>22594345.462997686</v>
      </c>
      <c r="Q125" s="53">
        <f t="shared" si="156"/>
        <v>23006235.872140072</v>
      </c>
      <c r="R125" s="53">
        <f t="shared" si="156"/>
        <v>23416504.206198182</v>
      </c>
      <c r="S125" s="53">
        <f t="shared" si="156"/>
        <v>23680671.147889968</v>
      </c>
      <c r="T125" s="53">
        <f t="shared" si="156"/>
        <v>24167558.259081814</v>
      </c>
      <c r="U125" s="53">
        <f t="shared" si="156"/>
        <v>24656993.352344126</v>
      </c>
      <c r="V125" s="53">
        <f t="shared" si="156"/>
        <v>25199313.982792761</v>
      </c>
      <c r="W125" s="53">
        <f t="shared" si="156"/>
        <v>25747009.178358331</v>
      </c>
      <c r="X125" s="53">
        <f t="shared" si="156"/>
        <v>26351682.218753498</v>
      </c>
      <c r="Y125" s="53">
        <f t="shared" si="156"/>
        <v>26964921.247817431</v>
      </c>
      <c r="Z125" s="53">
        <f t="shared" si="156"/>
        <v>27586493.741675068</v>
      </c>
      <c r="AA125" s="53">
        <f t="shared" si="156"/>
        <v>28216136.646010503</v>
      </c>
      <c r="AB125" s="53">
        <f t="shared" si="156"/>
        <v>28853554.36918081</v>
      </c>
      <c r="AC125" s="53">
        <f t="shared" si="156"/>
        <v>29371212.911758371</v>
      </c>
      <c r="AD125" s="53">
        <f t="shared" si="156"/>
        <v>29564731.543140441</v>
      </c>
      <c r="AE125" s="53">
        <f t="shared" si="156"/>
        <v>29559994.041255105</v>
      </c>
      <c r="AF125" s="53">
        <f t="shared" si="156"/>
        <v>29331889.360783502</v>
      </c>
      <c r="AG125" s="53">
        <f t="shared" si="156"/>
        <v>28345658.930806063</v>
      </c>
      <c r="AH125" s="53">
        <f t="shared" si="156"/>
        <v>27429110.374442574</v>
      </c>
      <c r="AI125" s="53">
        <f t="shared" si="156"/>
        <v>26595862.926179308</v>
      </c>
      <c r="AJ125" s="53">
        <f t="shared" si="156"/>
        <v>26075347.48489207</v>
      </c>
      <c r="AK125" s="53">
        <f t="shared" si="156"/>
        <v>25944951.293423805</v>
      </c>
      <c r="AL125" s="53">
        <f t="shared" si="156"/>
        <v>25702072.30134571</v>
      </c>
      <c r="AM125" s="53">
        <f t="shared" si="156"/>
        <v>25397814.420665804</v>
      </c>
      <c r="AN125" s="53">
        <f t="shared" si="156"/>
        <v>25036809.986861873</v>
      </c>
      <c r="AO125" s="53">
        <f t="shared" si="156"/>
        <v>24420816.756071791</v>
      </c>
      <c r="AP125" s="53">
        <f t="shared" si="156"/>
        <v>23720486.159723811</v>
      </c>
      <c r="AQ125" s="53">
        <f t="shared" si="156"/>
        <v>22930235.534929197</v>
      </c>
      <c r="AR125" s="53">
        <f t="shared" si="156"/>
        <v>22044176.926523458</v>
      </c>
      <c r="AS125" s="53">
        <f t="shared" si="156"/>
        <v>21056101.823451854</v>
      </c>
      <c r="AT125" s="53">
        <f t="shared" si="156"/>
        <v>20497318.474329963</v>
      </c>
      <c r="AU125" s="53">
        <f t="shared" si="156"/>
        <v>19870337.612214256</v>
      </c>
      <c r="AV125" s="53">
        <f t="shared" si="156"/>
        <v>19213483.037242036</v>
      </c>
      <c r="AW125" s="53">
        <f t="shared" si="156"/>
        <v>18483061.68290456</v>
      </c>
      <c r="AX125" s="53">
        <f t="shared" si="156"/>
        <v>17668084.508214068</v>
      </c>
      <c r="AY125" s="53">
        <f t="shared" si="156"/>
        <v>16776635.331918295</v>
      </c>
      <c r="AZ125" s="53">
        <f t="shared" si="156"/>
        <v>15790515.813401844</v>
      </c>
      <c r="BA125" s="53">
        <f t="shared" si="156"/>
        <v>14703754.258097943</v>
      </c>
      <c r="BB125" s="53">
        <f t="shared" si="156"/>
        <v>13510058.976541474</v>
      </c>
      <c r="BC125" s="53">
        <f t="shared" si="156"/>
        <v>12202802.462915737</v>
      </c>
      <c r="BD125" s="53">
        <f t="shared" si="156"/>
        <v>10775004.827826541</v>
      </c>
      <c r="BE125" s="53">
        <f t="shared" si="156"/>
        <v>9219316.4512386434</v>
      </c>
      <c r="BF125" s="53">
        <f t="shared" si="156"/>
        <v>7527999.8199875914</v>
      </c>
      <c r="BG125" s="53">
        <f t="shared" si="156"/>
        <v>6230995.8278602576</v>
      </c>
      <c r="BH125" s="53">
        <f t="shared" si="156"/>
        <v>4823062.6446513785</v>
      </c>
      <c r="BI125" s="53">
        <f t="shared" si="156"/>
        <v>3297575.3288886147</v>
      </c>
      <c r="BJ125" s="53">
        <f t="shared" si="156"/>
        <v>1647562.6457273685</v>
      </c>
      <c r="BK125" s="53">
        <f t="shared" si="156"/>
        <v>-1.6748742200434208E-4</v>
      </c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</row>
  </sheetData>
  <mergeCells count="4">
    <mergeCell ref="A1:D1"/>
    <mergeCell ref="A9:F9"/>
    <mergeCell ref="A18:I18"/>
    <mergeCell ref="BJ31:BJ3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4698-9CE4-4706-A044-19B9838DB4B0}">
  <dimension ref="A1:CK123"/>
  <sheetViews>
    <sheetView topLeftCell="A23" zoomScale="80" zoomScaleNormal="80" workbookViewId="0">
      <selection activeCell="B33" sqref="B33"/>
    </sheetView>
  </sheetViews>
  <sheetFormatPr defaultColWidth="20" defaultRowHeight="35.450000000000003" customHeight="1" x14ac:dyDescent="0.25"/>
  <cols>
    <col min="1" max="16384" width="20" style="1"/>
  </cols>
  <sheetData>
    <row r="1" spans="1:80" ht="48.75" customHeight="1" x14ac:dyDescent="0.25">
      <c r="A1" s="70" t="s">
        <v>0</v>
      </c>
      <c r="B1" s="70"/>
      <c r="C1" s="70"/>
      <c r="D1" s="70"/>
      <c r="CB1" s="2"/>
    </row>
    <row r="2" spans="1:80" ht="51" customHeight="1" x14ac:dyDescent="0.25">
      <c r="A2" s="3" t="s">
        <v>143</v>
      </c>
      <c r="CB2" s="2"/>
    </row>
    <row r="3" spans="1:80" ht="35.450000000000003" customHeight="1" x14ac:dyDescent="0.25">
      <c r="A3" s="4" t="s">
        <v>1</v>
      </c>
      <c r="B3" s="5" t="s">
        <v>2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71590</v>
      </c>
      <c r="CB3" s="2"/>
    </row>
    <row r="4" spans="1:80" ht="35.450000000000003" customHeight="1" x14ac:dyDescent="0.25">
      <c r="A4" s="7" t="s">
        <v>123</v>
      </c>
      <c r="B4" s="8">
        <f>SUM(C4:BX4)</f>
        <v>25199549.441096347</v>
      </c>
      <c r="C4" s="8">
        <f t="shared" ref="C4:AH4" si="0">F70</f>
        <v>126497.8000298588</v>
      </c>
      <c r="D4" s="8">
        <f t="shared" si="0"/>
        <v>131053.64359749419</v>
      </c>
      <c r="E4" s="8">
        <f t="shared" si="0"/>
        <v>134297.76714344768</v>
      </c>
      <c r="F4" s="8">
        <f t="shared" si="0"/>
        <v>139134.52808667239</v>
      </c>
      <c r="G4" s="8">
        <f t="shared" si="0"/>
        <v>145729.50227165929</v>
      </c>
      <c r="H4" s="8">
        <f t="shared" si="0"/>
        <v>149336.91444794016</v>
      </c>
      <c r="I4" s="8">
        <f t="shared" si="0"/>
        <v>159815.81812287433</v>
      </c>
      <c r="J4" s="8">
        <f t="shared" si="0"/>
        <v>156764.61588340707</v>
      </c>
      <c r="K4" s="8">
        <f t="shared" si="0"/>
        <v>158760.85016102574</v>
      </c>
      <c r="L4" s="8">
        <f t="shared" si="0"/>
        <v>160697.53545055556</v>
      </c>
      <c r="M4" s="8">
        <f t="shared" si="0"/>
        <v>166485.08932931439</v>
      </c>
      <c r="N4" s="8">
        <f t="shared" si="0"/>
        <v>168422.70469220926</v>
      </c>
      <c r="O4" s="8">
        <f t="shared" si="0"/>
        <v>180795.29469176687</v>
      </c>
      <c r="P4" s="8">
        <f t="shared" si="0"/>
        <v>182950.7042405649</v>
      </c>
      <c r="Q4" s="8">
        <f t="shared" si="0"/>
        <v>191796.13556826222</v>
      </c>
      <c r="R4" s="8">
        <f t="shared" si="0"/>
        <v>198703.71174998034</v>
      </c>
      <c r="S4" s="8">
        <f t="shared" si="0"/>
        <v>208281.94879492058</v>
      </c>
      <c r="T4" s="8">
        <f t="shared" si="0"/>
        <v>215783.2648371594</v>
      </c>
      <c r="U4" s="8">
        <f t="shared" si="0"/>
        <v>223554.74227692263</v>
      </c>
      <c r="V4" s="8">
        <f t="shared" si="0"/>
        <v>231606.11103097457</v>
      </c>
      <c r="W4" s="8">
        <f t="shared" si="0"/>
        <v>239947.45144097728</v>
      </c>
      <c r="X4" s="8">
        <f t="shared" si="0"/>
        <v>248589.20689411438</v>
      </c>
      <c r="Y4" s="8">
        <f t="shared" si="0"/>
        <v>257542.19689824726</v>
      </c>
      <c r="Z4" s="8">
        <f t="shared" si="0"/>
        <v>266817.63062797702</v>
      </c>
      <c r="AA4" s="8">
        <f t="shared" si="0"/>
        <v>276427.12095856975</v>
      </c>
      <c r="AB4" s="8">
        <f t="shared" si="0"/>
        <v>286382.69900531683</v>
      </c>
      <c r="AC4" s="8">
        <f t="shared" si="0"/>
        <v>269097.12414592539</v>
      </c>
      <c r="AD4" s="8">
        <f t="shared" si="0"/>
        <v>278788.71089146577</v>
      </c>
      <c r="AE4" s="8">
        <f t="shared" si="0"/>
        <v>288829.34207196411</v>
      </c>
      <c r="AF4" s="8">
        <f t="shared" si="0"/>
        <v>299231.58859255427</v>
      </c>
      <c r="AG4" s="8">
        <f t="shared" si="0"/>
        <v>310008.47410203289</v>
      </c>
      <c r="AH4" s="8">
        <f t="shared" si="0"/>
        <v>312938.27357290953</v>
      </c>
      <c r="AI4" s="8">
        <f t="shared" ref="AI4:BN4" si="1">AL70</f>
        <v>302879.28123570763</v>
      </c>
      <c r="AJ4" s="8">
        <f t="shared" si="1"/>
        <v>313787.53912526782</v>
      </c>
      <c r="AK4" s="8">
        <f t="shared" si="1"/>
        <v>325088.66010437219</v>
      </c>
      <c r="AL4" s="8">
        <f t="shared" si="1"/>
        <v>336796.79321576317</v>
      </c>
      <c r="AM4" s="8">
        <f t="shared" si="1"/>
        <v>348926.5970827876</v>
      </c>
      <c r="AN4" s="8">
        <f t="shared" si="1"/>
        <v>361493.25826204359</v>
      </c>
      <c r="AO4" s="8">
        <f t="shared" si="1"/>
        <v>374512.51025700272</v>
      </c>
      <c r="AP4" s="8">
        <f t="shared" si="1"/>
        <v>388000.65321641078</v>
      </c>
      <c r="AQ4" s="8">
        <f t="shared" si="1"/>
        <v>384989.73317274463</v>
      </c>
      <c r="AR4" s="8">
        <f t="shared" si="1"/>
        <v>398855.21541090769</v>
      </c>
      <c r="AS4" s="8">
        <f t="shared" si="1"/>
        <v>364605.94038085995</v>
      </c>
      <c r="AT4" s="8">
        <f t="shared" si="1"/>
        <v>377737.29624486476</v>
      </c>
      <c r="AU4" s="8">
        <f t="shared" si="1"/>
        <v>391341.58051658282</v>
      </c>
      <c r="AV4" s="8">
        <f t="shared" si="1"/>
        <v>405435.82580720366</v>
      </c>
      <c r="AW4" s="8">
        <f t="shared" si="1"/>
        <v>420037.67816081533</v>
      </c>
      <c r="AX4" s="8">
        <f t="shared" si="1"/>
        <v>435165.41914731276</v>
      </c>
      <c r="AY4" s="8">
        <f t="shared" si="1"/>
        <v>450837.98875098705</v>
      </c>
      <c r="AZ4" s="8">
        <f t="shared" si="1"/>
        <v>467075.00908345164</v>
      </c>
      <c r="BA4" s="8">
        <f t="shared" si="1"/>
        <v>483896.80895059393</v>
      </c>
      <c r="BB4" s="8">
        <f t="shared" si="1"/>
        <v>501324.44930431154</v>
      </c>
      <c r="BC4" s="8">
        <f t="shared" si="1"/>
        <v>519379.74961089616</v>
      </c>
      <c r="BD4" s="8">
        <f t="shared" si="1"/>
        <v>538085.31516908249</v>
      </c>
      <c r="BE4" s="8">
        <f t="shared" si="1"/>
        <v>557464.56541196001</v>
      </c>
      <c r="BF4" s="8">
        <f t="shared" si="1"/>
        <v>577541.76322818478</v>
      </c>
      <c r="BG4" s="8">
        <f t="shared" si="1"/>
        <v>598342.04533920053</v>
      </c>
      <c r="BH4" s="8">
        <f t="shared" si="1"/>
        <v>619891.45377050096</v>
      </c>
      <c r="BI4" s="8">
        <f t="shared" si="1"/>
        <v>642216.9684563363</v>
      </c>
      <c r="BJ4" s="8">
        <f t="shared" si="1"/>
        <v>665346.54101868509</v>
      </c>
      <c r="BK4" s="8">
        <f t="shared" si="1"/>
        <v>689309.12976278132</v>
      </c>
      <c r="BL4" s="8">
        <f t="shared" si="1"/>
        <v>714134.73593301373</v>
      </c>
      <c r="BM4" s="8">
        <f t="shared" si="1"/>
        <v>739854.44127458846</v>
      </c>
      <c r="BN4" s="8">
        <f t="shared" si="1"/>
        <v>766500.44694798102</v>
      </c>
      <c r="BO4" s="8">
        <f t="shared" ref="BO4:BX4" si="2">BR70</f>
        <v>794106.11384490191</v>
      </c>
      <c r="BP4" s="8">
        <f t="shared" si="2"/>
        <v>822706.004356249</v>
      </c>
      <c r="BQ4" s="8">
        <f t="shared" si="2"/>
        <v>213083.98141108503</v>
      </c>
      <c r="BR4" s="8">
        <f t="shared" si="2"/>
        <v>220758.24361840161</v>
      </c>
      <c r="BS4" s="8">
        <f t="shared" si="2"/>
        <v>228708.89591396708</v>
      </c>
      <c r="BT4" s="8">
        <f t="shared" si="2"/>
        <v>205353.10686980939</v>
      </c>
      <c r="BU4" s="8">
        <f t="shared" si="2"/>
        <v>212748.94008434689</v>
      </c>
      <c r="BV4" s="8">
        <f t="shared" si="2"/>
        <v>135637.62197616781</v>
      </c>
      <c r="BW4" s="8">
        <f t="shared" si="2"/>
        <v>140522.6380591639</v>
      </c>
      <c r="BX4" s="8">
        <f t="shared" si="2"/>
        <v>0</v>
      </c>
      <c r="CB4" s="2"/>
    </row>
    <row r="5" spans="1:80" ht="35.450000000000003" customHeight="1" x14ac:dyDescent="0.25">
      <c r="A5" s="7" t="s">
        <v>146</v>
      </c>
      <c r="B5" s="8">
        <f t="shared" ref="B5:B8" si="3">SUM(C5:BX5)</f>
        <v>44544826.640572064</v>
      </c>
      <c r="C5" s="8">
        <f t="shared" ref="C5:AH5" si="4">F76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150481.55125877864</v>
      </c>
      <c r="H5" s="8">
        <f t="shared" si="4"/>
        <v>160824.36940547399</v>
      </c>
      <c r="I5" s="8">
        <f t="shared" si="4"/>
        <v>137713.6305101364</v>
      </c>
      <c r="J5" s="8">
        <f t="shared" si="4"/>
        <v>137389.21392028933</v>
      </c>
      <c r="K5" s="8">
        <f t="shared" si="4"/>
        <v>145986.98865381678</v>
      </c>
      <c r="L5" s="8">
        <f t="shared" si="4"/>
        <v>115324.11367628105</v>
      </c>
      <c r="M5" s="8">
        <f t="shared" si="4"/>
        <v>105766.99792685857</v>
      </c>
      <c r="N5" s="8">
        <f t="shared" si="4"/>
        <v>101459.4606579574</v>
      </c>
      <c r="O5" s="8">
        <f t="shared" si="4"/>
        <v>103011.27255693695</v>
      </c>
      <c r="P5" s="8">
        <f t="shared" si="4"/>
        <v>106721.24414032952</v>
      </c>
      <c r="Q5" s="8">
        <f t="shared" si="4"/>
        <v>110564.83109229234</v>
      </c>
      <c r="R5" s="8">
        <f t="shared" si="4"/>
        <v>114546.84559704748</v>
      </c>
      <c r="S5" s="8">
        <f t="shared" si="4"/>
        <v>65390.844389102975</v>
      </c>
      <c r="T5" s="8">
        <f t="shared" si="4"/>
        <v>67745.908727945382</v>
      </c>
      <c r="U5" s="8">
        <f t="shared" si="4"/>
        <v>18196.316231842538</v>
      </c>
      <c r="V5" s="8">
        <f t="shared" si="4"/>
        <v>18851.660200195602</v>
      </c>
      <c r="W5" s="8">
        <f t="shared" si="4"/>
        <v>19530.606512637685</v>
      </c>
      <c r="X5" s="8">
        <f t="shared" si="4"/>
        <v>20234.005212311637</v>
      </c>
      <c r="Y5" s="8">
        <f t="shared" si="4"/>
        <v>20962.736956834076</v>
      </c>
      <c r="Z5" s="8">
        <f t="shared" si="4"/>
        <v>148921.46825747556</v>
      </c>
      <c r="AA5" s="8">
        <f t="shared" si="4"/>
        <v>337498.22907732357</v>
      </c>
      <c r="AB5" s="8">
        <f t="shared" si="4"/>
        <v>519484.89587010961</v>
      </c>
      <c r="AC5" s="8">
        <f t="shared" si="4"/>
        <v>714142.36792572506</v>
      </c>
      <c r="AD5" s="8">
        <f t="shared" si="4"/>
        <v>739862.34813504387</v>
      </c>
      <c r="AE5" s="8">
        <f t="shared" si="4"/>
        <v>577658.68414392823</v>
      </c>
      <c r="AF5" s="8">
        <f t="shared" si="4"/>
        <v>402811.75387459231</v>
      </c>
      <c r="AG5" s="8">
        <f t="shared" si="4"/>
        <v>258340.39508502738</v>
      </c>
      <c r="AH5" s="8">
        <f t="shared" si="4"/>
        <v>354114.36220092396</v>
      </c>
      <c r="AI5" s="8">
        <f t="shared" ref="AI5:BN5" si="5">AL76</f>
        <v>452185.9691688029</v>
      </c>
      <c r="AJ5" s="8">
        <f t="shared" si="5"/>
        <v>472891.08009019238</v>
      </c>
      <c r="AK5" s="8">
        <f t="shared" si="5"/>
        <v>485343.63339525985</v>
      </c>
      <c r="AL5" s="8">
        <f t="shared" si="5"/>
        <v>502823.38142071693</v>
      </c>
      <c r="AM5" s="8">
        <f t="shared" si="5"/>
        <v>520932.66606726032</v>
      </c>
      <c r="AN5" s="8">
        <f t="shared" si="5"/>
        <v>539694.16022220592</v>
      </c>
      <c r="AO5" s="8">
        <f t="shared" si="5"/>
        <v>559131.35334144055</v>
      </c>
      <c r="AP5" s="8">
        <f t="shared" si="5"/>
        <v>579268.58085830347</v>
      </c>
      <c r="AQ5" s="8">
        <f t="shared" si="5"/>
        <v>605792.66837475996</v>
      </c>
      <c r="AR5" s="8">
        <f t="shared" si="5"/>
        <v>621744.89461112081</v>
      </c>
      <c r="AS5" s="8">
        <f t="shared" si="5"/>
        <v>644137.1613395192</v>
      </c>
      <c r="AT5" s="8">
        <f t="shared" si="5"/>
        <v>661040.26842851331</v>
      </c>
      <c r="AU5" s="8">
        <f t="shared" si="5"/>
        <v>684847.76590401994</v>
      </c>
      <c r="AV5" s="8">
        <f t="shared" si="5"/>
        <v>695998.1676356995</v>
      </c>
      <c r="AW5" s="8">
        <f t="shared" si="5"/>
        <v>721064.68084273289</v>
      </c>
      <c r="AX5" s="8">
        <f t="shared" si="5"/>
        <v>747033.96953622019</v>
      </c>
      <c r="AY5" s="8">
        <f t="shared" si="5"/>
        <v>773938.54735586117</v>
      </c>
      <c r="AZ5" s="8">
        <f t="shared" si="5"/>
        <v>801812.09892659192</v>
      </c>
      <c r="BA5" s="8">
        <f t="shared" si="5"/>
        <v>830689.52203185286</v>
      </c>
      <c r="BB5" s="8">
        <f t="shared" si="5"/>
        <v>860606.97130573483</v>
      </c>
      <c r="BC5" s="8">
        <f t="shared" si="5"/>
        <v>891601.90349870513</v>
      </c>
      <c r="BD5" s="8">
        <f t="shared" si="5"/>
        <v>923713.12437359174</v>
      </c>
      <c r="BE5" s="8">
        <f t="shared" si="5"/>
        <v>956980.83729053137</v>
      </c>
      <c r="BF5" s="8">
        <f t="shared" si="5"/>
        <v>991446.69354171725</v>
      </c>
      <c r="BG5" s="8">
        <f t="shared" si="5"/>
        <v>1027153.8444989609</v>
      </c>
      <c r="BH5" s="8">
        <f t="shared" si="5"/>
        <v>929837.18065575161</v>
      </c>
      <c r="BI5" s="8">
        <f t="shared" si="5"/>
        <v>1123879.6947985883</v>
      </c>
      <c r="BJ5" s="8">
        <f t="shared" si="5"/>
        <v>1153267.3377657207</v>
      </c>
      <c r="BK5" s="8">
        <f t="shared" si="5"/>
        <v>1263733.4045650992</v>
      </c>
      <c r="BL5" s="8">
        <f t="shared" si="5"/>
        <v>1249735.7878827739</v>
      </c>
      <c r="BM5" s="8">
        <f t="shared" si="5"/>
        <v>1319407.0869396827</v>
      </c>
      <c r="BN5" s="8">
        <f t="shared" si="5"/>
        <v>1341375.7821589666</v>
      </c>
      <c r="BO5" s="8">
        <f t="shared" ref="BO5:BX5" si="6">BR76</f>
        <v>1323510.1897415032</v>
      </c>
      <c r="BP5" s="8">
        <f t="shared" si="6"/>
        <v>1426023.740884165</v>
      </c>
      <c r="BQ5" s="8">
        <f t="shared" si="6"/>
        <v>1420559.8760739001</v>
      </c>
      <c r="BR5" s="8">
        <f t="shared" si="6"/>
        <v>1545307.7053288112</v>
      </c>
      <c r="BS5" s="8">
        <f t="shared" si="6"/>
        <v>1524725.9727597805</v>
      </c>
      <c r="BT5" s="8">
        <f t="shared" si="6"/>
        <v>1579639.2836139183</v>
      </c>
      <c r="BU5" s="8">
        <f t="shared" si="6"/>
        <v>1636530.3083411301</v>
      </c>
      <c r="BV5" s="8">
        <f t="shared" si="6"/>
        <v>1169874.4895444473</v>
      </c>
      <c r="BW5" s="8">
        <f t="shared" si="6"/>
        <v>1212007.7532602889</v>
      </c>
      <c r="BX5" s="8">
        <f t="shared" si="6"/>
        <v>0</v>
      </c>
      <c r="CB5" s="2"/>
    </row>
    <row r="6" spans="1:80" ht="35.450000000000003" customHeight="1" x14ac:dyDescent="0.25">
      <c r="A6" s="7" t="s">
        <v>131</v>
      </c>
      <c r="B6" s="8">
        <f t="shared" si="3"/>
        <v>7347035.472070978</v>
      </c>
      <c r="C6" s="8">
        <f t="shared" ref="C6:AH6" si="7">F82</f>
        <v>92123.397847831962</v>
      </c>
      <c r="D6" s="8">
        <f t="shared" si="7"/>
        <v>75498.294681165135</v>
      </c>
      <c r="E6" s="8">
        <f t="shared" si="7"/>
        <v>78217.380863766215</v>
      </c>
      <c r="F6" s="8">
        <f t="shared" si="7"/>
        <v>81034.39547905096</v>
      </c>
      <c r="G6" s="8">
        <f t="shared" si="7"/>
        <v>83952.865439108078</v>
      </c>
      <c r="H6" s="8">
        <f t="shared" si="7"/>
        <v>86976.444678470638</v>
      </c>
      <c r="I6" s="8">
        <f t="shared" si="7"/>
        <v>90108.918728854667</v>
      </c>
      <c r="J6" s="8">
        <f t="shared" si="7"/>
        <v>93354.209458658152</v>
      </c>
      <c r="K6" s="8">
        <f t="shared" si="7"/>
        <v>96716.379983153616</v>
      </c>
      <c r="L6" s="8">
        <f t="shared" si="7"/>
        <v>100199.63975152289</v>
      </c>
      <c r="M6" s="8">
        <f t="shared" si="7"/>
        <v>103808.34981710193</v>
      </c>
      <c r="N6" s="8">
        <f t="shared" si="7"/>
        <v>107547.02829743484</v>
      </c>
      <c r="O6" s="8">
        <f t="shared" si="7"/>
        <v>111420.3560309726</v>
      </c>
      <c r="P6" s="8">
        <f t="shared" si="7"/>
        <v>115433.18243749927</v>
      </c>
      <c r="Q6" s="8">
        <f t="shared" si="7"/>
        <v>119590.53158962233</v>
      </c>
      <c r="R6" s="8">
        <f t="shared" si="7"/>
        <v>123897.60850292892</v>
      </c>
      <c r="S6" s="8">
        <f t="shared" si="7"/>
        <v>128359.80565268362</v>
      </c>
      <c r="T6" s="8">
        <f t="shared" si="7"/>
        <v>132982.70972522613</v>
      </c>
      <c r="U6" s="8">
        <f t="shared" si="7"/>
        <v>137772.10861252208</v>
      </c>
      <c r="V6" s="8">
        <f t="shared" si="7"/>
        <v>142733.99865862384</v>
      </c>
      <c r="W6" s="8">
        <f t="shared" si="7"/>
        <v>147874.59216711391</v>
      </c>
      <c r="X6" s="8">
        <f t="shared" si="7"/>
        <v>153200.32517893097</v>
      </c>
      <c r="Y6" s="8">
        <f t="shared" si="7"/>
        <v>158717.86553031518</v>
      </c>
      <c r="Z6" s="8">
        <f t="shared" si="7"/>
        <v>164434.1212009626</v>
      </c>
      <c r="AA6" s="8">
        <f t="shared" si="7"/>
        <v>170356.24896283951</v>
      </c>
      <c r="AB6" s="8">
        <f t="shared" si="7"/>
        <v>176491.66334048595</v>
      </c>
      <c r="AC6" s="8">
        <f t="shared" si="7"/>
        <v>182848.04589402623</v>
      </c>
      <c r="AD6" s="8">
        <f t="shared" si="7"/>
        <v>189433.35483650884</v>
      </c>
      <c r="AE6" s="8">
        <f t="shared" si="7"/>
        <v>196255.83499761665</v>
      </c>
      <c r="AF6" s="8">
        <f t="shared" si="7"/>
        <v>203324.02814622282</v>
      </c>
      <c r="AG6" s="8">
        <f t="shared" si="7"/>
        <v>210646.78368471464</v>
      </c>
      <c r="AH6" s="8">
        <f t="shared" si="7"/>
        <v>218233.26972847641</v>
      </c>
      <c r="AI6" s="8">
        <f t="shared" ref="AI6:BN6" si="8">AL82</f>
        <v>226092.98458440145</v>
      </c>
      <c r="AJ6" s="8">
        <f t="shared" si="8"/>
        <v>234235.7686428056</v>
      </c>
      <c r="AK6" s="8">
        <f t="shared" si="8"/>
        <v>242671.81669762993</v>
      </c>
      <c r="AL6" s="8">
        <f t="shared" si="8"/>
        <v>441156.36294459127</v>
      </c>
      <c r="AM6" s="8">
        <f t="shared" si="8"/>
        <v>457044.69758731336</v>
      </c>
      <c r="AN6" s="8">
        <f t="shared" si="8"/>
        <v>473505.25377985992</v>
      </c>
      <c r="AO6" s="8">
        <f t="shared" si="8"/>
        <v>490558.64019579225</v>
      </c>
      <c r="AP6" s="8">
        <f t="shared" si="8"/>
        <v>508226.20773417194</v>
      </c>
      <c r="AQ6" s="8">
        <f t="shared" si="8"/>
        <v>0</v>
      </c>
      <c r="AR6" s="8">
        <f t="shared" si="8"/>
        <v>0</v>
      </c>
      <c r="AS6" s="8">
        <f t="shared" si="8"/>
        <v>0</v>
      </c>
      <c r="AT6" s="8">
        <f t="shared" si="8"/>
        <v>0</v>
      </c>
      <c r="AU6" s="8">
        <f t="shared" si="8"/>
        <v>0</v>
      </c>
      <c r="AV6" s="8">
        <f t="shared" si="8"/>
        <v>0</v>
      </c>
      <c r="AW6" s="8">
        <f t="shared" si="8"/>
        <v>0</v>
      </c>
      <c r="AX6" s="8">
        <f t="shared" si="8"/>
        <v>0</v>
      </c>
      <c r="AY6" s="8">
        <f t="shared" si="8"/>
        <v>0</v>
      </c>
      <c r="AZ6" s="8">
        <f t="shared" si="8"/>
        <v>0</v>
      </c>
      <c r="BA6" s="8">
        <f t="shared" si="8"/>
        <v>0</v>
      </c>
      <c r="BB6" s="8">
        <f t="shared" si="8"/>
        <v>0</v>
      </c>
      <c r="BC6" s="8">
        <f t="shared" si="8"/>
        <v>0</v>
      </c>
      <c r="BD6" s="8">
        <f t="shared" si="8"/>
        <v>0</v>
      </c>
      <c r="BE6" s="8">
        <f t="shared" si="8"/>
        <v>0</v>
      </c>
      <c r="BF6" s="8">
        <f t="shared" si="8"/>
        <v>0</v>
      </c>
      <c r="BG6" s="8">
        <f t="shared" si="8"/>
        <v>0</v>
      </c>
      <c r="BH6" s="8">
        <f t="shared" si="8"/>
        <v>0</v>
      </c>
      <c r="BI6" s="8">
        <f t="shared" si="8"/>
        <v>0</v>
      </c>
      <c r="BJ6" s="8">
        <f t="shared" si="8"/>
        <v>0</v>
      </c>
      <c r="BK6" s="8">
        <f t="shared" si="8"/>
        <v>0</v>
      </c>
      <c r="BL6" s="8">
        <f t="shared" si="8"/>
        <v>0</v>
      </c>
      <c r="BM6" s="8">
        <f t="shared" si="8"/>
        <v>0</v>
      </c>
      <c r="BN6" s="8">
        <f t="shared" si="8"/>
        <v>0</v>
      </c>
      <c r="BO6" s="8">
        <f t="shared" ref="BO6:BX6" si="9">BR82</f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CB6" s="2"/>
    </row>
    <row r="7" spans="1:80" ht="35.450000000000003" customHeight="1" x14ac:dyDescent="0.25">
      <c r="A7" s="7" t="s">
        <v>149</v>
      </c>
      <c r="B7" s="8">
        <f t="shared" si="3"/>
        <v>41197772.289040089</v>
      </c>
      <c r="C7" s="8">
        <f t="shared" ref="C7:AH7" si="10">F88</f>
        <v>166372.10656100995</v>
      </c>
      <c r="D7" s="8">
        <f t="shared" si="10"/>
        <v>253560.31043863005</v>
      </c>
      <c r="E7" s="8">
        <f t="shared" si="10"/>
        <v>262692.33573113935</v>
      </c>
      <c r="F7" s="8">
        <f t="shared" si="10"/>
        <v>272153.25274096359</v>
      </c>
      <c r="G7" s="8">
        <f t="shared" si="10"/>
        <v>281954.90656907996</v>
      </c>
      <c r="H7" s="8">
        <f t="shared" si="10"/>
        <v>292109.56892014667</v>
      </c>
      <c r="I7" s="8">
        <f t="shared" si="10"/>
        <v>302629.95346671948</v>
      </c>
      <c r="J7" s="8">
        <f t="shared" si="10"/>
        <v>313529.23176681413</v>
      </c>
      <c r="K7" s="8">
        <f t="shared" si="10"/>
        <v>324821.0497547423</v>
      </c>
      <c r="L7" s="8">
        <f t="shared" si="10"/>
        <v>429156.94761501311</v>
      </c>
      <c r="M7" s="8">
        <f t="shared" si="10"/>
        <v>144939.96012199137</v>
      </c>
      <c r="N7" s="8">
        <f t="shared" si="10"/>
        <v>135955.67728166291</v>
      </c>
      <c r="O7" s="8">
        <f t="shared" si="10"/>
        <v>136647.60645307961</v>
      </c>
      <c r="P7" s="8">
        <f t="shared" si="10"/>
        <v>289671.94838089444</v>
      </c>
      <c r="Q7" s="8">
        <f t="shared" si="10"/>
        <v>60923.478356977408</v>
      </c>
      <c r="R7" s="8">
        <f t="shared" si="10"/>
        <v>63117.649614699636</v>
      </c>
      <c r="S7" s="8">
        <f t="shared" si="10"/>
        <v>65390.844389102975</v>
      </c>
      <c r="T7" s="8">
        <f t="shared" si="10"/>
        <v>67745.908727945382</v>
      </c>
      <c r="U7" s="8">
        <f t="shared" si="10"/>
        <v>70185.791179964086</v>
      </c>
      <c r="V7" s="8">
        <f t="shared" si="10"/>
        <v>72713.546486468753</v>
      </c>
      <c r="W7" s="8">
        <f t="shared" si="10"/>
        <v>75332.339405888226</v>
      </c>
      <c r="X7" s="8">
        <f t="shared" si="10"/>
        <v>78045.448676059168</v>
      </c>
      <c r="Y7" s="8">
        <f t="shared" si="10"/>
        <v>80856.271119217156</v>
      </c>
      <c r="Z7" s="8">
        <f t="shared" si="10"/>
        <v>83768.325894829992</v>
      </c>
      <c r="AA7" s="8">
        <f t="shared" si="10"/>
        <v>224998.81938488237</v>
      </c>
      <c r="AB7" s="8">
        <f t="shared" si="10"/>
        <v>233102.19686479279</v>
      </c>
      <c r="AC7" s="8">
        <f t="shared" si="10"/>
        <v>272547.08727600134</v>
      </c>
      <c r="AD7" s="8">
        <f t="shared" si="10"/>
        <v>979334.70236232853</v>
      </c>
      <c r="AE7" s="8">
        <f t="shared" si="10"/>
        <v>1014605.6375348485</v>
      </c>
      <c r="AF7" s="8">
        <f t="shared" si="10"/>
        <v>1051146.8624917932</v>
      </c>
      <c r="AG7" s="8">
        <f t="shared" si="10"/>
        <v>830663.73188878037</v>
      </c>
      <c r="AH7" s="8">
        <f t="shared" si="10"/>
        <v>312938.27357290953</v>
      </c>
      <c r="AI7" s="8">
        <f t="shared" ref="AI7:BN7" si="11">AL88</f>
        <v>324208.80808329262</v>
      </c>
      <c r="AJ7" s="8">
        <f t="shared" si="11"/>
        <v>335885.25314817403</v>
      </c>
      <c r="AK7" s="8">
        <f t="shared" si="11"/>
        <v>347982.22771735612</v>
      </c>
      <c r="AL7" s="8">
        <f t="shared" si="11"/>
        <v>360514.8772450423</v>
      </c>
      <c r="AM7" s="8">
        <f t="shared" si="11"/>
        <v>373498.89265199803</v>
      </c>
      <c r="AN7" s="8">
        <f t="shared" si="11"/>
        <v>386950.52997063828</v>
      </c>
      <c r="AO7" s="8">
        <f t="shared" si="11"/>
        <v>400886.63069763669</v>
      </c>
      <c r="AP7" s="8">
        <f t="shared" si="11"/>
        <v>415324.64287953835</v>
      </c>
      <c r="AQ7" s="8">
        <f t="shared" si="11"/>
        <v>430282.64295777347</v>
      </c>
      <c r="AR7" s="8">
        <f t="shared" si="11"/>
        <v>445779.35840042628</v>
      </c>
      <c r="AS7" s="8">
        <f t="shared" si="11"/>
        <v>461834.19114908919</v>
      </c>
      <c r="AT7" s="8">
        <f t="shared" si="11"/>
        <v>478467.24191016203</v>
      </c>
      <c r="AU7" s="8">
        <f t="shared" si="11"/>
        <v>495699.33532100491</v>
      </c>
      <c r="AV7" s="8">
        <f t="shared" si="11"/>
        <v>513552.04602245789</v>
      </c>
      <c r="AW7" s="8">
        <f t="shared" si="11"/>
        <v>532047.72567036608</v>
      </c>
      <c r="AX7" s="8">
        <f t="shared" si="11"/>
        <v>551209.5309199295</v>
      </c>
      <c r="AY7" s="8">
        <f t="shared" si="11"/>
        <v>571061.45241791697</v>
      </c>
      <c r="AZ7" s="8">
        <f t="shared" si="11"/>
        <v>591628.34483903868</v>
      </c>
      <c r="BA7" s="8">
        <f t="shared" si="11"/>
        <v>612935.9580040857</v>
      </c>
      <c r="BB7" s="8">
        <f t="shared" si="11"/>
        <v>635010.96911879454</v>
      </c>
      <c r="BC7" s="8">
        <f t="shared" si="11"/>
        <v>657881.01617380173</v>
      </c>
      <c r="BD7" s="8">
        <f t="shared" si="11"/>
        <v>681574.73254750448</v>
      </c>
      <c r="BE7" s="8">
        <f t="shared" si="11"/>
        <v>706121.78285514924</v>
      </c>
      <c r="BF7" s="8">
        <f t="shared" si="11"/>
        <v>731552.90008903411</v>
      </c>
      <c r="BG7" s="8">
        <f t="shared" si="11"/>
        <v>757899.92409632064</v>
      </c>
      <c r="BH7" s="8">
        <f t="shared" si="11"/>
        <v>785195.8414426347</v>
      </c>
      <c r="BI7" s="8">
        <f t="shared" si="11"/>
        <v>813474.8267113592</v>
      </c>
      <c r="BJ7" s="8">
        <f t="shared" si="11"/>
        <v>842772.28529033449</v>
      </c>
      <c r="BK7" s="8">
        <f t="shared" si="11"/>
        <v>873124.8976995229</v>
      </c>
      <c r="BL7" s="8">
        <f t="shared" si="11"/>
        <v>904570.66551515064</v>
      </c>
      <c r="BM7" s="8">
        <f t="shared" si="11"/>
        <v>937148.95894781197</v>
      </c>
      <c r="BN7" s="8">
        <f t="shared" si="11"/>
        <v>970900.56613410928</v>
      </c>
      <c r="BO7" s="8">
        <f t="shared" ref="BO7:BX7" si="12">BR88</f>
        <v>1005867.7442035425</v>
      </c>
      <c r="BP7" s="8">
        <f t="shared" si="12"/>
        <v>1042094.2721845822</v>
      </c>
      <c r="BQ7" s="8">
        <f t="shared" si="12"/>
        <v>1079625.5058161642</v>
      </c>
      <c r="BR7" s="8">
        <f t="shared" si="12"/>
        <v>1118508.4343332348</v>
      </c>
      <c r="BS7" s="8">
        <f t="shared" si="12"/>
        <v>1158791.7392974331</v>
      </c>
      <c r="BT7" s="8">
        <f t="shared" si="12"/>
        <v>1200525.8555465778</v>
      </c>
      <c r="BU7" s="8">
        <f t="shared" si="12"/>
        <v>1243763.0343392589</v>
      </c>
      <c r="BV7" s="8">
        <f t="shared" si="12"/>
        <v>2543205.4120531469</v>
      </c>
      <c r="BW7" s="8">
        <f t="shared" si="12"/>
        <v>2634799.4636093234</v>
      </c>
      <c r="BX7" s="8">
        <f t="shared" si="12"/>
        <v>0</v>
      </c>
      <c r="CB7" s="2"/>
    </row>
    <row r="8" spans="1:80" ht="35.450000000000003" customHeight="1" x14ac:dyDescent="0.25">
      <c r="A8" s="9" t="s">
        <v>6</v>
      </c>
      <c r="B8" s="8">
        <f t="shared" si="3"/>
        <v>118289183.84277946</v>
      </c>
      <c r="C8" s="10">
        <f>SUM(C4:C7)</f>
        <v>384993.30443870072</v>
      </c>
      <c r="D8" s="10">
        <f>SUM(D4:D7)</f>
        <v>460112.24871728936</v>
      </c>
      <c r="E8" s="10">
        <f t="shared" ref="E8:BP8" si="13">SUM(E4:E7)</f>
        <v>475207.48373835324</v>
      </c>
      <c r="F8" s="10">
        <f t="shared" si="13"/>
        <v>492322.17630668695</v>
      </c>
      <c r="G8" s="10">
        <f t="shared" si="13"/>
        <v>662118.82553862594</v>
      </c>
      <c r="H8" s="10">
        <f t="shared" si="13"/>
        <v>689247.2974520314</v>
      </c>
      <c r="I8" s="10">
        <f t="shared" si="13"/>
        <v>690268.32082858495</v>
      </c>
      <c r="J8" s="10">
        <f t="shared" si="13"/>
        <v>701037.27102916862</v>
      </c>
      <c r="K8" s="10">
        <f t="shared" si="13"/>
        <v>726285.26855273847</v>
      </c>
      <c r="L8" s="10">
        <f t="shared" si="13"/>
        <v>805378.23649337259</v>
      </c>
      <c r="M8" s="10">
        <f t="shared" si="13"/>
        <v>521000.39719526621</v>
      </c>
      <c r="N8" s="10">
        <f t="shared" si="13"/>
        <v>513384.87092926446</v>
      </c>
      <c r="O8" s="10">
        <f t="shared" si="13"/>
        <v>531874.52973275608</v>
      </c>
      <c r="P8" s="10">
        <f t="shared" si="13"/>
        <v>694777.07919928816</v>
      </c>
      <c r="Q8" s="10">
        <f t="shared" si="13"/>
        <v>482874.9766071543</v>
      </c>
      <c r="R8" s="10">
        <f t="shared" si="13"/>
        <v>500265.81546465639</v>
      </c>
      <c r="S8" s="10">
        <f t="shared" si="13"/>
        <v>467423.44322581019</v>
      </c>
      <c r="T8" s="10">
        <f t="shared" si="13"/>
        <v>484257.79201827629</v>
      </c>
      <c r="U8" s="10">
        <f t="shared" si="13"/>
        <v>449708.95830125129</v>
      </c>
      <c r="V8" s="10">
        <f t="shared" si="13"/>
        <v>465905.31637626275</v>
      </c>
      <c r="W8" s="10">
        <f t="shared" si="13"/>
        <v>482684.98952661711</v>
      </c>
      <c r="X8" s="10">
        <f t="shared" si="13"/>
        <v>500068.98596141615</v>
      </c>
      <c r="Y8" s="10">
        <f t="shared" si="13"/>
        <v>518079.07050461369</v>
      </c>
      <c r="Z8" s="10">
        <f t="shared" si="13"/>
        <v>663941.54598124512</v>
      </c>
      <c r="AA8" s="10">
        <f t="shared" si="13"/>
        <v>1009280.4183836151</v>
      </c>
      <c r="AB8" s="10">
        <f t="shared" si="13"/>
        <v>1215461.4550807052</v>
      </c>
      <c r="AC8" s="10">
        <f t="shared" si="13"/>
        <v>1438634.6252416782</v>
      </c>
      <c r="AD8" s="10">
        <f t="shared" si="13"/>
        <v>2187419.1162253469</v>
      </c>
      <c r="AE8" s="10">
        <f t="shared" si="13"/>
        <v>2077349.4987483574</v>
      </c>
      <c r="AF8" s="10">
        <f t="shared" si="13"/>
        <v>1956514.2331051626</v>
      </c>
      <c r="AG8" s="10">
        <f t="shared" si="13"/>
        <v>1609659.3847605553</v>
      </c>
      <c r="AH8" s="10">
        <f t="shared" si="13"/>
        <v>1198224.1790752194</v>
      </c>
      <c r="AI8" s="10">
        <f t="shared" si="13"/>
        <v>1305367.0430722046</v>
      </c>
      <c r="AJ8" s="10">
        <f t="shared" si="13"/>
        <v>1356799.6410064399</v>
      </c>
      <c r="AK8" s="10">
        <f t="shared" si="13"/>
        <v>1401086.337914618</v>
      </c>
      <c r="AL8" s="10">
        <f t="shared" si="13"/>
        <v>1641291.4148261137</v>
      </c>
      <c r="AM8" s="10">
        <f t="shared" si="13"/>
        <v>1700402.8533893593</v>
      </c>
      <c r="AN8" s="10">
        <f t="shared" si="13"/>
        <v>1761643.2022347476</v>
      </c>
      <c r="AO8" s="10">
        <f t="shared" si="13"/>
        <v>1825089.1344918723</v>
      </c>
      <c r="AP8" s="10">
        <f t="shared" si="13"/>
        <v>1890820.0846884246</v>
      </c>
      <c r="AQ8" s="10">
        <f t="shared" si="13"/>
        <v>1421065.0445052781</v>
      </c>
      <c r="AR8" s="10">
        <f t="shared" si="13"/>
        <v>1466379.4684224548</v>
      </c>
      <c r="AS8" s="10">
        <f t="shared" si="13"/>
        <v>1470577.2928694685</v>
      </c>
      <c r="AT8" s="10">
        <f t="shared" si="13"/>
        <v>1517244.80658354</v>
      </c>
      <c r="AU8" s="10">
        <f t="shared" si="13"/>
        <v>1571888.6817416078</v>
      </c>
      <c r="AV8" s="10">
        <f t="shared" si="13"/>
        <v>1614986.0394653613</v>
      </c>
      <c r="AW8" s="10">
        <f t="shared" si="13"/>
        <v>1673150.0846739144</v>
      </c>
      <c r="AX8" s="10">
        <f t="shared" si="13"/>
        <v>1733408.9196034623</v>
      </c>
      <c r="AY8" s="10">
        <f t="shared" si="13"/>
        <v>1795837.9885247652</v>
      </c>
      <c r="AZ8" s="10">
        <f t="shared" si="13"/>
        <v>1860515.4528490822</v>
      </c>
      <c r="BA8" s="10">
        <f t="shared" si="13"/>
        <v>1927522.2889865325</v>
      </c>
      <c r="BB8" s="10">
        <f t="shared" si="13"/>
        <v>1996942.3897288409</v>
      </c>
      <c r="BC8" s="10">
        <f t="shared" si="13"/>
        <v>2068862.6692834031</v>
      </c>
      <c r="BD8" s="10">
        <f t="shared" si="13"/>
        <v>2143373.1720901788</v>
      </c>
      <c r="BE8" s="10">
        <f t="shared" si="13"/>
        <v>2220567.1855576406</v>
      </c>
      <c r="BF8" s="10">
        <f t="shared" si="13"/>
        <v>2300541.3568589361</v>
      </c>
      <c r="BG8" s="10">
        <f t="shared" si="13"/>
        <v>2383395.8139344822</v>
      </c>
      <c r="BH8" s="10">
        <f t="shared" si="13"/>
        <v>2334924.4758688873</v>
      </c>
      <c r="BI8" s="10">
        <f t="shared" si="13"/>
        <v>2579571.4899662836</v>
      </c>
      <c r="BJ8" s="10">
        <f t="shared" si="13"/>
        <v>2661386.1640747404</v>
      </c>
      <c r="BK8" s="10">
        <f t="shared" si="13"/>
        <v>2826167.4320274033</v>
      </c>
      <c r="BL8" s="10">
        <f t="shared" si="13"/>
        <v>2868441.1893309383</v>
      </c>
      <c r="BM8" s="10">
        <f t="shared" si="13"/>
        <v>2996410.4871620834</v>
      </c>
      <c r="BN8" s="10">
        <f t="shared" si="13"/>
        <v>3078776.7952410569</v>
      </c>
      <c r="BO8" s="10">
        <f t="shared" si="13"/>
        <v>3123484.0477899476</v>
      </c>
      <c r="BP8" s="10">
        <f t="shared" si="13"/>
        <v>3290824.017424996</v>
      </c>
      <c r="BQ8" s="10">
        <f t="shared" ref="BQ8:BW8" si="14">SUM(BQ4:BQ7)</f>
        <v>2713269.3633011496</v>
      </c>
      <c r="BR8" s="10">
        <f t="shared" si="14"/>
        <v>2884574.3832804477</v>
      </c>
      <c r="BS8" s="10">
        <f t="shared" si="14"/>
        <v>2912226.6079711807</v>
      </c>
      <c r="BT8" s="10">
        <f t="shared" si="14"/>
        <v>2985518.2460303055</v>
      </c>
      <c r="BU8" s="10">
        <f t="shared" si="14"/>
        <v>3093042.2827647356</v>
      </c>
      <c r="BV8" s="10">
        <f t="shared" si="14"/>
        <v>3848717.5235737618</v>
      </c>
      <c r="BW8" s="10">
        <f t="shared" si="14"/>
        <v>3987329.8549287762</v>
      </c>
      <c r="BX8" s="8">
        <v>0</v>
      </c>
      <c r="CB8" s="2"/>
    </row>
    <row r="9" spans="1:80" ht="117" customHeight="1" x14ac:dyDescent="0.25">
      <c r="A9" s="71" t="s">
        <v>144</v>
      </c>
      <c r="B9" s="71"/>
      <c r="C9" s="71"/>
      <c r="D9" s="71"/>
      <c r="E9" s="71"/>
      <c r="F9" s="71"/>
      <c r="G9" s="11"/>
      <c r="H9" s="11"/>
      <c r="I9" s="11"/>
      <c r="J9" s="11"/>
      <c r="CB9" s="2"/>
    </row>
    <row r="10" spans="1:80" ht="35.450000000000003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ht="85.5" customHeight="1" x14ac:dyDescent="0.25">
      <c r="A11" s="3" t="s">
        <v>142</v>
      </c>
      <c r="CB11" s="2"/>
    </row>
    <row r="12" spans="1:80" ht="35.450000000000003" customHeight="1" x14ac:dyDescent="0.25">
      <c r="A12" s="4" t="s">
        <v>1</v>
      </c>
      <c r="B12" s="5" t="s">
        <v>2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71590</v>
      </c>
      <c r="CB12" s="2"/>
    </row>
    <row r="13" spans="1:80" ht="35.450000000000003" customHeight="1" x14ac:dyDescent="0.25">
      <c r="A13" s="7" t="s">
        <v>123</v>
      </c>
      <c r="B13" s="8">
        <f>SUM(C13:CA13)</f>
        <v>25786972.499335419</v>
      </c>
      <c r="C13" s="8">
        <f t="shared" ref="C13:AH13" si="15">F101</f>
        <v>430583</v>
      </c>
      <c r="D13" s="8">
        <f t="shared" si="15"/>
        <v>520286</v>
      </c>
      <c r="E13" s="8">
        <f t="shared" si="15"/>
        <v>548842</v>
      </c>
      <c r="F13" s="8">
        <f t="shared" si="15"/>
        <v>541667</v>
      </c>
      <c r="G13" s="8">
        <f t="shared" si="15"/>
        <v>145729.50227165929</v>
      </c>
      <c r="H13" s="8">
        <f t="shared" si="15"/>
        <v>149336.91444794016</v>
      </c>
      <c r="I13" s="8">
        <f t="shared" si="15"/>
        <v>159815.81812287433</v>
      </c>
      <c r="J13" s="8">
        <f t="shared" si="15"/>
        <v>156764.61588340707</v>
      </c>
      <c r="K13" s="8">
        <f t="shared" si="15"/>
        <v>158760.85016102574</v>
      </c>
      <c r="L13" s="8">
        <f t="shared" si="15"/>
        <v>160697.53545055556</v>
      </c>
      <c r="M13" s="8">
        <f t="shared" si="15"/>
        <v>166485.08932931439</v>
      </c>
      <c r="N13" s="8">
        <f t="shared" si="15"/>
        <v>168422.70469220926</v>
      </c>
      <c r="O13" s="8">
        <f t="shared" si="15"/>
        <v>180795.29469176687</v>
      </c>
      <c r="P13" s="8">
        <f t="shared" si="15"/>
        <v>182950.7042405649</v>
      </c>
      <c r="Q13" s="8">
        <f t="shared" si="15"/>
        <v>191796.13556826222</v>
      </c>
      <c r="R13" s="8">
        <f t="shared" si="15"/>
        <v>198703.71174998034</v>
      </c>
      <c r="S13" s="8">
        <f t="shared" si="15"/>
        <v>208281.94879492058</v>
      </c>
      <c r="T13" s="8">
        <f t="shared" si="15"/>
        <v>215783.2648371594</v>
      </c>
      <c r="U13" s="8">
        <f t="shared" si="15"/>
        <v>223554.74227692263</v>
      </c>
      <c r="V13" s="8">
        <f t="shared" si="15"/>
        <v>231606.11103097457</v>
      </c>
      <c r="W13" s="8">
        <f t="shared" si="15"/>
        <v>239947.45144097728</v>
      </c>
      <c r="X13" s="8">
        <f t="shared" si="15"/>
        <v>248589.20689411438</v>
      </c>
      <c r="Y13" s="8">
        <f t="shared" si="15"/>
        <v>257542.19689824726</v>
      </c>
      <c r="Z13" s="8">
        <f t="shared" si="15"/>
        <v>266817.63062797702</v>
      </c>
      <c r="AA13" s="8">
        <f t="shared" si="15"/>
        <v>276427.12095856975</v>
      </c>
      <c r="AB13" s="8">
        <f t="shared" si="15"/>
        <v>286382.69900531683</v>
      </c>
      <c r="AC13" s="8">
        <f t="shared" si="15"/>
        <v>269097.12414592539</v>
      </c>
      <c r="AD13" s="8">
        <f t="shared" si="15"/>
        <v>278788.71089146577</v>
      </c>
      <c r="AE13" s="8">
        <f t="shared" si="15"/>
        <v>288829.34207196411</v>
      </c>
      <c r="AF13" s="8">
        <f t="shared" si="15"/>
        <v>299231.58859255427</v>
      </c>
      <c r="AG13" s="8">
        <f t="shared" si="15"/>
        <v>310008.47410203289</v>
      </c>
      <c r="AH13" s="8">
        <f t="shared" si="15"/>
        <v>312938.27357290953</v>
      </c>
      <c r="AI13" s="8">
        <f t="shared" ref="AI13:BN13" si="16">AL101</f>
        <v>302879.28123570763</v>
      </c>
      <c r="AJ13" s="8">
        <f t="shared" si="16"/>
        <v>313787.53912526782</v>
      </c>
      <c r="AK13" s="8">
        <f t="shared" si="16"/>
        <v>325088.66010437219</v>
      </c>
      <c r="AL13" s="8">
        <f t="shared" si="16"/>
        <v>336796.79321576317</v>
      </c>
      <c r="AM13" s="8">
        <f t="shared" si="16"/>
        <v>348926.5970827876</v>
      </c>
      <c r="AN13" s="8">
        <f t="shared" si="16"/>
        <v>361493.25826204359</v>
      </c>
      <c r="AO13" s="8">
        <f t="shared" si="16"/>
        <v>374512.51025700272</v>
      </c>
      <c r="AP13" s="8">
        <f t="shared" si="16"/>
        <v>388000.65321641078</v>
      </c>
      <c r="AQ13" s="8">
        <f t="shared" si="16"/>
        <v>384989.73317274463</v>
      </c>
      <c r="AR13" s="8">
        <f t="shared" si="16"/>
        <v>398855.21541090769</v>
      </c>
      <c r="AS13" s="8">
        <f t="shared" si="16"/>
        <v>364605.94038085995</v>
      </c>
      <c r="AT13" s="8">
        <f t="shared" si="16"/>
        <v>377737.29624486476</v>
      </c>
      <c r="AU13" s="8">
        <f t="shared" si="16"/>
        <v>391341.58051658282</v>
      </c>
      <c r="AV13" s="8">
        <f t="shared" si="16"/>
        <v>405435.82580720366</v>
      </c>
      <c r="AW13" s="8">
        <f t="shared" si="16"/>
        <v>420037.67816081533</v>
      </c>
      <c r="AX13" s="8">
        <f t="shared" si="16"/>
        <v>435165.41914731276</v>
      </c>
      <c r="AY13" s="8">
        <f t="shared" si="16"/>
        <v>450837.98875098705</v>
      </c>
      <c r="AZ13" s="8">
        <f t="shared" si="16"/>
        <v>467075.00908345164</v>
      </c>
      <c r="BA13" s="8">
        <f t="shared" si="16"/>
        <v>483896.80895059393</v>
      </c>
      <c r="BB13" s="8">
        <f t="shared" si="16"/>
        <v>501324.44930431154</v>
      </c>
      <c r="BC13" s="8">
        <f t="shared" si="16"/>
        <v>519379.74961089616</v>
      </c>
      <c r="BD13" s="8">
        <f t="shared" si="16"/>
        <v>538085.31516908249</v>
      </c>
      <c r="BE13" s="8">
        <f t="shared" si="16"/>
        <v>557464.56541196001</v>
      </c>
      <c r="BF13" s="8">
        <f t="shared" si="16"/>
        <v>577541.76322818478</v>
      </c>
      <c r="BG13" s="8">
        <f t="shared" si="16"/>
        <v>598342.04533920053</v>
      </c>
      <c r="BH13" s="8">
        <f t="shared" si="16"/>
        <v>619891.45377050096</v>
      </c>
      <c r="BI13" s="8">
        <f t="shared" si="16"/>
        <v>642216.9684563363</v>
      </c>
      <c r="BJ13" s="8">
        <f t="shared" si="16"/>
        <v>665346.54101868509</v>
      </c>
      <c r="BK13" s="8">
        <f t="shared" si="16"/>
        <v>689309.12976278132</v>
      </c>
      <c r="BL13" s="8">
        <f t="shared" si="16"/>
        <v>714134.73593301373</v>
      </c>
      <c r="BM13" s="8">
        <f t="shared" si="16"/>
        <v>739854.44127458846</v>
      </c>
      <c r="BN13" s="8">
        <f t="shared" si="16"/>
        <v>766500.44694798102</v>
      </c>
      <c r="BO13" s="8">
        <f t="shared" ref="BO13:BR13" si="17">BR101</f>
        <v>794106.11384490191</v>
      </c>
      <c r="BP13" s="8">
        <f t="shared" si="17"/>
        <v>822706.004356249</v>
      </c>
      <c r="BQ13" s="8">
        <f t="shared" si="17"/>
        <v>213083.98141108503</v>
      </c>
      <c r="BR13" s="8">
        <f t="shared" si="17"/>
        <v>220758.24361840161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CB13" s="2"/>
    </row>
    <row r="14" spans="1:80" ht="35.450000000000003" customHeight="1" x14ac:dyDescent="0.25">
      <c r="A14" s="7" t="s">
        <v>146</v>
      </c>
      <c r="B14" s="8">
        <f>SUM(C14:CA14)</f>
        <v>44544826.640572064</v>
      </c>
      <c r="C14" s="8">
        <v>0</v>
      </c>
      <c r="D14" s="8">
        <v>0</v>
      </c>
      <c r="E14" s="8">
        <v>0</v>
      </c>
      <c r="F14" s="8">
        <v>0</v>
      </c>
      <c r="G14" s="8">
        <f>G5</f>
        <v>150481.55125877864</v>
      </c>
      <c r="H14" s="8">
        <f t="shared" ref="G14:BS16" si="18">H5</f>
        <v>160824.36940547399</v>
      </c>
      <c r="I14" s="8">
        <f t="shared" si="18"/>
        <v>137713.6305101364</v>
      </c>
      <c r="J14" s="8">
        <f t="shared" si="18"/>
        <v>137389.21392028933</v>
      </c>
      <c r="K14" s="8">
        <f t="shared" si="18"/>
        <v>145986.98865381678</v>
      </c>
      <c r="L14" s="8">
        <f t="shared" si="18"/>
        <v>115324.11367628105</v>
      </c>
      <c r="M14" s="8">
        <f t="shared" si="18"/>
        <v>105766.99792685857</v>
      </c>
      <c r="N14" s="8">
        <f t="shared" si="18"/>
        <v>101459.4606579574</v>
      </c>
      <c r="O14" s="8">
        <f t="shared" si="18"/>
        <v>103011.27255693695</v>
      </c>
      <c r="P14" s="8">
        <f t="shared" si="18"/>
        <v>106721.24414032952</v>
      </c>
      <c r="Q14" s="8">
        <f t="shared" si="18"/>
        <v>110564.83109229234</v>
      </c>
      <c r="R14" s="8">
        <f t="shared" si="18"/>
        <v>114546.84559704748</v>
      </c>
      <c r="S14" s="8">
        <f t="shared" si="18"/>
        <v>65390.844389102975</v>
      </c>
      <c r="T14" s="8">
        <f t="shared" si="18"/>
        <v>67745.908727945382</v>
      </c>
      <c r="U14" s="8">
        <f t="shared" si="18"/>
        <v>18196.316231842538</v>
      </c>
      <c r="V14" s="8">
        <f t="shared" si="18"/>
        <v>18851.660200195602</v>
      </c>
      <c r="W14" s="8">
        <f t="shared" si="18"/>
        <v>19530.606512637685</v>
      </c>
      <c r="X14" s="8">
        <f t="shared" si="18"/>
        <v>20234.005212311637</v>
      </c>
      <c r="Y14" s="8">
        <f t="shared" si="18"/>
        <v>20962.736956834076</v>
      </c>
      <c r="Z14" s="8">
        <f t="shared" si="18"/>
        <v>148921.46825747556</v>
      </c>
      <c r="AA14" s="8">
        <f t="shared" si="18"/>
        <v>337498.22907732357</v>
      </c>
      <c r="AB14" s="8">
        <f t="shared" si="18"/>
        <v>519484.89587010961</v>
      </c>
      <c r="AC14" s="8">
        <f t="shared" si="18"/>
        <v>714142.36792572506</v>
      </c>
      <c r="AD14" s="8">
        <f t="shared" si="18"/>
        <v>739862.34813504387</v>
      </c>
      <c r="AE14" s="8">
        <f t="shared" si="18"/>
        <v>577658.68414392823</v>
      </c>
      <c r="AF14" s="8">
        <f t="shared" si="18"/>
        <v>402811.75387459231</v>
      </c>
      <c r="AG14" s="8">
        <f t="shared" si="18"/>
        <v>258340.39508502738</v>
      </c>
      <c r="AH14" s="8">
        <f t="shared" si="18"/>
        <v>354114.36220092396</v>
      </c>
      <c r="AI14" s="8">
        <f t="shared" si="18"/>
        <v>452185.9691688029</v>
      </c>
      <c r="AJ14" s="8">
        <f t="shared" si="18"/>
        <v>472891.08009019238</v>
      </c>
      <c r="AK14" s="8">
        <f t="shared" si="18"/>
        <v>485343.63339525985</v>
      </c>
      <c r="AL14" s="8">
        <f t="shared" si="18"/>
        <v>502823.38142071693</v>
      </c>
      <c r="AM14" s="8">
        <f t="shared" si="18"/>
        <v>520932.66606726032</v>
      </c>
      <c r="AN14" s="8">
        <f t="shared" si="18"/>
        <v>539694.16022220592</v>
      </c>
      <c r="AO14" s="8">
        <f t="shared" si="18"/>
        <v>559131.35334144055</v>
      </c>
      <c r="AP14" s="8">
        <f t="shared" si="18"/>
        <v>579268.58085830347</v>
      </c>
      <c r="AQ14" s="8">
        <f t="shared" si="18"/>
        <v>605792.66837475996</v>
      </c>
      <c r="AR14" s="8">
        <f t="shared" si="18"/>
        <v>621744.89461112081</v>
      </c>
      <c r="AS14" s="8">
        <f t="shared" si="18"/>
        <v>644137.1613395192</v>
      </c>
      <c r="AT14" s="8">
        <f t="shared" si="18"/>
        <v>661040.26842851331</v>
      </c>
      <c r="AU14" s="8">
        <f t="shared" si="18"/>
        <v>684847.76590401994</v>
      </c>
      <c r="AV14" s="8">
        <f t="shared" si="18"/>
        <v>695998.1676356995</v>
      </c>
      <c r="AW14" s="8">
        <f t="shared" si="18"/>
        <v>721064.68084273289</v>
      </c>
      <c r="AX14" s="8">
        <f t="shared" si="18"/>
        <v>747033.96953622019</v>
      </c>
      <c r="AY14" s="8">
        <f t="shared" si="18"/>
        <v>773938.54735586117</v>
      </c>
      <c r="AZ14" s="8">
        <f t="shared" si="18"/>
        <v>801812.09892659192</v>
      </c>
      <c r="BA14" s="8">
        <f t="shared" si="18"/>
        <v>830689.52203185286</v>
      </c>
      <c r="BB14" s="8">
        <f t="shared" si="18"/>
        <v>860606.97130573483</v>
      </c>
      <c r="BC14" s="8">
        <f t="shared" si="18"/>
        <v>891601.90349870513</v>
      </c>
      <c r="BD14" s="8">
        <f t="shared" si="18"/>
        <v>923713.12437359174</v>
      </c>
      <c r="BE14" s="8">
        <f t="shared" si="18"/>
        <v>956980.83729053137</v>
      </c>
      <c r="BF14" s="8">
        <f t="shared" si="18"/>
        <v>991446.69354171725</v>
      </c>
      <c r="BG14" s="8">
        <f t="shared" si="18"/>
        <v>1027153.8444989609</v>
      </c>
      <c r="BH14" s="8">
        <f t="shared" si="18"/>
        <v>929837.18065575161</v>
      </c>
      <c r="BI14" s="8">
        <f t="shared" si="18"/>
        <v>1123879.6947985883</v>
      </c>
      <c r="BJ14" s="8">
        <f t="shared" si="18"/>
        <v>1153267.3377657207</v>
      </c>
      <c r="BK14" s="8">
        <f t="shared" si="18"/>
        <v>1263733.4045650992</v>
      </c>
      <c r="BL14" s="8">
        <f t="shared" si="18"/>
        <v>1249735.7878827739</v>
      </c>
      <c r="BM14" s="8">
        <f t="shared" si="18"/>
        <v>1319407.0869396827</v>
      </c>
      <c r="BN14" s="8">
        <f t="shared" si="18"/>
        <v>1341375.7821589666</v>
      </c>
      <c r="BO14" s="8">
        <f t="shared" si="18"/>
        <v>1323510.1897415032</v>
      </c>
      <c r="BP14" s="8">
        <f t="shared" si="18"/>
        <v>1426023.740884165</v>
      </c>
      <c r="BQ14" s="8">
        <f t="shared" si="18"/>
        <v>1420559.8760739001</v>
      </c>
      <c r="BR14" s="8">
        <f t="shared" si="18"/>
        <v>1545307.7053288112</v>
      </c>
      <c r="BS14" s="8">
        <f t="shared" si="18"/>
        <v>1524725.9727597805</v>
      </c>
      <c r="BT14" s="8">
        <f t="shared" ref="BT14:BX16" si="19">BT5</f>
        <v>1579639.2836139183</v>
      </c>
      <c r="BU14" s="8">
        <f t="shared" si="19"/>
        <v>1636530.3083411301</v>
      </c>
      <c r="BV14" s="8">
        <f t="shared" si="19"/>
        <v>1169874.4895444473</v>
      </c>
      <c r="BW14" s="8">
        <f t="shared" si="19"/>
        <v>1212007.7532602889</v>
      </c>
      <c r="BX14" s="8">
        <f t="shared" si="19"/>
        <v>0</v>
      </c>
      <c r="CB14" s="2"/>
    </row>
    <row r="15" spans="1:80" ht="35.450000000000003" customHeight="1" x14ac:dyDescent="0.25">
      <c r="A15" s="7" t="s">
        <v>131</v>
      </c>
      <c r="B15" s="8">
        <f>SUM(C15:CA15)</f>
        <v>8641972.1377600543</v>
      </c>
      <c r="C15" s="8">
        <v>362418</v>
      </c>
      <c r="D15" s="8">
        <v>376362</v>
      </c>
      <c r="E15" s="8">
        <v>341195</v>
      </c>
      <c r="F15" s="8">
        <v>325815</v>
      </c>
      <c r="G15" s="8">
        <v>299973</v>
      </c>
      <c r="H15" s="8">
        <f t="shared" si="18"/>
        <v>86976.444678470638</v>
      </c>
      <c r="I15" s="8">
        <f t="shared" si="18"/>
        <v>90108.918728854667</v>
      </c>
      <c r="J15" s="8">
        <f t="shared" si="18"/>
        <v>93354.209458658152</v>
      </c>
      <c r="K15" s="8">
        <f t="shared" si="18"/>
        <v>96716.379983153616</v>
      </c>
      <c r="L15" s="8">
        <f t="shared" si="18"/>
        <v>100199.63975152289</v>
      </c>
      <c r="M15" s="8">
        <f t="shared" si="18"/>
        <v>103808.34981710193</v>
      </c>
      <c r="N15" s="8">
        <f t="shared" si="18"/>
        <v>107547.02829743484</v>
      </c>
      <c r="O15" s="8">
        <f t="shared" si="18"/>
        <v>111420.3560309726</v>
      </c>
      <c r="P15" s="8">
        <f t="shared" si="18"/>
        <v>115433.18243749927</v>
      </c>
      <c r="Q15" s="8">
        <f t="shared" si="18"/>
        <v>119590.53158962233</v>
      </c>
      <c r="R15" s="8">
        <f t="shared" si="18"/>
        <v>123897.60850292892</v>
      </c>
      <c r="S15" s="8">
        <f t="shared" si="18"/>
        <v>128359.80565268362</v>
      </c>
      <c r="T15" s="8">
        <f t="shared" si="18"/>
        <v>132982.70972522613</v>
      </c>
      <c r="U15" s="8">
        <f t="shared" si="18"/>
        <v>137772.10861252208</v>
      </c>
      <c r="V15" s="8">
        <f t="shared" si="18"/>
        <v>142733.99865862384</v>
      </c>
      <c r="W15" s="8">
        <f t="shared" si="18"/>
        <v>147874.59216711391</v>
      </c>
      <c r="X15" s="8">
        <f t="shared" si="18"/>
        <v>153200.32517893097</v>
      </c>
      <c r="Y15" s="8">
        <f t="shared" si="18"/>
        <v>158717.86553031518</v>
      </c>
      <c r="Z15" s="8">
        <f t="shared" si="18"/>
        <v>164434.1212009626</v>
      </c>
      <c r="AA15" s="8">
        <f t="shared" si="18"/>
        <v>170356.24896283951</v>
      </c>
      <c r="AB15" s="8">
        <f t="shared" si="18"/>
        <v>176491.66334048595</v>
      </c>
      <c r="AC15" s="8">
        <f t="shared" si="18"/>
        <v>182848.04589402623</v>
      </c>
      <c r="AD15" s="8">
        <f t="shared" si="18"/>
        <v>189433.35483650884</v>
      </c>
      <c r="AE15" s="8">
        <f t="shared" si="18"/>
        <v>196255.83499761665</v>
      </c>
      <c r="AF15" s="8">
        <f t="shared" si="18"/>
        <v>203324.02814622282</v>
      </c>
      <c r="AG15" s="8">
        <f t="shared" si="18"/>
        <v>210646.78368471464</v>
      </c>
      <c r="AH15" s="8">
        <f t="shared" si="18"/>
        <v>218233.26972847641</v>
      </c>
      <c r="AI15" s="8">
        <f t="shared" si="18"/>
        <v>226092.98458440145</v>
      </c>
      <c r="AJ15" s="8">
        <f t="shared" si="18"/>
        <v>234235.7686428056</v>
      </c>
      <c r="AK15" s="8">
        <f t="shared" si="18"/>
        <v>242671.81669762993</v>
      </c>
      <c r="AL15" s="8">
        <f t="shared" si="18"/>
        <v>441156.36294459127</v>
      </c>
      <c r="AM15" s="8">
        <f t="shared" si="18"/>
        <v>457044.69758731336</v>
      </c>
      <c r="AN15" s="8">
        <f t="shared" si="18"/>
        <v>473505.25377985992</v>
      </c>
      <c r="AO15" s="8">
        <f t="shared" si="18"/>
        <v>490558.64019579225</v>
      </c>
      <c r="AP15" s="8">
        <f t="shared" si="18"/>
        <v>508226.20773417194</v>
      </c>
      <c r="AQ15" s="8">
        <f t="shared" si="18"/>
        <v>0</v>
      </c>
      <c r="AR15" s="8">
        <f t="shared" si="18"/>
        <v>0</v>
      </c>
      <c r="AS15" s="8">
        <f t="shared" si="18"/>
        <v>0</v>
      </c>
      <c r="AT15" s="8">
        <f t="shared" si="18"/>
        <v>0</v>
      </c>
      <c r="AU15" s="8">
        <f t="shared" si="18"/>
        <v>0</v>
      </c>
      <c r="AV15" s="8">
        <f t="shared" si="18"/>
        <v>0</v>
      </c>
      <c r="AW15" s="8">
        <f t="shared" si="18"/>
        <v>0</v>
      </c>
      <c r="AX15" s="8">
        <f t="shared" si="18"/>
        <v>0</v>
      </c>
      <c r="AY15" s="8">
        <f t="shared" si="18"/>
        <v>0</v>
      </c>
      <c r="AZ15" s="8">
        <f t="shared" si="18"/>
        <v>0</v>
      </c>
      <c r="BA15" s="8">
        <f t="shared" si="18"/>
        <v>0</v>
      </c>
      <c r="BB15" s="8">
        <f t="shared" si="18"/>
        <v>0</v>
      </c>
      <c r="BC15" s="8">
        <f t="shared" si="18"/>
        <v>0</v>
      </c>
      <c r="BD15" s="8">
        <f t="shared" si="18"/>
        <v>0</v>
      </c>
      <c r="BE15" s="8">
        <f t="shared" si="18"/>
        <v>0</v>
      </c>
      <c r="BF15" s="8">
        <f t="shared" si="18"/>
        <v>0</v>
      </c>
      <c r="BG15" s="8">
        <f t="shared" si="18"/>
        <v>0</v>
      </c>
      <c r="BH15" s="8">
        <f t="shared" si="18"/>
        <v>0</v>
      </c>
      <c r="BI15" s="8">
        <f t="shared" si="18"/>
        <v>0</v>
      </c>
      <c r="BJ15" s="8">
        <f t="shared" si="18"/>
        <v>0</v>
      </c>
      <c r="BK15" s="8">
        <f t="shared" si="18"/>
        <v>0</v>
      </c>
      <c r="BL15" s="8">
        <f t="shared" si="18"/>
        <v>0</v>
      </c>
      <c r="BM15" s="8">
        <f t="shared" si="18"/>
        <v>0</v>
      </c>
      <c r="BN15" s="8">
        <f t="shared" si="18"/>
        <v>0</v>
      </c>
      <c r="BO15" s="8">
        <f t="shared" si="18"/>
        <v>0</v>
      </c>
      <c r="BP15" s="8">
        <f t="shared" si="18"/>
        <v>0</v>
      </c>
      <c r="BQ15" s="8">
        <f t="shared" si="18"/>
        <v>0</v>
      </c>
      <c r="BR15" s="8">
        <f t="shared" si="18"/>
        <v>0</v>
      </c>
      <c r="BS15" s="8">
        <f t="shared" si="18"/>
        <v>0</v>
      </c>
      <c r="BT15" s="8">
        <f t="shared" si="19"/>
        <v>0</v>
      </c>
      <c r="BU15" s="8">
        <f t="shared" si="19"/>
        <v>0</v>
      </c>
      <c r="BV15" s="8">
        <f t="shared" si="19"/>
        <v>0</v>
      </c>
      <c r="BW15" s="8">
        <f t="shared" si="19"/>
        <v>0</v>
      </c>
      <c r="BX15" s="8">
        <f t="shared" si="19"/>
        <v>0</v>
      </c>
      <c r="CB15" s="2"/>
    </row>
    <row r="16" spans="1:80" ht="40.5" customHeight="1" x14ac:dyDescent="0.25">
      <c r="A16" s="7" t="s">
        <v>149</v>
      </c>
      <c r="B16" s="8">
        <f>SUM(C16:CA16)</f>
        <v>40708268.283568345</v>
      </c>
      <c r="C16" s="8">
        <f>54138+21547+27471</f>
        <v>103156</v>
      </c>
      <c r="D16" s="8">
        <f>57866+25477+29254</f>
        <v>112597</v>
      </c>
      <c r="E16" s="8">
        <f>62933+25444+29396</f>
        <v>117773</v>
      </c>
      <c r="F16" s="8">
        <f>76878+25412+29458</f>
        <v>131748</v>
      </c>
      <c r="G16" s="8">
        <f t="shared" si="18"/>
        <v>281954.90656907996</v>
      </c>
      <c r="H16" s="8">
        <f t="shared" si="18"/>
        <v>292109.56892014667</v>
      </c>
      <c r="I16" s="8">
        <f t="shared" si="18"/>
        <v>302629.95346671948</v>
      </c>
      <c r="J16" s="8">
        <f t="shared" si="18"/>
        <v>313529.23176681413</v>
      </c>
      <c r="K16" s="8">
        <f t="shared" si="18"/>
        <v>324821.0497547423</v>
      </c>
      <c r="L16" s="8">
        <f t="shared" si="18"/>
        <v>429156.94761501311</v>
      </c>
      <c r="M16" s="8">
        <f t="shared" si="18"/>
        <v>144939.96012199137</v>
      </c>
      <c r="N16" s="8">
        <f t="shared" si="18"/>
        <v>135955.67728166291</v>
      </c>
      <c r="O16" s="8">
        <f t="shared" si="18"/>
        <v>136647.60645307961</v>
      </c>
      <c r="P16" s="8">
        <f t="shared" si="18"/>
        <v>289671.94838089444</v>
      </c>
      <c r="Q16" s="8">
        <f t="shared" si="18"/>
        <v>60923.478356977408</v>
      </c>
      <c r="R16" s="8">
        <f t="shared" si="18"/>
        <v>63117.649614699636</v>
      </c>
      <c r="S16" s="8">
        <f t="shared" si="18"/>
        <v>65390.844389102975</v>
      </c>
      <c r="T16" s="8">
        <f t="shared" si="18"/>
        <v>67745.908727945382</v>
      </c>
      <c r="U16" s="8">
        <f t="shared" si="18"/>
        <v>70185.791179964086</v>
      </c>
      <c r="V16" s="8">
        <f t="shared" si="18"/>
        <v>72713.546486468753</v>
      </c>
      <c r="W16" s="8">
        <f t="shared" si="18"/>
        <v>75332.339405888226</v>
      </c>
      <c r="X16" s="8">
        <f t="shared" si="18"/>
        <v>78045.448676059168</v>
      </c>
      <c r="Y16" s="8">
        <f t="shared" si="18"/>
        <v>80856.271119217156</v>
      </c>
      <c r="Z16" s="8">
        <f t="shared" si="18"/>
        <v>83768.325894829992</v>
      </c>
      <c r="AA16" s="8">
        <f t="shared" si="18"/>
        <v>224998.81938488237</v>
      </c>
      <c r="AB16" s="8">
        <f t="shared" si="18"/>
        <v>233102.19686479279</v>
      </c>
      <c r="AC16" s="8">
        <f t="shared" si="18"/>
        <v>272547.08727600134</v>
      </c>
      <c r="AD16" s="8">
        <f t="shared" si="18"/>
        <v>979334.70236232853</v>
      </c>
      <c r="AE16" s="8">
        <f t="shared" si="18"/>
        <v>1014605.6375348485</v>
      </c>
      <c r="AF16" s="8">
        <f t="shared" si="18"/>
        <v>1051146.8624917932</v>
      </c>
      <c r="AG16" s="8">
        <f t="shared" si="18"/>
        <v>830663.73188878037</v>
      </c>
      <c r="AH16" s="8">
        <f t="shared" si="18"/>
        <v>312938.27357290953</v>
      </c>
      <c r="AI16" s="8">
        <f t="shared" si="18"/>
        <v>324208.80808329262</v>
      </c>
      <c r="AJ16" s="8">
        <f t="shared" si="18"/>
        <v>335885.25314817403</v>
      </c>
      <c r="AK16" s="8">
        <f t="shared" si="18"/>
        <v>347982.22771735612</v>
      </c>
      <c r="AL16" s="8">
        <f t="shared" si="18"/>
        <v>360514.8772450423</v>
      </c>
      <c r="AM16" s="8">
        <f t="shared" si="18"/>
        <v>373498.89265199803</v>
      </c>
      <c r="AN16" s="8">
        <f t="shared" si="18"/>
        <v>386950.52997063828</v>
      </c>
      <c r="AO16" s="8">
        <f t="shared" si="18"/>
        <v>400886.63069763669</v>
      </c>
      <c r="AP16" s="8">
        <f t="shared" si="18"/>
        <v>415324.64287953835</v>
      </c>
      <c r="AQ16" s="8">
        <f t="shared" si="18"/>
        <v>430282.64295777347</v>
      </c>
      <c r="AR16" s="8">
        <f t="shared" si="18"/>
        <v>445779.35840042628</v>
      </c>
      <c r="AS16" s="8">
        <f t="shared" si="18"/>
        <v>461834.19114908919</v>
      </c>
      <c r="AT16" s="8">
        <f t="shared" si="18"/>
        <v>478467.24191016203</v>
      </c>
      <c r="AU16" s="8">
        <f t="shared" si="18"/>
        <v>495699.33532100491</v>
      </c>
      <c r="AV16" s="8">
        <f t="shared" si="18"/>
        <v>513552.04602245789</v>
      </c>
      <c r="AW16" s="8">
        <f t="shared" si="18"/>
        <v>532047.72567036608</v>
      </c>
      <c r="AX16" s="8">
        <f t="shared" si="18"/>
        <v>551209.5309199295</v>
      </c>
      <c r="AY16" s="8">
        <f t="shared" si="18"/>
        <v>571061.45241791697</v>
      </c>
      <c r="AZ16" s="8">
        <f t="shared" si="18"/>
        <v>591628.34483903868</v>
      </c>
      <c r="BA16" s="8">
        <f t="shared" si="18"/>
        <v>612935.9580040857</v>
      </c>
      <c r="BB16" s="8">
        <f t="shared" si="18"/>
        <v>635010.96911879454</v>
      </c>
      <c r="BC16" s="8">
        <f t="shared" si="18"/>
        <v>657881.01617380173</v>
      </c>
      <c r="BD16" s="8">
        <f t="shared" si="18"/>
        <v>681574.73254750448</v>
      </c>
      <c r="BE16" s="8">
        <f t="shared" si="18"/>
        <v>706121.78285514924</v>
      </c>
      <c r="BF16" s="8">
        <f t="shared" si="18"/>
        <v>731552.90008903411</v>
      </c>
      <c r="BG16" s="8">
        <f t="shared" si="18"/>
        <v>757899.92409632064</v>
      </c>
      <c r="BH16" s="8">
        <f t="shared" si="18"/>
        <v>785195.8414426347</v>
      </c>
      <c r="BI16" s="8">
        <f t="shared" si="18"/>
        <v>813474.8267113592</v>
      </c>
      <c r="BJ16" s="8">
        <f t="shared" si="18"/>
        <v>842772.28529033449</v>
      </c>
      <c r="BK16" s="8">
        <f t="shared" si="18"/>
        <v>873124.8976995229</v>
      </c>
      <c r="BL16" s="8">
        <f t="shared" si="18"/>
        <v>904570.66551515064</v>
      </c>
      <c r="BM16" s="8">
        <f t="shared" si="18"/>
        <v>937148.95894781197</v>
      </c>
      <c r="BN16" s="8">
        <f t="shared" si="18"/>
        <v>970900.56613410928</v>
      </c>
      <c r="BO16" s="8">
        <f t="shared" si="18"/>
        <v>1005867.7442035425</v>
      </c>
      <c r="BP16" s="8">
        <f t="shared" si="18"/>
        <v>1042094.2721845822</v>
      </c>
      <c r="BQ16" s="8">
        <f t="shared" si="18"/>
        <v>1079625.5058161642</v>
      </c>
      <c r="BR16" s="8">
        <f t="shared" si="18"/>
        <v>1118508.4343332348</v>
      </c>
      <c r="BS16" s="8">
        <f t="shared" si="18"/>
        <v>1158791.7392974331</v>
      </c>
      <c r="BT16" s="8">
        <f t="shared" si="19"/>
        <v>1200525.8555465778</v>
      </c>
      <c r="BU16" s="8">
        <f t="shared" si="19"/>
        <v>1243763.0343392589</v>
      </c>
      <c r="BV16" s="8">
        <f t="shared" si="19"/>
        <v>2543205.4120531469</v>
      </c>
      <c r="BW16" s="8">
        <f t="shared" si="19"/>
        <v>2634799.4636093234</v>
      </c>
      <c r="BX16" s="8">
        <f t="shared" si="19"/>
        <v>0</v>
      </c>
      <c r="CB16" s="2"/>
    </row>
    <row r="17" spans="1:80" ht="35.450000000000003" customHeight="1" x14ac:dyDescent="0.25">
      <c r="A17" s="9" t="s">
        <v>6</v>
      </c>
      <c r="B17" s="8">
        <f>SUM(C17:CA17)</f>
        <v>119682039.56123589</v>
      </c>
      <c r="C17" s="10">
        <f>SUM(C13:C16)</f>
        <v>896157</v>
      </c>
      <c r="D17" s="10">
        <f t="shared" ref="D17:BO17" si="20">SUM(D13:D16)</f>
        <v>1009245</v>
      </c>
      <c r="E17" s="10">
        <f t="shared" si="20"/>
        <v>1007810</v>
      </c>
      <c r="F17" s="10">
        <f t="shared" si="20"/>
        <v>999230</v>
      </c>
      <c r="G17" s="10">
        <f>SUM(G13:G16)</f>
        <v>878138.96009951783</v>
      </c>
      <c r="H17" s="10">
        <f t="shared" si="20"/>
        <v>689247.2974520314</v>
      </c>
      <c r="I17" s="10">
        <f t="shared" si="20"/>
        <v>690268.32082858495</v>
      </c>
      <c r="J17" s="10">
        <f t="shared" si="20"/>
        <v>701037.27102916862</v>
      </c>
      <c r="K17" s="10">
        <f t="shared" si="20"/>
        <v>726285.26855273847</v>
      </c>
      <c r="L17" s="10">
        <f t="shared" si="20"/>
        <v>805378.23649337259</v>
      </c>
      <c r="M17" s="10">
        <f t="shared" si="20"/>
        <v>521000.39719526621</v>
      </c>
      <c r="N17" s="10">
        <f t="shared" si="20"/>
        <v>513384.87092926446</v>
      </c>
      <c r="O17" s="10">
        <f t="shared" si="20"/>
        <v>531874.52973275608</v>
      </c>
      <c r="P17" s="10">
        <f t="shared" si="20"/>
        <v>694777.07919928816</v>
      </c>
      <c r="Q17" s="10">
        <f t="shared" si="20"/>
        <v>482874.9766071543</v>
      </c>
      <c r="R17" s="10">
        <f t="shared" si="20"/>
        <v>500265.81546465639</v>
      </c>
      <c r="S17" s="10">
        <f t="shared" si="20"/>
        <v>467423.44322581019</v>
      </c>
      <c r="T17" s="10">
        <f t="shared" si="20"/>
        <v>484257.79201827629</v>
      </c>
      <c r="U17" s="10">
        <f t="shared" si="20"/>
        <v>449708.95830125129</v>
      </c>
      <c r="V17" s="10">
        <f t="shared" si="20"/>
        <v>465905.31637626275</v>
      </c>
      <c r="W17" s="10">
        <f t="shared" si="20"/>
        <v>482684.98952661711</v>
      </c>
      <c r="X17" s="10">
        <f t="shared" si="20"/>
        <v>500068.98596141615</v>
      </c>
      <c r="Y17" s="10">
        <f t="shared" si="20"/>
        <v>518079.07050461369</v>
      </c>
      <c r="Z17" s="10">
        <f t="shared" si="20"/>
        <v>663941.54598124512</v>
      </c>
      <c r="AA17" s="10">
        <f t="shared" si="20"/>
        <v>1009280.4183836151</v>
      </c>
      <c r="AB17" s="10">
        <f t="shared" si="20"/>
        <v>1215461.4550807052</v>
      </c>
      <c r="AC17" s="10">
        <f t="shared" si="20"/>
        <v>1438634.6252416782</v>
      </c>
      <c r="AD17" s="10">
        <f t="shared" si="20"/>
        <v>2187419.1162253469</v>
      </c>
      <c r="AE17" s="10">
        <f t="shared" si="20"/>
        <v>2077349.4987483574</v>
      </c>
      <c r="AF17" s="10">
        <f t="shared" si="20"/>
        <v>1956514.2331051626</v>
      </c>
      <c r="AG17" s="10">
        <f t="shared" si="20"/>
        <v>1609659.3847605553</v>
      </c>
      <c r="AH17" s="10">
        <f t="shared" si="20"/>
        <v>1198224.1790752194</v>
      </c>
      <c r="AI17" s="10">
        <f t="shared" si="20"/>
        <v>1305367.0430722046</v>
      </c>
      <c r="AJ17" s="10">
        <f t="shared" si="20"/>
        <v>1356799.6410064399</v>
      </c>
      <c r="AK17" s="10">
        <f t="shared" si="20"/>
        <v>1401086.337914618</v>
      </c>
      <c r="AL17" s="10">
        <f t="shared" si="20"/>
        <v>1641291.4148261137</v>
      </c>
      <c r="AM17" s="10">
        <f t="shared" si="20"/>
        <v>1700402.8533893593</v>
      </c>
      <c r="AN17" s="10">
        <f t="shared" si="20"/>
        <v>1761643.2022347476</v>
      </c>
      <c r="AO17" s="10">
        <f t="shared" si="20"/>
        <v>1825089.1344918723</v>
      </c>
      <c r="AP17" s="10">
        <f t="shared" si="20"/>
        <v>1890820.0846884246</v>
      </c>
      <c r="AQ17" s="10">
        <f t="shared" si="20"/>
        <v>1421065.0445052781</v>
      </c>
      <c r="AR17" s="10">
        <f t="shared" si="20"/>
        <v>1466379.4684224548</v>
      </c>
      <c r="AS17" s="10">
        <f t="shared" si="20"/>
        <v>1470577.2928694685</v>
      </c>
      <c r="AT17" s="10">
        <f t="shared" si="20"/>
        <v>1517244.80658354</v>
      </c>
      <c r="AU17" s="10">
        <f t="shared" si="20"/>
        <v>1571888.6817416078</v>
      </c>
      <c r="AV17" s="10">
        <f t="shared" si="20"/>
        <v>1614986.0394653613</v>
      </c>
      <c r="AW17" s="10">
        <f t="shared" si="20"/>
        <v>1673150.0846739144</v>
      </c>
      <c r="AX17" s="10">
        <f t="shared" si="20"/>
        <v>1733408.9196034623</v>
      </c>
      <c r="AY17" s="10">
        <f t="shared" si="20"/>
        <v>1795837.9885247652</v>
      </c>
      <c r="AZ17" s="10">
        <f t="shared" si="20"/>
        <v>1860515.4528490822</v>
      </c>
      <c r="BA17" s="10">
        <f t="shared" si="20"/>
        <v>1927522.2889865325</v>
      </c>
      <c r="BB17" s="10">
        <f t="shared" si="20"/>
        <v>1996942.3897288409</v>
      </c>
      <c r="BC17" s="10">
        <f t="shared" si="20"/>
        <v>2068862.6692834031</v>
      </c>
      <c r="BD17" s="10">
        <f t="shared" si="20"/>
        <v>2143373.1720901788</v>
      </c>
      <c r="BE17" s="10">
        <f t="shared" si="20"/>
        <v>2220567.1855576406</v>
      </c>
      <c r="BF17" s="10">
        <f t="shared" si="20"/>
        <v>2300541.3568589361</v>
      </c>
      <c r="BG17" s="10">
        <f t="shared" si="20"/>
        <v>2383395.8139344822</v>
      </c>
      <c r="BH17" s="10">
        <f t="shared" si="20"/>
        <v>2334924.4758688873</v>
      </c>
      <c r="BI17" s="10">
        <f t="shared" si="20"/>
        <v>2579571.4899662836</v>
      </c>
      <c r="BJ17" s="10">
        <f t="shared" si="20"/>
        <v>2661386.1640747404</v>
      </c>
      <c r="BK17" s="10">
        <f t="shared" si="20"/>
        <v>2826167.4320274033</v>
      </c>
      <c r="BL17" s="10">
        <f t="shared" si="20"/>
        <v>2868441.1893309383</v>
      </c>
      <c r="BM17" s="10">
        <f t="shared" si="20"/>
        <v>2996410.4871620834</v>
      </c>
      <c r="BN17" s="10">
        <f t="shared" si="20"/>
        <v>3078776.7952410569</v>
      </c>
      <c r="BO17" s="10">
        <f t="shared" si="20"/>
        <v>3123484.0477899476</v>
      </c>
      <c r="BP17" s="10">
        <f t="shared" ref="BP17:BW17" si="21">SUM(BP13:BP16)</f>
        <v>3290824.017424996</v>
      </c>
      <c r="BQ17" s="10">
        <f t="shared" si="21"/>
        <v>2713269.3633011496</v>
      </c>
      <c r="BR17" s="10">
        <f t="shared" si="21"/>
        <v>2884574.3832804477</v>
      </c>
      <c r="BS17" s="10">
        <f t="shared" si="21"/>
        <v>2683517.7120572133</v>
      </c>
      <c r="BT17" s="10">
        <f t="shared" si="21"/>
        <v>2780165.1391604962</v>
      </c>
      <c r="BU17" s="10">
        <f t="shared" si="21"/>
        <v>2880293.3426803891</v>
      </c>
      <c r="BV17" s="10">
        <f t="shared" si="21"/>
        <v>3713079.9015975939</v>
      </c>
      <c r="BW17" s="10">
        <f t="shared" si="21"/>
        <v>3846807.2168696122</v>
      </c>
      <c r="BX17" s="8">
        <v>0</v>
      </c>
      <c r="CB17" s="2"/>
    </row>
    <row r="18" spans="1:80" ht="101.25" customHeight="1" x14ac:dyDescent="0.25">
      <c r="A18" s="71" t="s">
        <v>147</v>
      </c>
      <c r="B18" s="71"/>
      <c r="C18" s="71"/>
      <c r="D18" s="71"/>
      <c r="E18" s="71"/>
      <c r="F18" s="71"/>
      <c r="G18" s="71"/>
      <c r="H18" s="71"/>
      <c r="I18" s="71"/>
      <c r="J18" s="11"/>
      <c r="CB18" s="2"/>
    </row>
    <row r="19" spans="1:80" ht="35.450000000000003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</row>
    <row r="20" spans="1:80" ht="68.25" customHeight="1" x14ac:dyDescent="0.25">
      <c r="A20" s="3" t="s">
        <v>3</v>
      </c>
      <c r="CB20" s="2"/>
    </row>
    <row r="21" spans="1:80" ht="35.450000000000003" customHeight="1" x14ac:dyDescent="0.25">
      <c r="A21" s="4" t="s">
        <v>1</v>
      </c>
      <c r="B21" s="5" t="s">
        <v>2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71590</v>
      </c>
      <c r="CB21" s="2"/>
    </row>
    <row r="22" spans="1:80" ht="35.450000000000003" customHeight="1" x14ac:dyDescent="0.25">
      <c r="A22" s="7" t="s">
        <v>123</v>
      </c>
      <c r="B22" s="8">
        <f>SUM(C22:CA22)</f>
        <v>-587423.05823907163</v>
      </c>
      <c r="C22" s="8">
        <f t="shared" ref="C22:BN26" si="22">C4-C13</f>
        <v>-304085.19997014117</v>
      </c>
      <c r="D22" s="8">
        <f t="shared" si="22"/>
        <v>-389232.35640250583</v>
      </c>
      <c r="E22" s="8">
        <f t="shared" si="22"/>
        <v>-414544.23285655235</v>
      </c>
      <c r="F22" s="8">
        <f t="shared" si="22"/>
        <v>-402532.47191332758</v>
      </c>
      <c r="G22" s="8">
        <f t="shared" si="22"/>
        <v>0</v>
      </c>
      <c r="H22" s="8">
        <f t="shared" si="22"/>
        <v>0</v>
      </c>
      <c r="I22" s="8">
        <f t="shared" si="22"/>
        <v>0</v>
      </c>
      <c r="J22" s="8">
        <f t="shared" si="22"/>
        <v>0</v>
      </c>
      <c r="K22" s="8">
        <f t="shared" si="22"/>
        <v>0</v>
      </c>
      <c r="L22" s="8">
        <f t="shared" si="22"/>
        <v>0</v>
      </c>
      <c r="M22" s="8">
        <f t="shared" si="22"/>
        <v>0</v>
      </c>
      <c r="N22" s="8">
        <f t="shared" si="22"/>
        <v>0</v>
      </c>
      <c r="O22" s="8">
        <f t="shared" si="22"/>
        <v>0</v>
      </c>
      <c r="P22" s="8">
        <f t="shared" si="22"/>
        <v>0</v>
      </c>
      <c r="Q22" s="8">
        <f t="shared" si="22"/>
        <v>0</v>
      </c>
      <c r="R22" s="8">
        <f t="shared" si="22"/>
        <v>0</v>
      </c>
      <c r="S22" s="8">
        <f t="shared" si="22"/>
        <v>0</v>
      </c>
      <c r="T22" s="8">
        <f t="shared" si="22"/>
        <v>0</v>
      </c>
      <c r="U22" s="8">
        <f t="shared" si="22"/>
        <v>0</v>
      </c>
      <c r="V22" s="8">
        <f t="shared" si="22"/>
        <v>0</v>
      </c>
      <c r="W22" s="8">
        <f t="shared" si="22"/>
        <v>0</v>
      </c>
      <c r="X22" s="8">
        <f t="shared" si="22"/>
        <v>0</v>
      </c>
      <c r="Y22" s="8">
        <f t="shared" si="22"/>
        <v>0</v>
      </c>
      <c r="Z22" s="8">
        <f t="shared" si="22"/>
        <v>0</v>
      </c>
      <c r="AA22" s="8">
        <f t="shared" si="22"/>
        <v>0</v>
      </c>
      <c r="AB22" s="8">
        <f t="shared" si="22"/>
        <v>0</v>
      </c>
      <c r="AC22" s="8">
        <f t="shared" si="22"/>
        <v>0</v>
      </c>
      <c r="AD22" s="8">
        <f t="shared" si="22"/>
        <v>0</v>
      </c>
      <c r="AE22" s="8">
        <f t="shared" si="22"/>
        <v>0</v>
      </c>
      <c r="AF22" s="8">
        <f t="shared" si="22"/>
        <v>0</v>
      </c>
      <c r="AG22" s="8">
        <f t="shared" si="22"/>
        <v>0</v>
      </c>
      <c r="AH22" s="8">
        <f t="shared" si="22"/>
        <v>0</v>
      </c>
      <c r="AI22" s="8">
        <f t="shared" si="22"/>
        <v>0</v>
      </c>
      <c r="AJ22" s="8">
        <f t="shared" si="22"/>
        <v>0</v>
      </c>
      <c r="AK22" s="8">
        <f t="shared" si="22"/>
        <v>0</v>
      </c>
      <c r="AL22" s="8">
        <f t="shared" si="22"/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 t="shared" si="22"/>
        <v>0</v>
      </c>
      <c r="BG22" s="8">
        <f t="shared" si="22"/>
        <v>0</v>
      </c>
      <c r="BH22" s="8">
        <f t="shared" si="22"/>
        <v>0</v>
      </c>
      <c r="BI22" s="8">
        <f t="shared" si="22"/>
        <v>0</v>
      </c>
      <c r="BJ22" s="8">
        <f t="shared" si="22"/>
        <v>0</v>
      </c>
      <c r="BK22" s="8">
        <f t="shared" si="22"/>
        <v>0</v>
      </c>
      <c r="BL22" s="8">
        <f t="shared" si="22"/>
        <v>0</v>
      </c>
      <c r="BM22" s="8">
        <f t="shared" si="22"/>
        <v>0</v>
      </c>
      <c r="BN22" s="8">
        <f t="shared" si="22"/>
        <v>0</v>
      </c>
      <c r="BO22" s="8">
        <f t="shared" ref="BO22:BW26" si="23">BO4-BO13</f>
        <v>0</v>
      </c>
      <c r="BP22" s="8">
        <f t="shared" si="23"/>
        <v>0</v>
      </c>
      <c r="BQ22" s="8">
        <f t="shared" si="23"/>
        <v>0</v>
      </c>
      <c r="BR22" s="8">
        <f t="shared" si="23"/>
        <v>0</v>
      </c>
      <c r="BS22" s="8">
        <f t="shared" si="23"/>
        <v>228708.89591396708</v>
      </c>
      <c r="BT22" s="8">
        <f t="shared" si="23"/>
        <v>205353.10686980939</v>
      </c>
      <c r="BU22" s="8">
        <f t="shared" si="23"/>
        <v>212748.94008434689</v>
      </c>
      <c r="BV22" s="8">
        <f t="shared" si="23"/>
        <v>135637.62197616781</v>
      </c>
      <c r="BW22" s="8">
        <f t="shared" si="23"/>
        <v>140522.6380591639</v>
      </c>
      <c r="BX22" s="8">
        <v>0</v>
      </c>
      <c r="CB22" s="2"/>
    </row>
    <row r="23" spans="1:80" ht="35.450000000000003" customHeight="1" x14ac:dyDescent="0.25">
      <c r="A23" s="7" t="s">
        <v>146</v>
      </c>
      <c r="B23" s="8">
        <f>SUM(C23:CA23)</f>
        <v>0</v>
      </c>
      <c r="C23" s="8">
        <f>C5-C14</f>
        <v>0</v>
      </c>
      <c r="D23" s="8">
        <f t="shared" si="22"/>
        <v>0</v>
      </c>
      <c r="E23" s="8">
        <f t="shared" si="22"/>
        <v>0</v>
      </c>
      <c r="F23" s="8">
        <f t="shared" si="22"/>
        <v>0</v>
      </c>
      <c r="G23" s="8">
        <f t="shared" si="22"/>
        <v>0</v>
      </c>
      <c r="H23" s="8">
        <f t="shared" si="22"/>
        <v>0</v>
      </c>
      <c r="I23" s="8">
        <f t="shared" si="22"/>
        <v>0</v>
      </c>
      <c r="J23" s="8">
        <f t="shared" si="22"/>
        <v>0</v>
      </c>
      <c r="K23" s="8">
        <f t="shared" si="22"/>
        <v>0</v>
      </c>
      <c r="L23" s="8">
        <f t="shared" si="22"/>
        <v>0</v>
      </c>
      <c r="M23" s="8">
        <f t="shared" si="22"/>
        <v>0</v>
      </c>
      <c r="N23" s="8">
        <f t="shared" si="22"/>
        <v>0</v>
      </c>
      <c r="O23" s="8">
        <f t="shared" si="22"/>
        <v>0</v>
      </c>
      <c r="P23" s="8">
        <f t="shared" si="22"/>
        <v>0</v>
      </c>
      <c r="Q23" s="8">
        <f t="shared" si="22"/>
        <v>0</v>
      </c>
      <c r="R23" s="8">
        <f t="shared" si="22"/>
        <v>0</v>
      </c>
      <c r="S23" s="8">
        <f t="shared" si="22"/>
        <v>0</v>
      </c>
      <c r="T23" s="8">
        <f t="shared" si="22"/>
        <v>0</v>
      </c>
      <c r="U23" s="8">
        <f t="shared" si="22"/>
        <v>0</v>
      </c>
      <c r="V23" s="8">
        <f t="shared" si="22"/>
        <v>0</v>
      </c>
      <c r="W23" s="8">
        <f t="shared" si="22"/>
        <v>0</v>
      </c>
      <c r="X23" s="8">
        <f t="shared" si="22"/>
        <v>0</v>
      </c>
      <c r="Y23" s="8">
        <f t="shared" si="22"/>
        <v>0</v>
      </c>
      <c r="Z23" s="8">
        <f t="shared" si="22"/>
        <v>0</v>
      </c>
      <c r="AA23" s="8">
        <f t="shared" si="22"/>
        <v>0</v>
      </c>
      <c r="AB23" s="8">
        <f t="shared" si="22"/>
        <v>0</v>
      </c>
      <c r="AC23" s="8">
        <f t="shared" si="22"/>
        <v>0</v>
      </c>
      <c r="AD23" s="8">
        <f t="shared" si="22"/>
        <v>0</v>
      </c>
      <c r="AE23" s="8">
        <f t="shared" si="22"/>
        <v>0</v>
      </c>
      <c r="AF23" s="8">
        <f t="shared" si="22"/>
        <v>0</v>
      </c>
      <c r="AG23" s="8">
        <f t="shared" si="22"/>
        <v>0</v>
      </c>
      <c r="AH23" s="8">
        <f t="shared" si="22"/>
        <v>0</v>
      </c>
      <c r="AI23" s="8">
        <f t="shared" si="22"/>
        <v>0</v>
      </c>
      <c r="AJ23" s="8">
        <f t="shared" si="22"/>
        <v>0</v>
      </c>
      <c r="AK23" s="8">
        <f t="shared" si="22"/>
        <v>0</v>
      </c>
      <c r="AL23" s="8">
        <f t="shared" si="22"/>
        <v>0</v>
      </c>
      <c r="AM23" s="8">
        <f t="shared" si="22"/>
        <v>0</v>
      </c>
      <c r="AN23" s="8">
        <f t="shared" si="22"/>
        <v>0</v>
      </c>
      <c r="AO23" s="8">
        <f t="shared" si="22"/>
        <v>0</v>
      </c>
      <c r="AP23" s="8">
        <f t="shared" si="22"/>
        <v>0</v>
      </c>
      <c r="AQ23" s="8">
        <f t="shared" si="22"/>
        <v>0</v>
      </c>
      <c r="AR23" s="8">
        <f t="shared" si="22"/>
        <v>0</v>
      </c>
      <c r="AS23" s="8">
        <f t="shared" si="22"/>
        <v>0</v>
      </c>
      <c r="AT23" s="8">
        <f t="shared" si="22"/>
        <v>0</v>
      </c>
      <c r="AU23" s="8">
        <f t="shared" si="22"/>
        <v>0</v>
      </c>
      <c r="AV23" s="8">
        <f t="shared" si="22"/>
        <v>0</v>
      </c>
      <c r="AW23" s="8">
        <f t="shared" si="22"/>
        <v>0</v>
      </c>
      <c r="AX23" s="8">
        <f t="shared" si="22"/>
        <v>0</v>
      </c>
      <c r="AY23" s="8">
        <f t="shared" si="22"/>
        <v>0</v>
      </c>
      <c r="AZ23" s="8">
        <f t="shared" si="22"/>
        <v>0</v>
      </c>
      <c r="BA23" s="8">
        <f t="shared" si="22"/>
        <v>0</v>
      </c>
      <c r="BB23" s="8">
        <f t="shared" si="22"/>
        <v>0</v>
      </c>
      <c r="BC23" s="8">
        <f t="shared" si="22"/>
        <v>0</v>
      </c>
      <c r="BD23" s="8">
        <f t="shared" si="22"/>
        <v>0</v>
      </c>
      <c r="BE23" s="8">
        <f t="shared" si="22"/>
        <v>0</v>
      </c>
      <c r="BF23" s="8">
        <f t="shared" si="22"/>
        <v>0</v>
      </c>
      <c r="BG23" s="8">
        <f t="shared" si="22"/>
        <v>0</v>
      </c>
      <c r="BH23" s="8">
        <f t="shared" si="22"/>
        <v>0</v>
      </c>
      <c r="BI23" s="8">
        <f t="shared" si="22"/>
        <v>0</v>
      </c>
      <c r="BJ23" s="8">
        <f t="shared" si="22"/>
        <v>0</v>
      </c>
      <c r="BK23" s="8">
        <f t="shared" si="22"/>
        <v>0</v>
      </c>
      <c r="BL23" s="8">
        <f t="shared" si="22"/>
        <v>0</v>
      </c>
      <c r="BM23" s="8">
        <f t="shared" si="22"/>
        <v>0</v>
      </c>
      <c r="BN23" s="8">
        <f t="shared" si="22"/>
        <v>0</v>
      </c>
      <c r="BO23" s="8">
        <f t="shared" si="23"/>
        <v>0</v>
      </c>
      <c r="BP23" s="8">
        <f t="shared" si="23"/>
        <v>0</v>
      </c>
      <c r="BQ23" s="8">
        <f t="shared" si="23"/>
        <v>0</v>
      </c>
      <c r="BR23" s="8">
        <f t="shared" si="23"/>
        <v>0</v>
      </c>
      <c r="BS23" s="8">
        <f t="shared" si="23"/>
        <v>0</v>
      </c>
      <c r="BT23" s="8">
        <f t="shared" si="23"/>
        <v>0</v>
      </c>
      <c r="BU23" s="8">
        <f t="shared" si="23"/>
        <v>0</v>
      </c>
      <c r="BV23" s="8">
        <f t="shared" si="23"/>
        <v>0</v>
      </c>
      <c r="BW23" s="8">
        <f t="shared" si="23"/>
        <v>0</v>
      </c>
      <c r="BX23" s="8">
        <v>0</v>
      </c>
      <c r="CB23" s="2"/>
    </row>
    <row r="24" spans="1:80" ht="35.450000000000003" customHeight="1" x14ac:dyDescent="0.25">
      <c r="A24" s="7" t="s">
        <v>131</v>
      </c>
      <c r="B24" s="8">
        <f>SUM(C24:CA24)</f>
        <v>-1294936.6656890777</v>
      </c>
      <c r="C24" s="8">
        <f>C6-C15</f>
        <v>-270294.60215216805</v>
      </c>
      <c r="D24" s="8">
        <f t="shared" si="22"/>
        <v>-300863.70531883487</v>
      </c>
      <c r="E24" s="8">
        <f t="shared" si="22"/>
        <v>-262977.61913623381</v>
      </c>
      <c r="F24" s="8">
        <f t="shared" si="22"/>
        <v>-244780.60452094904</v>
      </c>
      <c r="G24" s="8">
        <f t="shared" si="22"/>
        <v>-216020.13456089192</v>
      </c>
      <c r="H24" s="8">
        <f t="shared" si="22"/>
        <v>0</v>
      </c>
      <c r="I24" s="8">
        <f t="shared" si="22"/>
        <v>0</v>
      </c>
      <c r="J24" s="8">
        <f t="shared" si="22"/>
        <v>0</v>
      </c>
      <c r="K24" s="8">
        <f t="shared" si="22"/>
        <v>0</v>
      </c>
      <c r="L24" s="8">
        <f t="shared" si="22"/>
        <v>0</v>
      </c>
      <c r="M24" s="8">
        <f t="shared" si="22"/>
        <v>0</v>
      </c>
      <c r="N24" s="8">
        <f t="shared" si="22"/>
        <v>0</v>
      </c>
      <c r="O24" s="8">
        <f t="shared" si="22"/>
        <v>0</v>
      </c>
      <c r="P24" s="8">
        <f t="shared" si="22"/>
        <v>0</v>
      </c>
      <c r="Q24" s="8">
        <f t="shared" si="22"/>
        <v>0</v>
      </c>
      <c r="R24" s="8">
        <f t="shared" si="22"/>
        <v>0</v>
      </c>
      <c r="S24" s="8">
        <f t="shared" si="22"/>
        <v>0</v>
      </c>
      <c r="T24" s="8">
        <f t="shared" si="22"/>
        <v>0</v>
      </c>
      <c r="U24" s="8">
        <f t="shared" si="22"/>
        <v>0</v>
      </c>
      <c r="V24" s="8">
        <f t="shared" si="22"/>
        <v>0</v>
      </c>
      <c r="W24" s="8">
        <f t="shared" si="22"/>
        <v>0</v>
      </c>
      <c r="X24" s="8">
        <f t="shared" si="22"/>
        <v>0</v>
      </c>
      <c r="Y24" s="8">
        <f t="shared" si="22"/>
        <v>0</v>
      </c>
      <c r="Z24" s="8">
        <f t="shared" si="22"/>
        <v>0</v>
      </c>
      <c r="AA24" s="8">
        <f t="shared" si="22"/>
        <v>0</v>
      </c>
      <c r="AB24" s="8">
        <f t="shared" si="22"/>
        <v>0</v>
      </c>
      <c r="AC24" s="8">
        <f t="shared" si="22"/>
        <v>0</v>
      </c>
      <c r="AD24" s="8">
        <f t="shared" si="22"/>
        <v>0</v>
      </c>
      <c r="AE24" s="8">
        <f t="shared" si="22"/>
        <v>0</v>
      </c>
      <c r="AF24" s="8">
        <f t="shared" si="22"/>
        <v>0</v>
      </c>
      <c r="AG24" s="8">
        <f t="shared" si="22"/>
        <v>0</v>
      </c>
      <c r="AH24" s="8">
        <f t="shared" si="22"/>
        <v>0</v>
      </c>
      <c r="AI24" s="8">
        <f t="shared" si="22"/>
        <v>0</v>
      </c>
      <c r="AJ24" s="8">
        <f t="shared" si="22"/>
        <v>0</v>
      </c>
      <c r="AK24" s="8">
        <f t="shared" si="22"/>
        <v>0</v>
      </c>
      <c r="AL24" s="8">
        <f t="shared" si="22"/>
        <v>0</v>
      </c>
      <c r="AM24" s="8">
        <f t="shared" si="22"/>
        <v>0</v>
      </c>
      <c r="AN24" s="8">
        <f t="shared" si="22"/>
        <v>0</v>
      </c>
      <c r="AO24" s="8">
        <f t="shared" si="22"/>
        <v>0</v>
      </c>
      <c r="AP24" s="8">
        <f t="shared" si="22"/>
        <v>0</v>
      </c>
      <c r="AQ24" s="8">
        <f t="shared" si="22"/>
        <v>0</v>
      </c>
      <c r="AR24" s="8">
        <f t="shared" si="22"/>
        <v>0</v>
      </c>
      <c r="AS24" s="8">
        <f t="shared" si="22"/>
        <v>0</v>
      </c>
      <c r="AT24" s="8">
        <f t="shared" si="22"/>
        <v>0</v>
      </c>
      <c r="AU24" s="8">
        <f t="shared" si="22"/>
        <v>0</v>
      </c>
      <c r="AV24" s="8">
        <f t="shared" si="22"/>
        <v>0</v>
      </c>
      <c r="AW24" s="8">
        <f t="shared" si="22"/>
        <v>0</v>
      </c>
      <c r="AX24" s="8">
        <f t="shared" si="22"/>
        <v>0</v>
      </c>
      <c r="AY24" s="8">
        <f t="shared" si="22"/>
        <v>0</v>
      </c>
      <c r="AZ24" s="8">
        <f t="shared" si="22"/>
        <v>0</v>
      </c>
      <c r="BA24" s="8">
        <f t="shared" si="22"/>
        <v>0</v>
      </c>
      <c r="BB24" s="8">
        <f t="shared" si="22"/>
        <v>0</v>
      </c>
      <c r="BC24" s="8">
        <f t="shared" si="22"/>
        <v>0</v>
      </c>
      <c r="BD24" s="8">
        <f t="shared" si="22"/>
        <v>0</v>
      </c>
      <c r="BE24" s="8">
        <f t="shared" si="22"/>
        <v>0</v>
      </c>
      <c r="BF24" s="8">
        <f t="shared" si="22"/>
        <v>0</v>
      </c>
      <c r="BG24" s="8">
        <f t="shared" si="22"/>
        <v>0</v>
      </c>
      <c r="BH24" s="8">
        <f t="shared" si="22"/>
        <v>0</v>
      </c>
      <c r="BI24" s="8">
        <f t="shared" si="22"/>
        <v>0</v>
      </c>
      <c r="BJ24" s="8">
        <f t="shared" si="22"/>
        <v>0</v>
      </c>
      <c r="BK24" s="8">
        <f t="shared" si="22"/>
        <v>0</v>
      </c>
      <c r="BL24" s="8">
        <f t="shared" si="22"/>
        <v>0</v>
      </c>
      <c r="BM24" s="8">
        <f t="shared" si="22"/>
        <v>0</v>
      </c>
      <c r="BN24" s="8">
        <f t="shared" si="22"/>
        <v>0</v>
      </c>
      <c r="BO24" s="8">
        <f t="shared" si="23"/>
        <v>0</v>
      </c>
      <c r="BP24" s="8">
        <f t="shared" si="23"/>
        <v>0</v>
      </c>
      <c r="BQ24" s="8">
        <f t="shared" si="23"/>
        <v>0</v>
      </c>
      <c r="BR24" s="8">
        <f t="shared" si="23"/>
        <v>0</v>
      </c>
      <c r="BS24" s="8">
        <f t="shared" si="23"/>
        <v>0</v>
      </c>
      <c r="BT24" s="8">
        <f t="shared" si="23"/>
        <v>0</v>
      </c>
      <c r="BU24" s="8">
        <f t="shared" si="23"/>
        <v>0</v>
      </c>
      <c r="BV24" s="8">
        <f t="shared" si="23"/>
        <v>0</v>
      </c>
      <c r="BW24" s="8">
        <f t="shared" si="23"/>
        <v>0</v>
      </c>
      <c r="BX24" s="8">
        <v>0</v>
      </c>
      <c r="CB24" s="2"/>
    </row>
    <row r="25" spans="1:80" ht="35.450000000000003" customHeight="1" x14ac:dyDescent="0.25">
      <c r="A25" s="7" t="s">
        <v>149</v>
      </c>
      <c r="B25" s="8">
        <f>SUM(C25:CA25)</f>
        <v>489504.00547174294</v>
      </c>
      <c r="C25" s="8">
        <f t="shared" ref="C25:R26" si="24">C7-C16</f>
        <v>63216.106561009947</v>
      </c>
      <c r="D25" s="8">
        <f t="shared" si="24"/>
        <v>140963.31043863005</v>
      </c>
      <c r="E25" s="8">
        <f t="shared" si="24"/>
        <v>144919.33573113935</v>
      </c>
      <c r="F25" s="8">
        <f t="shared" si="24"/>
        <v>140405.25274096359</v>
      </c>
      <c r="G25" s="8">
        <f t="shared" si="24"/>
        <v>0</v>
      </c>
      <c r="H25" s="8">
        <f>H7-H16</f>
        <v>0</v>
      </c>
      <c r="I25" s="8">
        <f t="shared" si="24"/>
        <v>0</v>
      </c>
      <c r="J25" s="8">
        <f t="shared" si="24"/>
        <v>0</v>
      </c>
      <c r="K25" s="8">
        <f t="shared" si="24"/>
        <v>0</v>
      </c>
      <c r="L25" s="8">
        <f t="shared" si="24"/>
        <v>0</v>
      </c>
      <c r="M25" s="8">
        <f t="shared" si="24"/>
        <v>0</v>
      </c>
      <c r="N25" s="8">
        <f t="shared" si="24"/>
        <v>0</v>
      </c>
      <c r="O25" s="8">
        <f t="shared" si="24"/>
        <v>0</v>
      </c>
      <c r="P25" s="8">
        <f t="shared" si="24"/>
        <v>0</v>
      </c>
      <c r="Q25" s="8">
        <f t="shared" si="24"/>
        <v>0</v>
      </c>
      <c r="R25" s="8">
        <f t="shared" si="24"/>
        <v>0</v>
      </c>
      <c r="S25" s="8">
        <f t="shared" si="22"/>
        <v>0</v>
      </c>
      <c r="T25" s="8">
        <f t="shared" si="22"/>
        <v>0</v>
      </c>
      <c r="U25" s="8">
        <f t="shared" si="22"/>
        <v>0</v>
      </c>
      <c r="V25" s="8">
        <f t="shared" si="22"/>
        <v>0</v>
      </c>
      <c r="W25" s="8">
        <f t="shared" si="22"/>
        <v>0</v>
      </c>
      <c r="X25" s="8">
        <f t="shared" si="22"/>
        <v>0</v>
      </c>
      <c r="Y25" s="8">
        <f t="shared" si="22"/>
        <v>0</v>
      </c>
      <c r="Z25" s="8">
        <f t="shared" si="22"/>
        <v>0</v>
      </c>
      <c r="AA25" s="8">
        <f t="shared" si="22"/>
        <v>0</v>
      </c>
      <c r="AB25" s="8">
        <f t="shared" si="22"/>
        <v>0</v>
      </c>
      <c r="AC25" s="8">
        <f t="shared" si="22"/>
        <v>0</v>
      </c>
      <c r="AD25" s="8">
        <f t="shared" si="22"/>
        <v>0</v>
      </c>
      <c r="AE25" s="8">
        <f t="shared" si="22"/>
        <v>0</v>
      </c>
      <c r="AF25" s="8">
        <f t="shared" si="22"/>
        <v>0</v>
      </c>
      <c r="AG25" s="8">
        <f t="shared" si="22"/>
        <v>0</v>
      </c>
      <c r="AH25" s="8">
        <f t="shared" si="22"/>
        <v>0</v>
      </c>
      <c r="AI25" s="8">
        <f t="shared" si="22"/>
        <v>0</v>
      </c>
      <c r="AJ25" s="8">
        <f t="shared" si="22"/>
        <v>0</v>
      </c>
      <c r="AK25" s="8">
        <f t="shared" si="22"/>
        <v>0</v>
      </c>
      <c r="AL25" s="8">
        <f t="shared" si="22"/>
        <v>0</v>
      </c>
      <c r="AM25" s="8">
        <f t="shared" si="22"/>
        <v>0</v>
      </c>
      <c r="AN25" s="8">
        <f t="shared" si="22"/>
        <v>0</v>
      </c>
      <c r="AO25" s="8">
        <f t="shared" si="22"/>
        <v>0</v>
      </c>
      <c r="AP25" s="8">
        <f t="shared" si="22"/>
        <v>0</v>
      </c>
      <c r="AQ25" s="8">
        <f t="shared" si="22"/>
        <v>0</v>
      </c>
      <c r="AR25" s="8">
        <f t="shared" si="22"/>
        <v>0</v>
      </c>
      <c r="AS25" s="8">
        <f t="shared" si="22"/>
        <v>0</v>
      </c>
      <c r="AT25" s="8">
        <f t="shared" si="22"/>
        <v>0</v>
      </c>
      <c r="AU25" s="8">
        <f t="shared" si="22"/>
        <v>0</v>
      </c>
      <c r="AV25" s="8">
        <f t="shared" si="22"/>
        <v>0</v>
      </c>
      <c r="AW25" s="8">
        <f t="shared" si="22"/>
        <v>0</v>
      </c>
      <c r="AX25" s="8">
        <f t="shared" si="22"/>
        <v>0</v>
      </c>
      <c r="AY25" s="8">
        <f t="shared" si="22"/>
        <v>0</v>
      </c>
      <c r="AZ25" s="8">
        <f t="shared" si="22"/>
        <v>0</v>
      </c>
      <c r="BA25" s="8">
        <f t="shared" si="22"/>
        <v>0</v>
      </c>
      <c r="BB25" s="8">
        <f t="shared" si="22"/>
        <v>0</v>
      </c>
      <c r="BC25" s="8">
        <f t="shared" si="22"/>
        <v>0</v>
      </c>
      <c r="BD25" s="8">
        <f t="shared" si="22"/>
        <v>0</v>
      </c>
      <c r="BE25" s="8">
        <f t="shared" si="22"/>
        <v>0</v>
      </c>
      <c r="BF25" s="8">
        <f t="shared" si="22"/>
        <v>0</v>
      </c>
      <c r="BG25" s="8">
        <f t="shared" si="22"/>
        <v>0</v>
      </c>
      <c r="BH25" s="8">
        <f t="shared" si="22"/>
        <v>0</v>
      </c>
      <c r="BI25" s="8">
        <f t="shared" si="22"/>
        <v>0</v>
      </c>
      <c r="BJ25" s="8">
        <f t="shared" si="22"/>
        <v>0</v>
      </c>
      <c r="BK25" s="8">
        <f t="shared" si="22"/>
        <v>0</v>
      </c>
      <c r="BL25" s="8">
        <f t="shared" si="22"/>
        <v>0</v>
      </c>
      <c r="BM25" s="8">
        <f t="shared" si="22"/>
        <v>0</v>
      </c>
      <c r="BN25" s="8">
        <f t="shared" si="22"/>
        <v>0</v>
      </c>
      <c r="BO25" s="8">
        <f t="shared" si="23"/>
        <v>0</v>
      </c>
      <c r="BP25" s="8">
        <f t="shared" si="23"/>
        <v>0</v>
      </c>
      <c r="BQ25" s="8">
        <f t="shared" si="23"/>
        <v>0</v>
      </c>
      <c r="BR25" s="8">
        <f t="shared" si="23"/>
        <v>0</v>
      </c>
      <c r="BS25" s="8">
        <f t="shared" si="23"/>
        <v>0</v>
      </c>
      <c r="BT25" s="8">
        <f t="shared" si="23"/>
        <v>0</v>
      </c>
      <c r="BU25" s="8">
        <f t="shared" si="23"/>
        <v>0</v>
      </c>
      <c r="BV25" s="8">
        <f t="shared" si="23"/>
        <v>0</v>
      </c>
      <c r="BW25" s="8">
        <f t="shared" si="23"/>
        <v>0</v>
      </c>
      <c r="BX25" s="8">
        <v>0</v>
      </c>
      <c r="CB25" s="2"/>
    </row>
    <row r="26" spans="1:80" ht="35.450000000000003" customHeight="1" x14ac:dyDescent="0.25">
      <c r="A26" s="9" t="s">
        <v>6</v>
      </c>
      <c r="B26" s="8">
        <f>SUM(C26:CA26)</f>
        <v>-1392855.7184564066</v>
      </c>
      <c r="C26" s="10">
        <f>C8-C17</f>
        <v>-511163.69556129928</v>
      </c>
      <c r="D26" s="10">
        <f t="shared" si="24"/>
        <v>-549132.75128271058</v>
      </c>
      <c r="E26" s="10">
        <f t="shared" si="24"/>
        <v>-532602.51626164676</v>
      </c>
      <c r="F26" s="10">
        <f t="shared" si="24"/>
        <v>-506907.82369331305</v>
      </c>
      <c r="G26" s="10">
        <f t="shared" si="24"/>
        <v>-216020.13456089189</v>
      </c>
      <c r="H26" s="10">
        <f t="shared" si="24"/>
        <v>0</v>
      </c>
      <c r="I26" s="10">
        <f t="shared" si="24"/>
        <v>0</v>
      </c>
      <c r="J26" s="10">
        <f t="shared" si="24"/>
        <v>0</v>
      </c>
      <c r="K26" s="10">
        <f t="shared" si="24"/>
        <v>0</v>
      </c>
      <c r="L26" s="10">
        <f t="shared" si="24"/>
        <v>0</v>
      </c>
      <c r="M26" s="10">
        <f t="shared" si="24"/>
        <v>0</v>
      </c>
      <c r="N26" s="10">
        <f t="shared" si="24"/>
        <v>0</v>
      </c>
      <c r="O26" s="10">
        <f t="shared" si="24"/>
        <v>0</v>
      </c>
      <c r="P26" s="10">
        <f t="shared" si="24"/>
        <v>0</v>
      </c>
      <c r="Q26" s="10">
        <f t="shared" si="24"/>
        <v>0</v>
      </c>
      <c r="R26" s="10">
        <f t="shared" si="24"/>
        <v>0</v>
      </c>
      <c r="S26" s="10">
        <f t="shared" si="22"/>
        <v>0</v>
      </c>
      <c r="T26" s="10">
        <f t="shared" si="22"/>
        <v>0</v>
      </c>
      <c r="U26" s="10">
        <f t="shared" si="22"/>
        <v>0</v>
      </c>
      <c r="V26" s="10">
        <f t="shared" si="22"/>
        <v>0</v>
      </c>
      <c r="W26" s="10">
        <f t="shared" si="22"/>
        <v>0</v>
      </c>
      <c r="X26" s="10">
        <f t="shared" si="22"/>
        <v>0</v>
      </c>
      <c r="Y26" s="10">
        <f t="shared" si="22"/>
        <v>0</v>
      </c>
      <c r="Z26" s="10">
        <f t="shared" si="22"/>
        <v>0</v>
      </c>
      <c r="AA26" s="10">
        <f t="shared" si="22"/>
        <v>0</v>
      </c>
      <c r="AB26" s="10">
        <f t="shared" si="22"/>
        <v>0</v>
      </c>
      <c r="AC26" s="10">
        <f t="shared" si="22"/>
        <v>0</v>
      </c>
      <c r="AD26" s="10">
        <f t="shared" si="22"/>
        <v>0</v>
      </c>
      <c r="AE26" s="10">
        <f t="shared" si="22"/>
        <v>0</v>
      </c>
      <c r="AF26" s="10">
        <f t="shared" si="22"/>
        <v>0</v>
      </c>
      <c r="AG26" s="10">
        <f t="shared" si="22"/>
        <v>0</v>
      </c>
      <c r="AH26" s="10">
        <f t="shared" si="22"/>
        <v>0</v>
      </c>
      <c r="AI26" s="10">
        <f t="shared" si="22"/>
        <v>0</v>
      </c>
      <c r="AJ26" s="10">
        <f t="shared" ref="AJ26:BO26" si="25">AJ8-AJ17</f>
        <v>0</v>
      </c>
      <c r="AK26" s="10">
        <f t="shared" si="25"/>
        <v>0</v>
      </c>
      <c r="AL26" s="10">
        <f t="shared" si="25"/>
        <v>0</v>
      </c>
      <c r="AM26" s="10">
        <f t="shared" si="25"/>
        <v>0</v>
      </c>
      <c r="AN26" s="10">
        <f t="shared" si="25"/>
        <v>0</v>
      </c>
      <c r="AO26" s="10">
        <f t="shared" si="25"/>
        <v>0</v>
      </c>
      <c r="AP26" s="10">
        <f t="shared" si="25"/>
        <v>0</v>
      </c>
      <c r="AQ26" s="10">
        <f t="shared" si="25"/>
        <v>0</v>
      </c>
      <c r="AR26" s="10">
        <f t="shared" si="25"/>
        <v>0</v>
      </c>
      <c r="AS26" s="10">
        <f t="shared" si="25"/>
        <v>0</v>
      </c>
      <c r="AT26" s="10">
        <f t="shared" si="25"/>
        <v>0</v>
      </c>
      <c r="AU26" s="10">
        <f t="shared" si="25"/>
        <v>0</v>
      </c>
      <c r="AV26" s="10">
        <f t="shared" si="25"/>
        <v>0</v>
      </c>
      <c r="AW26" s="10">
        <f t="shared" si="25"/>
        <v>0</v>
      </c>
      <c r="AX26" s="10">
        <f t="shared" si="25"/>
        <v>0</v>
      </c>
      <c r="AY26" s="10">
        <f t="shared" si="25"/>
        <v>0</v>
      </c>
      <c r="AZ26" s="10">
        <f t="shared" si="25"/>
        <v>0</v>
      </c>
      <c r="BA26" s="10">
        <f t="shared" si="25"/>
        <v>0</v>
      </c>
      <c r="BB26" s="10">
        <f t="shared" si="25"/>
        <v>0</v>
      </c>
      <c r="BC26" s="10">
        <f t="shared" si="25"/>
        <v>0</v>
      </c>
      <c r="BD26" s="10">
        <f t="shared" si="25"/>
        <v>0</v>
      </c>
      <c r="BE26" s="10">
        <f t="shared" si="25"/>
        <v>0</v>
      </c>
      <c r="BF26" s="10">
        <f t="shared" si="25"/>
        <v>0</v>
      </c>
      <c r="BG26" s="10">
        <f t="shared" si="25"/>
        <v>0</v>
      </c>
      <c r="BH26" s="10">
        <f t="shared" si="25"/>
        <v>0</v>
      </c>
      <c r="BI26" s="10">
        <f t="shared" si="25"/>
        <v>0</v>
      </c>
      <c r="BJ26" s="10">
        <f t="shared" si="25"/>
        <v>0</v>
      </c>
      <c r="BK26" s="10">
        <f t="shared" si="25"/>
        <v>0</v>
      </c>
      <c r="BL26" s="10">
        <f t="shared" si="25"/>
        <v>0</v>
      </c>
      <c r="BM26" s="10">
        <f t="shared" si="25"/>
        <v>0</v>
      </c>
      <c r="BN26" s="10">
        <f t="shared" si="25"/>
        <v>0</v>
      </c>
      <c r="BO26" s="10">
        <f t="shared" si="25"/>
        <v>0</v>
      </c>
      <c r="BP26" s="10">
        <f t="shared" si="23"/>
        <v>0</v>
      </c>
      <c r="BQ26" s="10">
        <f t="shared" si="23"/>
        <v>0</v>
      </c>
      <c r="BR26" s="10">
        <f t="shared" si="23"/>
        <v>0</v>
      </c>
      <c r="BS26" s="10">
        <f t="shared" si="23"/>
        <v>228708.8959139674</v>
      </c>
      <c r="BT26" s="10">
        <f t="shared" si="23"/>
        <v>205353.10686980933</v>
      </c>
      <c r="BU26" s="10">
        <f t="shared" si="23"/>
        <v>212748.94008434657</v>
      </c>
      <c r="BV26" s="10">
        <f t="shared" si="23"/>
        <v>135637.62197616789</v>
      </c>
      <c r="BW26" s="10">
        <f t="shared" si="23"/>
        <v>140522.63805916393</v>
      </c>
      <c r="BX26" s="8">
        <v>0</v>
      </c>
      <c r="CB26" s="2"/>
    </row>
    <row r="27" spans="1:80" ht="75.599999999999994" customHeight="1" x14ac:dyDescent="0.25">
      <c r="A27" s="13" t="s">
        <v>150</v>
      </c>
      <c r="B27" s="11"/>
      <c r="C27" s="11"/>
      <c r="D27" s="11"/>
      <c r="E27" s="11"/>
      <c r="F27" s="11"/>
      <c r="G27" s="11"/>
      <c r="H27" s="11"/>
      <c r="I27" s="11"/>
      <c r="J27" s="11"/>
      <c r="CB27" s="2"/>
    </row>
    <row r="28" spans="1:80" ht="35.45000000000000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</row>
    <row r="29" spans="1:80" ht="35.450000000000003" customHeight="1" x14ac:dyDescent="0.25">
      <c r="A29" s="19" t="s">
        <v>135</v>
      </c>
      <c r="CB29" s="2"/>
    </row>
    <row r="30" spans="1:80" ht="35.450000000000003" customHeight="1" x14ac:dyDescent="0.25">
      <c r="A30" s="3" t="s">
        <v>4</v>
      </c>
      <c r="CB30" s="2"/>
    </row>
    <row r="31" spans="1:80" ht="35.450000000000003" customHeight="1" x14ac:dyDescent="0.25">
      <c r="A31" s="7" t="s">
        <v>5</v>
      </c>
      <c r="B31" s="5" t="s">
        <v>97</v>
      </c>
      <c r="C31" s="6">
        <v>44926</v>
      </c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CB31" s="2"/>
    </row>
    <row r="32" spans="1:80" ht="35.450000000000003" customHeight="1" x14ac:dyDescent="0.25">
      <c r="A32" s="45" t="s">
        <v>133</v>
      </c>
      <c r="B32" s="9"/>
      <c r="C32" s="9"/>
      <c r="D32" s="14">
        <f>C17</f>
        <v>896157</v>
      </c>
      <c r="E32" s="14">
        <f>D17</f>
        <v>1009245</v>
      </c>
      <c r="F32" s="14">
        <f t="shared" ref="F32:BH32" si="26">E17</f>
        <v>1007810</v>
      </c>
      <c r="G32" s="14">
        <f t="shared" si="26"/>
        <v>999230</v>
      </c>
      <c r="H32" s="14">
        <f t="shared" si="26"/>
        <v>878138.96009951783</v>
      </c>
      <c r="I32" s="14">
        <f t="shared" si="26"/>
        <v>689247.2974520314</v>
      </c>
      <c r="J32" s="14">
        <f t="shared" si="26"/>
        <v>690268.32082858495</v>
      </c>
      <c r="K32" s="14">
        <f t="shared" si="26"/>
        <v>701037.27102916862</v>
      </c>
      <c r="L32" s="14">
        <f t="shared" si="26"/>
        <v>726285.26855273847</v>
      </c>
      <c r="M32" s="14">
        <f t="shared" si="26"/>
        <v>805378.23649337259</v>
      </c>
      <c r="N32" s="14">
        <f t="shared" si="26"/>
        <v>521000.39719526621</v>
      </c>
      <c r="O32" s="14">
        <f t="shared" si="26"/>
        <v>513384.87092926446</v>
      </c>
      <c r="P32" s="14">
        <f t="shared" si="26"/>
        <v>531874.52973275608</v>
      </c>
      <c r="Q32" s="14">
        <f t="shared" si="26"/>
        <v>694777.07919928816</v>
      </c>
      <c r="R32" s="14">
        <f t="shared" si="26"/>
        <v>482874.9766071543</v>
      </c>
      <c r="S32" s="14">
        <f t="shared" si="26"/>
        <v>500265.81546465639</v>
      </c>
      <c r="T32" s="14">
        <f t="shared" si="26"/>
        <v>467423.44322581019</v>
      </c>
      <c r="U32" s="14">
        <f t="shared" si="26"/>
        <v>484257.79201827629</v>
      </c>
      <c r="V32" s="14">
        <f t="shared" si="26"/>
        <v>449708.95830125129</v>
      </c>
      <c r="W32" s="14">
        <f t="shared" si="26"/>
        <v>465905.31637626275</v>
      </c>
      <c r="X32" s="14">
        <f t="shared" si="26"/>
        <v>482684.98952661711</v>
      </c>
      <c r="Y32" s="14">
        <f t="shared" si="26"/>
        <v>500068.98596141615</v>
      </c>
      <c r="Z32" s="14">
        <f t="shared" si="26"/>
        <v>518079.07050461369</v>
      </c>
      <c r="AA32" s="14">
        <f t="shared" si="26"/>
        <v>663941.54598124512</v>
      </c>
      <c r="AB32" s="14">
        <f t="shared" si="26"/>
        <v>1009280.4183836151</v>
      </c>
      <c r="AC32" s="14">
        <f t="shared" si="26"/>
        <v>1215461.4550807052</v>
      </c>
      <c r="AD32" s="14">
        <f t="shared" si="26"/>
        <v>1438634.6252416782</v>
      </c>
      <c r="AE32" s="14">
        <f t="shared" si="26"/>
        <v>2187419.1162253469</v>
      </c>
      <c r="AF32" s="14">
        <f t="shared" si="26"/>
        <v>2077349.4987483574</v>
      </c>
      <c r="AG32" s="14">
        <f t="shared" si="26"/>
        <v>1956514.2331051626</v>
      </c>
      <c r="AH32" s="14">
        <f t="shared" si="26"/>
        <v>1609659.3847605553</v>
      </c>
      <c r="AI32" s="14">
        <f t="shared" si="26"/>
        <v>1198224.1790752194</v>
      </c>
      <c r="AJ32" s="14">
        <f t="shared" si="26"/>
        <v>1305367.0430722046</v>
      </c>
      <c r="AK32" s="14">
        <f t="shared" si="26"/>
        <v>1356799.6410064399</v>
      </c>
      <c r="AL32" s="14">
        <f t="shared" si="26"/>
        <v>1401086.337914618</v>
      </c>
      <c r="AM32" s="14">
        <f t="shared" si="26"/>
        <v>1641291.4148261137</v>
      </c>
      <c r="AN32" s="14">
        <f t="shared" si="26"/>
        <v>1700402.8533893593</v>
      </c>
      <c r="AO32" s="14">
        <f t="shared" si="26"/>
        <v>1761643.2022347476</v>
      </c>
      <c r="AP32" s="14">
        <f t="shared" si="26"/>
        <v>1825089.1344918723</v>
      </c>
      <c r="AQ32" s="14">
        <f t="shared" si="26"/>
        <v>1890820.0846884246</v>
      </c>
      <c r="AR32" s="14">
        <f t="shared" si="26"/>
        <v>1421065.0445052781</v>
      </c>
      <c r="AS32" s="14">
        <f t="shared" si="26"/>
        <v>1466379.4684224548</v>
      </c>
      <c r="AT32" s="14">
        <f t="shared" si="26"/>
        <v>1470577.2928694685</v>
      </c>
      <c r="AU32" s="14">
        <f t="shared" si="26"/>
        <v>1517244.80658354</v>
      </c>
      <c r="AV32" s="14">
        <f t="shared" si="26"/>
        <v>1571888.6817416078</v>
      </c>
      <c r="AW32" s="14">
        <f t="shared" si="26"/>
        <v>1614986.0394653613</v>
      </c>
      <c r="AX32" s="14">
        <f t="shared" si="26"/>
        <v>1673150.0846739144</v>
      </c>
      <c r="AY32" s="14">
        <f t="shared" si="26"/>
        <v>1733408.9196034623</v>
      </c>
      <c r="AZ32" s="14">
        <f t="shared" si="26"/>
        <v>1795837.9885247652</v>
      </c>
      <c r="BA32" s="14">
        <f t="shared" si="26"/>
        <v>1860515.4528490822</v>
      </c>
      <c r="BB32" s="14">
        <f t="shared" si="26"/>
        <v>1927522.2889865325</v>
      </c>
      <c r="BC32" s="14">
        <f t="shared" si="26"/>
        <v>1996942.3897288409</v>
      </c>
      <c r="BD32" s="14">
        <f t="shared" si="26"/>
        <v>2068862.6692834031</v>
      </c>
      <c r="BE32" s="14">
        <f t="shared" si="26"/>
        <v>2143373.1720901788</v>
      </c>
      <c r="BF32" s="14">
        <f t="shared" si="26"/>
        <v>2220567.1855576406</v>
      </c>
      <c r="BG32" s="14">
        <f t="shared" si="26"/>
        <v>2300541.3568589361</v>
      </c>
      <c r="BH32" s="14">
        <f t="shared" si="26"/>
        <v>2383395.8139344822</v>
      </c>
      <c r="BI32" s="14">
        <f>BH17</f>
        <v>2334924.4758688873</v>
      </c>
      <c r="BJ32" s="14">
        <f t="shared" ref="BJ32:BW32" si="27">BI17</f>
        <v>2579571.4899662836</v>
      </c>
      <c r="BK32" s="14">
        <f t="shared" si="27"/>
        <v>2661386.1640747404</v>
      </c>
      <c r="BL32" s="14">
        <f t="shared" si="27"/>
        <v>2826167.4320274033</v>
      </c>
      <c r="BM32" s="14">
        <f t="shared" si="27"/>
        <v>2868441.1893309383</v>
      </c>
      <c r="BN32" s="14">
        <f t="shared" si="27"/>
        <v>2996410.4871620834</v>
      </c>
      <c r="BO32" s="14">
        <f t="shared" si="27"/>
        <v>3078776.7952410569</v>
      </c>
      <c r="BP32" s="14">
        <f t="shared" si="27"/>
        <v>3123484.0477899476</v>
      </c>
      <c r="BQ32" s="14">
        <f t="shared" si="27"/>
        <v>3290824.017424996</v>
      </c>
      <c r="BR32" s="14">
        <f t="shared" si="27"/>
        <v>2713269.3633011496</v>
      </c>
      <c r="BS32" s="14">
        <f t="shared" si="27"/>
        <v>2884574.3832804477</v>
      </c>
      <c r="BT32" s="14">
        <f t="shared" si="27"/>
        <v>2683517.7120572133</v>
      </c>
      <c r="BU32" s="14">
        <f t="shared" si="27"/>
        <v>2780165.1391604962</v>
      </c>
      <c r="BV32" s="14">
        <f t="shared" si="27"/>
        <v>2880293.3426803891</v>
      </c>
      <c r="BW32" s="14">
        <f t="shared" si="27"/>
        <v>3713079.9015975939</v>
      </c>
      <c r="BX32" s="14">
        <f t="shared" ref="BX32" si="28">BW17</f>
        <v>3846807.2168696122</v>
      </c>
      <c r="BY32" s="72" t="s">
        <v>156</v>
      </c>
      <c r="CB32" s="2"/>
    </row>
    <row r="33" spans="1:89" ht="35.450000000000003" customHeight="1" x14ac:dyDescent="0.25">
      <c r="A33" s="45" t="s">
        <v>134</v>
      </c>
      <c r="B33" s="57">
        <v>4.6391468359779804</v>
      </c>
      <c r="C33" s="9"/>
      <c r="D33" s="57">
        <f>B33</f>
        <v>4.6391468359779804</v>
      </c>
      <c r="E33" s="57">
        <f>D33</f>
        <v>4.6391468359779804</v>
      </c>
      <c r="F33" s="57">
        <f t="shared" ref="F33:BQ33" si="29">E33</f>
        <v>4.6391468359779804</v>
      </c>
      <c r="G33" s="57">
        <f t="shared" si="29"/>
        <v>4.6391468359779804</v>
      </c>
      <c r="H33" s="57">
        <f t="shared" si="29"/>
        <v>4.6391468359779804</v>
      </c>
      <c r="I33" s="57">
        <f t="shared" si="29"/>
        <v>4.6391468359779804</v>
      </c>
      <c r="J33" s="57">
        <f t="shared" si="29"/>
        <v>4.6391468359779804</v>
      </c>
      <c r="K33" s="57">
        <f t="shared" si="29"/>
        <v>4.6391468359779804</v>
      </c>
      <c r="L33" s="57">
        <f t="shared" si="29"/>
        <v>4.6391468359779804</v>
      </c>
      <c r="M33" s="57">
        <f t="shared" si="29"/>
        <v>4.6391468359779804</v>
      </c>
      <c r="N33" s="57">
        <f t="shared" si="29"/>
        <v>4.6391468359779804</v>
      </c>
      <c r="O33" s="57">
        <f t="shared" si="29"/>
        <v>4.6391468359779804</v>
      </c>
      <c r="P33" s="57">
        <f t="shared" si="29"/>
        <v>4.6391468359779804</v>
      </c>
      <c r="Q33" s="57">
        <f t="shared" si="29"/>
        <v>4.6391468359779804</v>
      </c>
      <c r="R33" s="57">
        <f t="shared" si="29"/>
        <v>4.6391468359779804</v>
      </c>
      <c r="S33" s="57">
        <f t="shared" si="29"/>
        <v>4.6391468359779804</v>
      </c>
      <c r="T33" s="57">
        <f t="shared" si="29"/>
        <v>4.6391468359779804</v>
      </c>
      <c r="U33" s="57">
        <f t="shared" si="29"/>
        <v>4.6391468359779804</v>
      </c>
      <c r="V33" s="57">
        <f t="shared" si="29"/>
        <v>4.6391468359779804</v>
      </c>
      <c r="W33" s="57">
        <f t="shared" si="29"/>
        <v>4.6391468359779804</v>
      </c>
      <c r="X33" s="57">
        <f t="shared" si="29"/>
        <v>4.6391468359779804</v>
      </c>
      <c r="Y33" s="57">
        <f t="shared" si="29"/>
        <v>4.6391468359779804</v>
      </c>
      <c r="Z33" s="57">
        <f t="shared" si="29"/>
        <v>4.6391468359779804</v>
      </c>
      <c r="AA33" s="57">
        <f t="shared" si="29"/>
        <v>4.6391468359779804</v>
      </c>
      <c r="AB33" s="57">
        <f t="shared" si="29"/>
        <v>4.6391468359779804</v>
      </c>
      <c r="AC33" s="57">
        <f t="shared" si="29"/>
        <v>4.6391468359779804</v>
      </c>
      <c r="AD33" s="57">
        <f t="shared" si="29"/>
        <v>4.6391468359779804</v>
      </c>
      <c r="AE33" s="57">
        <f t="shared" si="29"/>
        <v>4.6391468359779804</v>
      </c>
      <c r="AF33" s="57">
        <f t="shared" si="29"/>
        <v>4.6391468359779804</v>
      </c>
      <c r="AG33" s="57">
        <f t="shared" si="29"/>
        <v>4.6391468359779804</v>
      </c>
      <c r="AH33" s="57">
        <f t="shared" si="29"/>
        <v>4.6391468359779804</v>
      </c>
      <c r="AI33" s="57">
        <f t="shared" si="29"/>
        <v>4.6391468359779804</v>
      </c>
      <c r="AJ33" s="57">
        <f t="shared" si="29"/>
        <v>4.6391468359779804</v>
      </c>
      <c r="AK33" s="57">
        <f t="shared" si="29"/>
        <v>4.6391468359779804</v>
      </c>
      <c r="AL33" s="57">
        <f t="shared" si="29"/>
        <v>4.6391468359779804</v>
      </c>
      <c r="AM33" s="57">
        <f t="shared" si="29"/>
        <v>4.6391468359779804</v>
      </c>
      <c r="AN33" s="57">
        <f t="shared" si="29"/>
        <v>4.6391468359779804</v>
      </c>
      <c r="AO33" s="57">
        <f t="shared" si="29"/>
        <v>4.6391468359779804</v>
      </c>
      <c r="AP33" s="57">
        <f t="shared" si="29"/>
        <v>4.6391468359779804</v>
      </c>
      <c r="AQ33" s="57">
        <f t="shared" si="29"/>
        <v>4.6391468359779804</v>
      </c>
      <c r="AR33" s="57">
        <f t="shared" si="29"/>
        <v>4.6391468359779804</v>
      </c>
      <c r="AS33" s="57">
        <f t="shared" si="29"/>
        <v>4.6391468359779804</v>
      </c>
      <c r="AT33" s="57">
        <f t="shared" si="29"/>
        <v>4.6391468359779804</v>
      </c>
      <c r="AU33" s="57">
        <f t="shared" si="29"/>
        <v>4.6391468359779804</v>
      </c>
      <c r="AV33" s="57">
        <f t="shared" si="29"/>
        <v>4.6391468359779804</v>
      </c>
      <c r="AW33" s="57">
        <f t="shared" si="29"/>
        <v>4.6391468359779804</v>
      </c>
      <c r="AX33" s="57">
        <f t="shared" si="29"/>
        <v>4.6391468359779804</v>
      </c>
      <c r="AY33" s="57">
        <f t="shared" si="29"/>
        <v>4.6391468359779804</v>
      </c>
      <c r="AZ33" s="57">
        <f t="shared" si="29"/>
        <v>4.6391468359779804</v>
      </c>
      <c r="BA33" s="57">
        <f t="shared" si="29"/>
        <v>4.6391468359779804</v>
      </c>
      <c r="BB33" s="57">
        <f t="shared" si="29"/>
        <v>4.6391468359779804</v>
      </c>
      <c r="BC33" s="57">
        <f t="shared" si="29"/>
        <v>4.6391468359779804</v>
      </c>
      <c r="BD33" s="57">
        <f t="shared" si="29"/>
        <v>4.6391468359779804</v>
      </c>
      <c r="BE33" s="57">
        <f t="shared" si="29"/>
        <v>4.6391468359779804</v>
      </c>
      <c r="BF33" s="57">
        <f t="shared" si="29"/>
        <v>4.6391468359779804</v>
      </c>
      <c r="BG33" s="57">
        <f t="shared" si="29"/>
        <v>4.6391468359779804</v>
      </c>
      <c r="BH33" s="57">
        <f t="shared" si="29"/>
        <v>4.6391468359779804</v>
      </c>
      <c r="BI33" s="57">
        <f t="shared" si="29"/>
        <v>4.6391468359779804</v>
      </c>
      <c r="BJ33" s="57">
        <f t="shared" si="29"/>
        <v>4.6391468359779804</v>
      </c>
      <c r="BK33" s="57">
        <f t="shared" si="29"/>
        <v>4.6391468359779804</v>
      </c>
      <c r="BL33" s="57">
        <f t="shared" si="29"/>
        <v>4.6391468359779804</v>
      </c>
      <c r="BM33" s="57">
        <f t="shared" si="29"/>
        <v>4.6391468359779804</v>
      </c>
      <c r="BN33" s="57">
        <f t="shared" si="29"/>
        <v>4.6391468359779804</v>
      </c>
      <c r="BO33" s="57">
        <f t="shared" si="29"/>
        <v>4.6391468359779804</v>
      </c>
      <c r="BP33" s="57">
        <f t="shared" si="29"/>
        <v>4.6391468359779804</v>
      </c>
      <c r="BQ33" s="57">
        <f t="shared" si="29"/>
        <v>4.6391468359779804</v>
      </c>
      <c r="BR33" s="57">
        <f t="shared" ref="BR33:BX33" si="30">BQ33</f>
        <v>4.6391468359779804</v>
      </c>
      <c r="BS33" s="57">
        <f t="shared" si="30"/>
        <v>4.6391468359779804</v>
      </c>
      <c r="BT33" s="57">
        <f t="shared" si="30"/>
        <v>4.6391468359779804</v>
      </c>
      <c r="BU33" s="57">
        <f t="shared" si="30"/>
        <v>4.6391468359779804</v>
      </c>
      <c r="BV33" s="57">
        <f t="shared" si="30"/>
        <v>4.6391468359779804</v>
      </c>
      <c r="BW33" s="57">
        <f t="shared" si="30"/>
        <v>4.6391468359779804</v>
      </c>
      <c r="BX33" s="57">
        <f t="shared" si="30"/>
        <v>4.6391468359779804</v>
      </c>
      <c r="BY33" s="72"/>
      <c r="CB33" s="2"/>
    </row>
    <row r="34" spans="1:89" ht="35.450000000000003" customHeight="1" x14ac:dyDescent="0.25">
      <c r="A34" s="51" t="s">
        <v>110</v>
      </c>
      <c r="B34" s="9"/>
      <c r="C34" s="61">
        <v>21736939.067389999</v>
      </c>
      <c r="D34" s="60">
        <f>(C34*(1+(D33/100)))-D32</f>
        <v>21849190.588373281</v>
      </c>
      <c r="E34" s="60">
        <f t="shared" ref="E34:BI34" si="31">(D34*(1+(E33/100)))-E32</f>
        <v>21853561.622240596</v>
      </c>
      <c r="F34" s="60">
        <f t="shared" si="31"/>
        <v>21859570.434787266</v>
      </c>
      <c r="G34" s="60">
        <f t="shared" si="31"/>
        <v>21874438.004971076</v>
      </c>
      <c r="H34" s="60">
        <f t="shared" si="31"/>
        <v>22011086.343467135</v>
      </c>
      <c r="I34" s="60">
        <f t="shared" si="31"/>
        <v>22342965.661682438</v>
      </c>
      <c r="J34" s="60">
        <f t="shared" si="31"/>
        <v>22689220.325411439</v>
      </c>
      <c r="K34" s="60">
        <f t="shared" si="31"/>
        <v>23040769.301216666</v>
      </c>
      <c r="L34" s="60">
        <f t="shared" si="31"/>
        <v>23383379.152686302</v>
      </c>
      <c r="M34" s="60">
        <f t="shared" si="31"/>
        <v>23662790.210299511</v>
      </c>
      <c r="N34" s="60">
        <f t="shared" si="31"/>
        <v>24239541.396449462</v>
      </c>
      <c r="O34" s="60">
        <f t="shared" si="31"/>
        <v>24850664.443269152</v>
      </c>
      <c r="P34" s="60">
        <f t="shared" si="31"/>
        <v>25471648.726775818</v>
      </c>
      <c r="Q34" s="60">
        <f t="shared" si="31"/>
        <v>25958538.833556172</v>
      </c>
      <c r="R34" s="60">
        <f t="shared" si="31"/>
        <v>26679918.589912049</v>
      </c>
      <c r="S34" s="60">
        <f t="shared" si="31"/>
        <v>27417373.373552795</v>
      </c>
      <c r="T34" s="60">
        <f t="shared" si="31"/>
        <v>28221882.139694426</v>
      </c>
      <c r="U34" s="60">
        <f t="shared" si="31"/>
        <v>29046878.900013216</v>
      </c>
      <c r="V34" s="60">
        <f t="shared" si="31"/>
        <v>29944697.305152282</v>
      </c>
      <c r="W34" s="60">
        <f t="shared" si="31"/>
        <v>30867970.466351174</v>
      </c>
      <c r="X34" s="60">
        <f t="shared" si="31"/>
        <v>31817295.952044901</v>
      </c>
      <c r="Y34" s="60">
        <f t="shared" si="31"/>
        <v>32793278.044536524</v>
      </c>
      <c r="Z34" s="60">
        <f t="shared" si="31"/>
        <v>33796527.294848487</v>
      </c>
      <c r="AA34" s="60">
        <f t="shared" si="31"/>
        <v>34700456.275536641</v>
      </c>
      <c r="AB34" s="60">
        <f t="shared" si="31"/>
        <v>35300980.976529509</v>
      </c>
      <c r="AC34" s="60">
        <f t="shared" si="31"/>
        <v>35723183.863490656</v>
      </c>
      <c r="AD34" s="60">
        <f t="shared" si="31"/>
        <v>35941800.192162693</v>
      </c>
      <c r="AE34" s="60">
        <f t="shared" si="31"/>
        <v>35421773.962345585</v>
      </c>
      <c r="AF34" s="60">
        <f t="shared" si="31"/>
        <v>34987692.569618657</v>
      </c>
      <c r="AG34" s="60">
        <f t="shared" si="31"/>
        <v>34654308.76933866</v>
      </c>
      <c r="AH34" s="60">
        <f t="shared" si="31"/>
        <v>34652313.653380916</v>
      </c>
      <c r="AI34" s="60">
        <f t="shared" si="31"/>
        <v>35061661.186749682</v>
      </c>
      <c r="AJ34" s="60">
        <f t="shared" si="31"/>
        <v>35382856.089263894</v>
      </c>
      <c r="AK34" s="60">
        <f t="shared" si="31"/>
        <v>35667519.09700118</v>
      </c>
      <c r="AL34" s="60">
        <f t="shared" si="31"/>
        <v>35921101.342746936</v>
      </c>
      <c r="AM34" s="60">
        <f t="shared" si="31"/>
        <v>35946242.564311311</v>
      </c>
      <c r="AN34" s="60">
        <f t="shared" si="31"/>
        <v>35913438.685497165</v>
      </c>
      <c r="AO34" s="60">
        <f t="shared" si="31"/>
        <v>35817872.637731552</v>
      </c>
      <c r="AP34" s="60">
        <f t="shared" si="31"/>
        <v>35654427.208427615</v>
      </c>
      <c r="AQ34" s="60">
        <f t="shared" si="31"/>
        <v>35417668.355465032</v>
      </c>
      <c r="AR34" s="60">
        <f t="shared" si="31"/>
        <v>35639680.951849483</v>
      </c>
      <c r="AS34" s="60">
        <f t="shared" si="31"/>
        <v>35826678.614657395</v>
      </c>
      <c r="AT34" s="60">
        <f t="shared" si="31"/>
        <v>36018153.549175799</v>
      </c>
      <c r="AU34" s="60">
        <f t="shared" si="31"/>
        <v>36171843.773346536</v>
      </c>
      <c r="AV34" s="60">
        <f t="shared" si="31"/>
        <v>36278020.037531026</v>
      </c>
      <c r="AW34" s="60">
        <f t="shared" si="31"/>
        <v>36346024.616792239</v>
      </c>
      <c r="AX34" s="60">
        <f t="shared" si="31"/>
        <v>36359019.98313202</v>
      </c>
      <c r="AY34" s="60">
        <f t="shared" si="31"/>
        <v>36312359.388668627</v>
      </c>
      <c r="AZ34" s="60">
        <f t="shared" si="31"/>
        <v>36201105.07179223</v>
      </c>
      <c r="BA34" s="60">
        <f t="shared" si="31"/>
        <v>36020012.039470255</v>
      </c>
      <c r="BB34" s="60">
        <f t="shared" si="31"/>
        <v>35763510.99933169</v>
      </c>
      <c r="BC34" s="60">
        <f t="shared" si="31"/>
        <v>35425690.398562975</v>
      </c>
      <c r="BD34" s="60">
        <f t="shared" si="31"/>
        <v>35000277.524527855</v>
      </c>
      <c r="BE34" s="60">
        <f t="shared" si="31"/>
        <v>34480618.619800314</v>
      </c>
      <c r="BF34" s="60">
        <f t="shared" si="31"/>
        <v>33859657.961968772</v>
      </c>
      <c r="BG34" s="60">
        <f t="shared" si="31"/>
        <v>33129915.85612547</v>
      </c>
      <c r="BH34" s="60">
        <f t="shared" si="31"/>
        <v>32283465.485392593</v>
      </c>
      <c r="BI34" s="58">
        <f t="shared" si="31"/>
        <v>31446218.377133332</v>
      </c>
      <c r="BJ34" s="60">
        <f t="shared" ref="BJ34" si="32">(BI34*(1+(BJ33/100)))-BJ32</f>
        <v>30325483.13204455</v>
      </c>
      <c r="BK34" s="60">
        <f t="shared" ref="BK34" si="33">(BJ34*(1+(BK33/100)))-BK32</f>
        <v>29070940.659185085</v>
      </c>
      <c r="BL34" s="58">
        <f t="shared" ref="BL34" si="34">(BK34*(1+(BL33/100)))-BL32</f>
        <v>27593416.850937299</v>
      </c>
      <c r="BM34" s="60">
        <f t="shared" ref="BM34" si="35">(BL34*(1+(BM33/100)))-BM32</f>
        <v>26005074.786384828</v>
      </c>
      <c r="BN34" s="60">
        <f t="shared" ref="BN34" si="36">(BM34*(1+(BN33/100)))-BN32</f>
        <v>24215077.903369021</v>
      </c>
      <c r="BO34" s="58">
        <f t="shared" ref="BO34" si="37">(BN34*(1+(BO33/100)))-BO32</f>
        <v>22259674.128511708</v>
      </c>
      <c r="BP34" s="60">
        <f t="shared" ref="BP34" si="38">(BO34*(1+(BP33/100)))-BP32</f>
        <v>20168849.048753619</v>
      </c>
      <c r="BQ34" s="60">
        <f t="shared" ref="BQ34" si="39">(BP34*(1+(BQ33/100)))-BQ32</f>
        <v>17813687.553827047</v>
      </c>
      <c r="BR34" s="58">
        <f t="shared" ref="BR34" si="40">(BQ34*(1+(BR33/100)))-BR32</f>
        <v>15926821.313050266</v>
      </c>
      <c r="BS34" s="60">
        <f t="shared" ref="BS34" si="41">(BR34*(1+(BS33/100)))-BS32</f>
        <v>13781115.556786057</v>
      </c>
      <c r="BT34" s="60">
        <f t="shared" ref="BT34" si="42">(BS34*(1+(BT33/100)))-BT32</f>
        <v>11736924.03104395</v>
      </c>
      <c r="BU34" s="58">
        <f t="shared" ref="BU34" si="43">(BT34*(1+(BU33/100)))-BU32</f>
        <v>9501252.0317107663</v>
      </c>
      <c r="BV34" s="60">
        <f t="shared" ref="BV34:BX34" si="44">(BU34*(1+(BV33/100)))-BV32</f>
        <v>7061735.7220377792</v>
      </c>
      <c r="BW34" s="60">
        <f t="shared" ref="BW34" si="45">(BV34*(1+(BW33/100)))-BW32</f>
        <v>3676260.1097542271</v>
      </c>
      <c r="BX34" s="62">
        <f t="shared" si="44"/>
        <v>-2.551401499658823E-3</v>
      </c>
      <c r="BY34" s="72"/>
      <c r="CB34" s="2"/>
    </row>
    <row r="35" spans="1:89" ht="35.450000000000003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</row>
    <row r="36" spans="1:89" ht="35.450000000000003" customHeight="1" x14ac:dyDescent="0.25">
      <c r="A36" s="13" t="s">
        <v>153</v>
      </c>
    </row>
    <row r="37" spans="1:89" ht="35.450000000000003" customHeight="1" x14ac:dyDescent="0.25">
      <c r="A37" s="15" t="s">
        <v>7</v>
      </c>
      <c r="B37" s="13"/>
    </row>
    <row r="38" spans="1:89" ht="54" customHeight="1" x14ac:dyDescent="0.25">
      <c r="A38" s="16" t="s">
        <v>154</v>
      </c>
      <c r="B38" s="16"/>
      <c r="C38" s="4"/>
      <c r="D38" s="5" t="s">
        <v>8</v>
      </c>
      <c r="E38" s="16" t="s">
        <v>9</v>
      </c>
      <c r="F38" s="16" t="s">
        <v>10</v>
      </c>
      <c r="G38" s="16" t="s">
        <v>11</v>
      </c>
      <c r="H38" s="16" t="s">
        <v>12</v>
      </c>
      <c r="I38" s="16" t="s">
        <v>13</v>
      </c>
      <c r="J38" s="16" t="s">
        <v>14</v>
      </c>
      <c r="K38" s="16" t="s">
        <v>15</v>
      </c>
      <c r="L38" s="16" t="s">
        <v>16</v>
      </c>
      <c r="M38" s="16" t="s">
        <v>17</v>
      </c>
      <c r="N38" s="16" t="s">
        <v>18</v>
      </c>
      <c r="O38" s="16" t="s">
        <v>19</v>
      </c>
      <c r="P38" s="16" t="s">
        <v>20</v>
      </c>
      <c r="Q38" s="17" t="s">
        <v>21</v>
      </c>
      <c r="R38" s="16" t="s">
        <v>22</v>
      </c>
      <c r="S38" s="16" t="s">
        <v>23</v>
      </c>
      <c r="T38" s="16" t="s">
        <v>24</v>
      </c>
      <c r="U38" s="16" t="s">
        <v>25</v>
      </c>
      <c r="V38" s="16" t="s">
        <v>26</v>
      </c>
      <c r="W38" s="16" t="s">
        <v>27</v>
      </c>
      <c r="X38" s="16" t="s">
        <v>28</v>
      </c>
      <c r="Y38" s="16" t="s">
        <v>29</v>
      </c>
      <c r="Z38" s="16" t="s">
        <v>30</v>
      </c>
      <c r="AA38" s="16" t="s">
        <v>31</v>
      </c>
      <c r="AB38" s="16" t="s">
        <v>32</v>
      </c>
      <c r="AC38" s="16" t="s">
        <v>33</v>
      </c>
      <c r="AD38" s="16" t="s">
        <v>34</v>
      </c>
      <c r="AE38" s="16" t="s">
        <v>35</v>
      </c>
      <c r="AF38" s="16" t="s">
        <v>36</v>
      </c>
      <c r="AG38" s="16" t="s">
        <v>37</v>
      </c>
      <c r="AH38" s="16" t="s">
        <v>38</v>
      </c>
      <c r="AI38" s="16" t="s">
        <v>39</v>
      </c>
      <c r="AJ38" s="16" t="s">
        <v>40</v>
      </c>
      <c r="AK38" s="16" t="s">
        <v>41</v>
      </c>
      <c r="AL38" s="16" t="s">
        <v>42</v>
      </c>
      <c r="AM38" s="16" t="s">
        <v>43</v>
      </c>
      <c r="AN38" s="16" t="s">
        <v>44</v>
      </c>
      <c r="AO38" s="16" t="s">
        <v>45</v>
      </c>
      <c r="AP38" s="16" t="s">
        <v>46</v>
      </c>
      <c r="AQ38" s="16" t="s">
        <v>47</v>
      </c>
      <c r="AR38" s="16" t="s">
        <v>48</v>
      </c>
      <c r="AS38" s="16" t="s">
        <v>49</v>
      </c>
      <c r="AT38" s="16" t="s">
        <v>50</v>
      </c>
      <c r="AU38" s="16" t="s">
        <v>51</v>
      </c>
      <c r="AV38" s="16" t="s">
        <v>52</v>
      </c>
      <c r="AW38" s="16" t="s">
        <v>53</v>
      </c>
      <c r="AX38" s="16" t="s">
        <v>54</v>
      </c>
      <c r="AY38" s="16" t="s">
        <v>55</v>
      </c>
      <c r="AZ38" s="16" t="s">
        <v>56</v>
      </c>
      <c r="BA38" s="16" t="s">
        <v>57</v>
      </c>
      <c r="BB38" s="16" t="s">
        <v>58</v>
      </c>
      <c r="BC38" s="16" t="s">
        <v>59</v>
      </c>
      <c r="BD38" s="16" t="s">
        <v>60</v>
      </c>
      <c r="BE38" s="16" t="s">
        <v>61</v>
      </c>
      <c r="BF38" s="16" t="s">
        <v>62</v>
      </c>
      <c r="BG38" s="16" t="s">
        <v>63</v>
      </c>
      <c r="BH38" s="16" t="s">
        <v>64</v>
      </c>
      <c r="BI38" s="16" t="s">
        <v>65</v>
      </c>
      <c r="BJ38" s="16" t="s">
        <v>66</v>
      </c>
      <c r="BK38" s="16" t="s">
        <v>67</v>
      </c>
      <c r="BL38" s="16" t="s">
        <v>68</v>
      </c>
      <c r="BM38" s="16" t="s">
        <v>69</v>
      </c>
      <c r="BN38" s="16" t="s">
        <v>70</v>
      </c>
      <c r="BO38" s="16" t="s">
        <v>71</v>
      </c>
      <c r="BP38" s="16" t="s">
        <v>72</v>
      </c>
      <c r="BQ38" s="16" t="s">
        <v>73</v>
      </c>
      <c r="BR38" s="16" t="s">
        <v>74</v>
      </c>
      <c r="BS38" s="16" t="s">
        <v>75</v>
      </c>
      <c r="BT38" s="16" t="s">
        <v>76</v>
      </c>
      <c r="BU38" s="16" t="s">
        <v>77</v>
      </c>
      <c r="BV38" s="16" t="s">
        <v>78</v>
      </c>
      <c r="BW38" s="16" t="s">
        <v>79</v>
      </c>
      <c r="BX38" s="16" t="s">
        <v>80</v>
      </c>
      <c r="BY38" s="16" t="s">
        <v>81</v>
      </c>
      <c r="BZ38" s="16" t="s">
        <v>82</v>
      </c>
      <c r="CA38" s="16" t="s">
        <v>83</v>
      </c>
      <c r="CB38" s="16" t="s">
        <v>84</v>
      </c>
      <c r="CC38" s="16" t="s">
        <v>85</v>
      </c>
      <c r="CD38" s="16" t="s">
        <v>86</v>
      </c>
      <c r="CE38" s="16" t="s">
        <v>87</v>
      </c>
      <c r="CF38" s="16" t="s">
        <v>88</v>
      </c>
      <c r="CG38" s="16" t="s">
        <v>89</v>
      </c>
      <c r="CH38" s="16" t="s">
        <v>90</v>
      </c>
      <c r="CI38" s="16" t="s">
        <v>91</v>
      </c>
      <c r="CJ38" s="16" t="s">
        <v>92</v>
      </c>
      <c r="CK38" s="16" t="s">
        <v>93</v>
      </c>
    </row>
    <row r="39" spans="1:89" ht="35.450000000000003" customHeight="1" x14ac:dyDescent="0.25">
      <c r="A39" s="18" t="s">
        <v>145</v>
      </c>
      <c r="B39" s="7" t="s">
        <v>94</v>
      </c>
      <c r="C39" s="4" t="s">
        <v>95</v>
      </c>
      <c r="D39" s="4">
        <f>SUM(M39:CK39)</f>
        <v>4993</v>
      </c>
      <c r="E39" s="4">
        <v>133</v>
      </c>
      <c r="F39" s="4">
        <v>131</v>
      </c>
      <c r="G39" s="4">
        <v>104</v>
      </c>
      <c r="H39" s="4">
        <v>105</v>
      </c>
      <c r="I39" s="4">
        <v>92</v>
      </c>
      <c r="J39" s="4">
        <v>84</v>
      </c>
      <c r="K39" s="4">
        <v>84</v>
      </c>
      <c r="L39" s="4">
        <v>92</v>
      </c>
      <c r="M39" s="4">
        <v>92</v>
      </c>
      <c r="N39" s="4">
        <v>92</v>
      </c>
      <c r="O39" s="4">
        <v>91</v>
      </c>
      <c r="P39" s="4">
        <v>91</v>
      </c>
      <c r="Q39" s="17">
        <v>92</v>
      </c>
      <c r="R39" s="4">
        <v>91</v>
      </c>
      <c r="S39" s="4">
        <v>94</v>
      </c>
      <c r="T39" s="4">
        <v>89</v>
      </c>
      <c r="U39" s="4">
        <v>87</v>
      </c>
      <c r="V39" s="4">
        <v>85</v>
      </c>
      <c r="W39" s="4">
        <v>85</v>
      </c>
      <c r="X39" s="4">
        <v>83</v>
      </c>
      <c r="Y39" s="4">
        <v>86</v>
      </c>
      <c r="Z39" s="4">
        <v>84</v>
      </c>
      <c r="AA39" s="4">
        <v>85</v>
      </c>
      <c r="AB39" s="4">
        <v>85</v>
      </c>
      <c r="AC39" s="4">
        <v>86</v>
      </c>
      <c r="AD39" s="4">
        <v>86</v>
      </c>
      <c r="AE39" s="4">
        <v>86</v>
      </c>
      <c r="AF39" s="4">
        <v>86</v>
      </c>
      <c r="AG39" s="4">
        <v>86</v>
      </c>
      <c r="AH39" s="4">
        <v>86</v>
      </c>
      <c r="AI39" s="4">
        <v>86</v>
      </c>
      <c r="AJ39" s="4">
        <v>86</v>
      </c>
      <c r="AK39" s="4">
        <v>86</v>
      </c>
      <c r="AL39" s="4">
        <v>86</v>
      </c>
      <c r="AM39" s="4">
        <v>78</v>
      </c>
      <c r="AN39" s="4">
        <v>78</v>
      </c>
      <c r="AO39" s="4">
        <v>78</v>
      </c>
      <c r="AP39" s="4">
        <v>78</v>
      </c>
      <c r="AQ39" s="4">
        <v>78</v>
      </c>
      <c r="AR39" s="4">
        <v>76</v>
      </c>
      <c r="AS39" s="4">
        <v>71</v>
      </c>
      <c r="AT39" s="4">
        <v>71</v>
      </c>
      <c r="AU39" s="4">
        <v>71</v>
      </c>
      <c r="AV39" s="4">
        <v>71</v>
      </c>
      <c r="AW39" s="4">
        <v>71</v>
      </c>
      <c r="AX39" s="4">
        <v>71</v>
      </c>
      <c r="AY39" s="4">
        <v>71</v>
      </c>
      <c r="AZ39" s="4">
        <v>71</v>
      </c>
      <c r="BA39" s="4">
        <v>68</v>
      </c>
      <c r="BB39" s="4">
        <v>68</v>
      </c>
      <c r="BC39" s="4">
        <v>60</v>
      </c>
      <c r="BD39" s="4">
        <v>60</v>
      </c>
      <c r="BE39" s="4">
        <v>60</v>
      </c>
      <c r="BF39" s="4">
        <v>60</v>
      </c>
      <c r="BG39" s="4">
        <v>60</v>
      </c>
      <c r="BH39" s="4">
        <v>60</v>
      </c>
      <c r="BI39" s="4">
        <v>60</v>
      </c>
      <c r="BJ39" s="4">
        <v>60</v>
      </c>
      <c r="BK39" s="4">
        <v>60</v>
      </c>
      <c r="BL39" s="4">
        <v>60</v>
      </c>
      <c r="BM39" s="4">
        <v>60</v>
      </c>
      <c r="BN39" s="4">
        <v>60</v>
      </c>
      <c r="BO39" s="4">
        <v>60</v>
      </c>
      <c r="BP39" s="4">
        <v>60</v>
      </c>
      <c r="BQ39" s="4">
        <v>60</v>
      </c>
      <c r="BR39" s="4">
        <v>60</v>
      </c>
      <c r="BS39" s="4">
        <v>60</v>
      </c>
      <c r="BT39" s="4">
        <v>60</v>
      </c>
      <c r="BU39" s="4">
        <v>60</v>
      </c>
      <c r="BV39" s="4">
        <v>60</v>
      </c>
      <c r="BW39" s="4">
        <v>60</v>
      </c>
      <c r="BX39" s="4">
        <v>60</v>
      </c>
      <c r="BY39" s="4">
        <v>60</v>
      </c>
      <c r="BZ39" s="4">
        <v>60</v>
      </c>
      <c r="CA39" s="4">
        <v>15</v>
      </c>
      <c r="CB39" s="4">
        <v>15</v>
      </c>
      <c r="CC39" s="4">
        <v>15</v>
      </c>
      <c r="CD39" s="4">
        <v>13</v>
      </c>
      <c r="CE39" s="4">
        <v>13</v>
      </c>
      <c r="CF39" s="4">
        <v>8</v>
      </c>
      <c r="CG39" s="4">
        <v>8</v>
      </c>
      <c r="CH39" s="4">
        <v>8</v>
      </c>
      <c r="CI39" s="4">
        <v>8</v>
      </c>
      <c r="CJ39" s="4">
        <v>8</v>
      </c>
      <c r="CK39" s="4">
        <v>0</v>
      </c>
    </row>
    <row r="40" spans="1:89" ht="35.450000000000003" customHeight="1" x14ac:dyDescent="0.25">
      <c r="A40" s="4" t="s">
        <v>96</v>
      </c>
      <c r="B40" s="4" t="s">
        <v>97</v>
      </c>
      <c r="C40" s="4" t="s">
        <v>98</v>
      </c>
      <c r="D40" s="4"/>
      <c r="E40" s="4">
        <v>1.6</v>
      </c>
      <c r="F40" s="4">
        <v>1.6</v>
      </c>
      <c r="G40" s="4">
        <v>1.6</v>
      </c>
      <c r="H40" s="4">
        <v>1.6</v>
      </c>
      <c r="I40" s="4">
        <v>1.6</v>
      </c>
      <c r="J40" s="4">
        <v>1.6</v>
      </c>
      <c r="K40" s="4">
        <v>1.6</v>
      </c>
      <c r="L40" s="4">
        <v>1.6</v>
      </c>
      <c r="M40" s="4">
        <v>1.6</v>
      </c>
      <c r="N40" s="4">
        <v>1.6</v>
      </c>
      <c r="O40" s="4">
        <v>1.6</v>
      </c>
      <c r="P40" s="4">
        <v>1.6</v>
      </c>
      <c r="Q40" s="17">
        <v>1.6</v>
      </c>
      <c r="R40" s="4">
        <v>1.6</v>
      </c>
      <c r="S40" s="4">
        <v>1.6</v>
      </c>
      <c r="T40" s="4">
        <v>1.6</v>
      </c>
      <c r="U40" s="4">
        <v>1.6</v>
      </c>
      <c r="V40" s="4">
        <v>1.6</v>
      </c>
      <c r="W40" s="4">
        <v>1.6</v>
      </c>
      <c r="X40" s="4">
        <v>1.6</v>
      </c>
      <c r="Y40" s="4">
        <v>1.6</v>
      </c>
      <c r="Z40" s="4">
        <v>1.6</v>
      </c>
      <c r="AA40" s="4">
        <v>1.6</v>
      </c>
      <c r="AB40" s="4">
        <v>1.6</v>
      </c>
      <c r="AC40" s="4">
        <v>1.6</v>
      </c>
      <c r="AD40" s="4">
        <v>1.6</v>
      </c>
      <c r="AE40" s="4">
        <v>1.6</v>
      </c>
      <c r="AF40" s="4">
        <v>1.6</v>
      </c>
      <c r="AG40" s="4">
        <v>1.6</v>
      </c>
      <c r="AH40" s="4">
        <v>1.6</v>
      </c>
      <c r="AI40" s="4">
        <v>1.6</v>
      </c>
      <c r="AJ40" s="4">
        <v>1.6</v>
      </c>
      <c r="AK40" s="4">
        <v>1.6</v>
      </c>
      <c r="AL40" s="4">
        <v>1.6</v>
      </c>
      <c r="AM40" s="4">
        <v>1.6</v>
      </c>
      <c r="AN40" s="4">
        <v>1.6</v>
      </c>
      <c r="AO40" s="4">
        <v>1.6</v>
      </c>
      <c r="AP40" s="4">
        <v>1.6</v>
      </c>
      <c r="AQ40" s="4">
        <v>1.6</v>
      </c>
      <c r="AR40" s="4">
        <v>1.6</v>
      </c>
      <c r="AS40" s="4">
        <v>1.6</v>
      </c>
      <c r="AT40" s="4">
        <v>1.6</v>
      </c>
      <c r="AU40" s="4">
        <v>1.6</v>
      </c>
      <c r="AV40" s="4">
        <v>1.6</v>
      </c>
      <c r="AW40" s="4">
        <v>1.6</v>
      </c>
      <c r="AX40" s="4">
        <v>1.6</v>
      </c>
      <c r="AY40" s="4">
        <v>1.6</v>
      </c>
      <c r="AZ40" s="4">
        <v>1.6</v>
      </c>
      <c r="BA40" s="4">
        <v>1.6</v>
      </c>
      <c r="BB40" s="4">
        <v>1.6</v>
      </c>
      <c r="BC40" s="4">
        <v>1.6</v>
      </c>
      <c r="BD40" s="4">
        <v>1.6</v>
      </c>
      <c r="BE40" s="4">
        <v>1.6</v>
      </c>
      <c r="BF40" s="4">
        <v>1.6</v>
      </c>
      <c r="BG40" s="4">
        <v>1.6</v>
      </c>
      <c r="BH40" s="4">
        <v>1.6</v>
      </c>
      <c r="BI40" s="4">
        <v>1.6</v>
      </c>
      <c r="BJ40" s="4">
        <v>1.6</v>
      </c>
      <c r="BK40" s="4">
        <v>1.6</v>
      </c>
      <c r="BL40" s="4">
        <v>1.6</v>
      </c>
      <c r="BM40" s="4">
        <v>1.6</v>
      </c>
      <c r="BN40" s="4">
        <v>1.6</v>
      </c>
      <c r="BO40" s="4">
        <v>1.6</v>
      </c>
      <c r="BP40" s="4">
        <v>1.6</v>
      </c>
      <c r="BQ40" s="4">
        <v>1.6</v>
      </c>
      <c r="BR40" s="4">
        <v>1.6</v>
      </c>
      <c r="BS40" s="4">
        <v>1.6</v>
      </c>
      <c r="BT40" s="4">
        <v>1.6</v>
      </c>
      <c r="BU40" s="4">
        <v>1.6</v>
      </c>
      <c r="BV40" s="4">
        <v>1.6</v>
      </c>
      <c r="BW40" s="4">
        <v>1.6</v>
      </c>
      <c r="BX40" s="4">
        <v>1.6</v>
      </c>
      <c r="BY40" s="4">
        <v>1.6</v>
      </c>
      <c r="BZ40" s="4">
        <v>1.6</v>
      </c>
      <c r="CA40" s="4">
        <v>1.6</v>
      </c>
      <c r="CB40" s="4">
        <v>1.6</v>
      </c>
      <c r="CC40" s="4">
        <v>1.6</v>
      </c>
      <c r="CD40" s="4">
        <v>1.6</v>
      </c>
      <c r="CE40" s="4">
        <v>1.6</v>
      </c>
      <c r="CF40" s="4">
        <v>1.6</v>
      </c>
      <c r="CG40" s="4">
        <v>1.6</v>
      </c>
      <c r="CH40" s="4">
        <v>1.6</v>
      </c>
      <c r="CI40" s="4">
        <v>1.6</v>
      </c>
      <c r="CJ40" s="4">
        <v>1.6</v>
      </c>
      <c r="CK40" s="4">
        <v>1.6</v>
      </c>
    </row>
    <row r="41" spans="1:89" ht="35.450000000000003" customHeight="1" x14ac:dyDescent="0.25">
      <c r="A41" s="4" t="s">
        <v>99</v>
      </c>
      <c r="B41" s="7" t="s">
        <v>100</v>
      </c>
      <c r="C41" s="4" t="s">
        <v>101</v>
      </c>
      <c r="D41" s="4">
        <f>SUM(M41:CK41)</f>
        <v>9826</v>
      </c>
      <c r="E41" s="4">
        <v>135</v>
      </c>
      <c r="F41" s="4">
        <v>135</v>
      </c>
      <c r="G41" s="4">
        <v>110</v>
      </c>
      <c r="H41" s="4">
        <v>112</v>
      </c>
      <c r="I41" s="4">
        <v>99</v>
      </c>
      <c r="J41" s="4">
        <v>92</v>
      </c>
      <c r="K41" s="4">
        <v>93</v>
      </c>
      <c r="L41" s="4">
        <v>104</v>
      </c>
      <c r="M41" s="4">
        <v>106</v>
      </c>
      <c r="N41" s="4">
        <v>107</v>
      </c>
      <c r="O41" s="4">
        <v>109</v>
      </c>
      <c r="P41" s="4">
        <v>111</v>
      </c>
      <c r="Q41" s="17">
        <v>113</v>
      </c>
      <c r="R41" s="4">
        <v>114</v>
      </c>
      <c r="S41" s="4">
        <v>120</v>
      </c>
      <c r="T41" s="4">
        <v>115</v>
      </c>
      <c r="U41" s="4">
        <v>114</v>
      </c>
      <c r="V41" s="4">
        <v>113</v>
      </c>
      <c r="W41" s="4">
        <v>114</v>
      </c>
      <c r="X41" s="4">
        <v>115</v>
      </c>
      <c r="Y41" s="4">
        <v>119</v>
      </c>
      <c r="Z41" s="4">
        <v>119</v>
      </c>
      <c r="AA41" s="4">
        <v>122</v>
      </c>
      <c r="AB41" s="4">
        <v>124</v>
      </c>
      <c r="AC41" s="4">
        <v>128</v>
      </c>
      <c r="AD41" s="4">
        <v>130</v>
      </c>
      <c r="AE41" s="4">
        <v>132</v>
      </c>
      <c r="AF41" s="4">
        <v>134</v>
      </c>
      <c r="AG41" s="4">
        <v>136</v>
      </c>
      <c r="AH41" s="4">
        <v>138</v>
      </c>
      <c r="AI41" s="4">
        <v>140</v>
      </c>
      <c r="AJ41" s="4">
        <v>142</v>
      </c>
      <c r="AK41" s="4">
        <v>145</v>
      </c>
      <c r="AL41" s="4">
        <v>147</v>
      </c>
      <c r="AM41" s="4">
        <v>135</v>
      </c>
      <c r="AN41" s="4">
        <v>137</v>
      </c>
      <c r="AO41" s="4">
        <v>140</v>
      </c>
      <c r="AP41" s="4">
        <v>142</v>
      </c>
      <c r="AQ41" s="4">
        <v>144</v>
      </c>
      <c r="AR41" s="4">
        <v>144</v>
      </c>
      <c r="AS41" s="4">
        <v>135</v>
      </c>
      <c r="AT41" s="4">
        <v>138</v>
      </c>
      <c r="AU41" s="4">
        <v>140</v>
      </c>
      <c r="AV41" s="4">
        <v>142</v>
      </c>
      <c r="AW41" s="4">
        <v>144</v>
      </c>
      <c r="AX41" s="4">
        <v>147</v>
      </c>
      <c r="AY41" s="4">
        <v>149</v>
      </c>
      <c r="AZ41" s="4">
        <v>151</v>
      </c>
      <c r="BA41" s="4">
        <v>149</v>
      </c>
      <c r="BB41" s="4">
        <v>151</v>
      </c>
      <c r="BC41" s="4">
        <v>136</v>
      </c>
      <c r="BD41" s="4">
        <v>138</v>
      </c>
      <c r="BE41" s="4">
        <v>140</v>
      </c>
      <c r="BF41" s="4">
        <v>142</v>
      </c>
      <c r="BG41" s="4">
        <v>145</v>
      </c>
      <c r="BH41" s="4">
        <v>147</v>
      </c>
      <c r="BI41" s="4">
        <v>149</v>
      </c>
      <c r="BJ41" s="4">
        <v>152</v>
      </c>
      <c r="BK41" s="4">
        <v>154</v>
      </c>
      <c r="BL41" s="4">
        <v>157</v>
      </c>
      <c r="BM41" s="4">
        <v>159</v>
      </c>
      <c r="BN41" s="4">
        <v>162</v>
      </c>
      <c r="BO41" s="4">
        <v>164</v>
      </c>
      <c r="BP41" s="4">
        <v>167</v>
      </c>
      <c r="BQ41" s="4">
        <v>169</v>
      </c>
      <c r="BR41" s="4">
        <v>172</v>
      </c>
      <c r="BS41" s="4">
        <v>175</v>
      </c>
      <c r="BT41" s="4">
        <v>178</v>
      </c>
      <c r="BU41" s="4">
        <v>181</v>
      </c>
      <c r="BV41" s="4">
        <v>183</v>
      </c>
      <c r="BW41" s="4">
        <v>186</v>
      </c>
      <c r="BX41" s="4">
        <v>189</v>
      </c>
      <c r="BY41" s="4">
        <v>192</v>
      </c>
      <c r="BZ41" s="4">
        <v>195</v>
      </c>
      <c r="CA41" s="4">
        <v>50</v>
      </c>
      <c r="CB41" s="4">
        <v>51</v>
      </c>
      <c r="CC41" s="4">
        <v>51</v>
      </c>
      <c r="CD41" s="4">
        <v>46</v>
      </c>
      <c r="CE41" s="4">
        <v>47</v>
      </c>
      <c r="CF41" s="4">
        <v>30</v>
      </c>
      <c r="CG41" s="4">
        <v>30</v>
      </c>
      <c r="CH41" s="4">
        <v>31</v>
      </c>
      <c r="CI41" s="4">
        <v>31</v>
      </c>
      <c r="CJ41" s="4">
        <v>32</v>
      </c>
      <c r="CK41" s="4">
        <v>0</v>
      </c>
    </row>
    <row r="42" spans="1:89" ht="35.450000000000003" customHeight="1" x14ac:dyDescent="0.25">
      <c r="A42" s="4" t="s">
        <v>102</v>
      </c>
      <c r="B42" s="4" t="s">
        <v>97</v>
      </c>
      <c r="C42" s="4" t="s">
        <v>98</v>
      </c>
      <c r="D42" s="4"/>
      <c r="E42" s="4">
        <v>1.97</v>
      </c>
      <c r="F42" s="4">
        <v>1.97</v>
      </c>
      <c r="G42" s="4">
        <v>1.97</v>
      </c>
      <c r="H42" s="4">
        <v>1.97</v>
      </c>
      <c r="I42" s="4">
        <v>1.97</v>
      </c>
      <c r="J42" s="4">
        <v>1.97</v>
      </c>
      <c r="K42" s="4">
        <v>1.97</v>
      </c>
      <c r="L42" s="4">
        <v>1.97</v>
      </c>
      <c r="M42" s="4">
        <v>1.97</v>
      </c>
      <c r="N42" s="4">
        <v>1.97</v>
      </c>
      <c r="O42" s="4">
        <v>1.97</v>
      </c>
      <c r="P42" s="4">
        <v>1.97</v>
      </c>
      <c r="Q42" s="17">
        <v>1.97</v>
      </c>
      <c r="R42" s="4">
        <v>1.97</v>
      </c>
      <c r="S42" s="4">
        <v>1.97</v>
      </c>
      <c r="T42" s="4">
        <v>1.97</v>
      </c>
      <c r="U42" s="4">
        <v>1.97</v>
      </c>
      <c r="V42" s="4">
        <v>1.97</v>
      </c>
      <c r="W42" s="4">
        <v>1.97</v>
      </c>
      <c r="X42" s="4">
        <v>1.97</v>
      </c>
      <c r="Y42" s="4">
        <v>1.97</v>
      </c>
      <c r="Z42" s="4">
        <v>1.97</v>
      </c>
      <c r="AA42" s="4">
        <v>1.97</v>
      </c>
      <c r="AB42" s="4">
        <v>1.97</v>
      </c>
      <c r="AC42" s="4">
        <v>1.97</v>
      </c>
      <c r="AD42" s="4">
        <v>1.97</v>
      </c>
      <c r="AE42" s="4">
        <v>1.97</v>
      </c>
      <c r="AF42" s="4">
        <v>1.97</v>
      </c>
      <c r="AG42" s="4">
        <v>1.97</v>
      </c>
      <c r="AH42" s="4">
        <v>1.97</v>
      </c>
      <c r="AI42" s="4">
        <v>1.97</v>
      </c>
      <c r="AJ42" s="4">
        <v>1.97</v>
      </c>
      <c r="AK42" s="4">
        <v>1.97</v>
      </c>
      <c r="AL42" s="4">
        <v>1.97</v>
      </c>
      <c r="AM42" s="4">
        <v>1.97</v>
      </c>
      <c r="AN42" s="4">
        <v>1.97</v>
      </c>
      <c r="AO42" s="4">
        <v>1.97</v>
      </c>
      <c r="AP42" s="4">
        <v>1.97</v>
      </c>
      <c r="AQ42" s="4">
        <v>1.97</v>
      </c>
      <c r="AR42" s="4">
        <v>1.97</v>
      </c>
      <c r="AS42" s="4">
        <v>1.97</v>
      </c>
      <c r="AT42" s="4">
        <v>1.97</v>
      </c>
      <c r="AU42" s="4">
        <v>1.97</v>
      </c>
      <c r="AV42" s="4">
        <v>1.97</v>
      </c>
      <c r="AW42" s="4">
        <v>1.97</v>
      </c>
      <c r="AX42" s="4">
        <v>1.97</v>
      </c>
      <c r="AY42" s="4">
        <v>1.97</v>
      </c>
      <c r="AZ42" s="4">
        <v>1.97</v>
      </c>
      <c r="BA42" s="4">
        <v>1.97</v>
      </c>
      <c r="BB42" s="4">
        <v>1.97</v>
      </c>
      <c r="BC42" s="4">
        <v>1.97</v>
      </c>
      <c r="BD42" s="4">
        <v>1.97</v>
      </c>
      <c r="BE42" s="4">
        <v>1.97</v>
      </c>
      <c r="BF42" s="4">
        <v>1.97</v>
      </c>
      <c r="BG42" s="4">
        <v>1.97</v>
      </c>
      <c r="BH42" s="4">
        <v>1.97</v>
      </c>
      <c r="BI42" s="4">
        <v>1.97</v>
      </c>
      <c r="BJ42" s="4">
        <v>1.97</v>
      </c>
      <c r="BK42" s="4">
        <v>1.97</v>
      </c>
      <c r="BL42" s="4">
        <v>1.97</v>
      </c>
      <c r="BM42" s="4">
        <v>1.97</v>
      </c>
      <c r="BN42" s="4">
        <v>1.97</v>
      </c>
      <c r="BO42" s="4">
        <v>1.97</v>
      </c>
      <c r="BP42" s="4">
        <v>1.97</v>
      </c>
      <c r="BQ42" s="4">
        <v>1.97</v>
      </c>
      <c r="BR42" s="4">
        <v>1.97</v>
      </c>
      <c r="BS42" s="4">
        <v>1.97</v>
      </c>
      <c r="BT42" s="4">
        <v>1.97</v>
      </c>
      <c r="BU42" s="4">
        <v>1.97</v>
      </c>
      <c r="BV42" s="4">
        <v>1.97</v>
      </c>
      <c r="BW42" s="4">
        <v>1.97</v>
      </c>
      <c r="BX42" s="4">
        <v>1.97</v>
      </c>
      <c r="BY42" s="4">
        <v>1.97</v>
      </c>
      <c r="BZ42" s="4">
        <v>1.97</v>
      </c>
      <c r="CA42" s="4">
        <v>1.97</v>
      </c>
      <c r="CB42" s="4">
        <v>1.97</v>
      </c>
      <c r="CC42" s="4">
        <v>1.97</v>
      </c>
      <c r="CD42" s="4">
        <v>1.97</v>
      </c>
      <c r="CE42" s="4">
        <v>1.97</v>
      </c>
      <c r="CF42" s="4">
        <v>1.97</v>
      </c>
      <c r="CG42" s="4">
        <v>1.97</v>
      </c>
      <c r="CH42" s="4">
        <v>1.97</v>
      </c>
      <c r="CI42" s="4">
        <v>1.97</v>
      </c>
      <c r="CJ42" s="4">
        <v>1.97</v>
      </c>
      <c r="CK42" s="4">
        <v>1.97</v>
      </c>
    </row>
    <row r="43" spans="1:89" ht="35.450000000000003" customHeight="1" x14ac:dyDescent="0.25">
      <c r="A43" s="4" t="s">
        <v>99</v>
      </c>
      <c r="B43" s="7" t="s">
        <v>103</v>
      </c>
      <c r="C43" s="4" t="s">
        <v>104</v>
      </c>
      <c r="D43" s="4">
        <f>SUM(M43:CK43)</f>
        <v>25820</v>
      </c>
      <c r="E43" s="4">
        <v>138</v>
      </c>
      <c r="F43" s="4">
        <v>140</v>
      </c>
      <c r="G43" s="4">
        <v>116</v>
      </c>
      <c r="H43" s="4">
        <v>121</v>
      </c>
      <c r="I43" s="4">
        <v>109</v>
      </c>
      <c r="J43" s="4">
        <v>104</v>
      </c>
      <c r="K43" s="4">
        <v>107</v>
      </c>
      <c r="L43" s="4">
        <v>122</v>
      </c>
      <c r="M43" s="4">
        <v>127</v>
      </c>
      <c r="N43" s="4">
        <v>131</v>
      </c>
      <c r="O43" s="4">
        <v>135</v>
      </c>
      <c r="P43" s="4">
        <v>140</v>
      </c>
      <c r="Q43" s="17">
        <v>146</v>
      </c>
      <c r="R43" s="4">
        <v>150</v>
      </c>
      <c r="S43" s="4">
        <v>160</v>
      </c>
      <c r="T43" s="4">
        <v>158</v>
      </c>
      <c r="U43" s="4">
        <v>159</v>
      </c>
      <c r="V43" s="4">
        <v>160</v>
      </c>
      <c r="W43" s="4">
        <v>166</v>
      </c>
      <c r="X43" s="4">
        <v>169</v>
      </c>
      <c r="Y43" s="4">
        <v>180</v>
      </c>
      <c r="Z43" s="4">
        <v>183</v>
      </c>
      <c r="AA43" s="4">
        <v>192</v>
      </c>
      <c r="AB43" s="4">
        <v>198</v>
      </c>
      <c r="AC43" s="4">
        <v>208</v>
      </c>
      <c r="AD43" s="4">
        <v>216</v>
      </c>
      <c r="AE43" s="4">
        <v>224</v>
      </c>
      <c r="AF43" s="4">
        <v>232</v>
      </c>
      <c r="AG43" s="4">
        <v>239</v>
      </c>
      <c r="AH43" s="4">
        <v>248</v>
      </c>
      <c r="AI43" s="4">
        <v>257</v>
      </c>
      <c r="AJ43" s="4">
        <v>266</v>
      </c>
      <c r="AK43" s="4">
        <v>275</v>
      </c>
      <c r="AL43" s="4">
        <v>285</v>
      </c>
      <c r="AM43" s="4">
        <v>268</v>
      </c>
      <c r="AN43" s="4">
        <v>278</v>
      </c>
      <c r="AO43" s="4">
        <v>288</v>
      </c>
      <c r="AP43" s="4">
        <v>298</v>
      </c>
      <c r="AQ43" s="4">
        <v>309</v>
      </c>
      <c r="AR43" s="4">
        <v>315</v>
      </c>
      <c r="AS43" s="4">
        <v>302</v>
      </c>
      <c r="AT43" s="4">
        <v>313</v>
      </c>
      <c r="AU43" s="4">
        <v>324</v>
      </c>
      <c r="AV43" s="4">
        <v>335</v>
      </c>
      <c r="AW43" s="4">
        <v>348</v>
      </c>
      <c r="AX43" s="4">
        <v>360</v>
      </c>
      <c r="AY43" s="4">
        <v>373</v>
      </c>
      <c r="AZ43" s="4">
        <v>387</v>
      </c>
      <c r="BA43" s="4">
        <v>388</v>
      </c>
      <c r="BB43" s="4">
        <v>402</v>
      </c>
      <c r="BC43" s="4">
        <v>368</v>
      </c>
      <c r="BD43" s="4">
        <v>381</v>
      </c>
      <c r="BE43" s="4">
        <v>395</v>
      </c>
      <c r="BF43" s="4">
        <v>409</v>
      </c>
      <c r="BG43" s="4">
        <v>424</v>
      </c>
      <c r="BH43" s="4">
        <v>439</v>
      </c>
      <c r="BI43" s="4">
        <v>455</v>
      </c>
      <c r="BJ43" s="4">
        <v>471</v>
      </c>
      <c r="BK43" s="4">
        <v>488</v>
      </c>
      <c r="BL43" s="4">
        <v>506</v>
      </c>
      <c r="BM43" s="4">
        <v>524</v>
      </c>
      <c r="BN43" s="4">
        <v>543</v>
      </c>
      <c r="BO43" s="4">
        <v>562</v>
      </c>
      <c r="BP43" s="4">
        <v>583</v>
      </c>
      <c r="BQ43" s="4">
        <v>604</v>
      </c>
      <c r="BR43" s="4">
        <v>625</v>
      </c>
      <c r="BS43" s="4">
        <v>648</v>
      </c>
      <c r="BT43" s="4">
        <v>671</v>
      </c>
      <c r="BU43" s="4">
        <v>695</v>
      </c>
      <c r="BV43" s="4">
        <v>720</v>
      </c>
      <c r="BW43" s="4">
        <v>746</v>
      </c>
      <c r="BX43" s="4">
        <v>773</v>
      </c>
      <c r="BY43" s="4">
        <v>801</v>
      </c>
      <c r="BZ43" s="4">
        <v>830</v>
      </c>
      <c r="CA43" s="4">
        <v>215</v>
      </c>
      <c r="CB43" s="4">
        <v>223</v>
      </c>
      <c r="CC43" s="4">
        <v>231</v>
      </c>
      <c r="CD43" s="4">
        <v>211</v>
      </c>
      <c r="CE43" s="4">
        <v>219</v>
      </c>
      <c r="CF43" s="4">
        <v>143</v>
      </c>
      <c r="CG43" s="4">
        <v>148</v>
      </c>
      <c r="CH43" s="4">
        <v>153</v>
      </c>
      <c r="CI43" s="4">
        <v>159</v>
      </c>
      <c r="CJ43" s="4">
        <v>165</v>
      </c>
      <c r="CK43" s="4">
        <v>0</v>
      </c>
    </row>
    <row r="44" spans="1:89" ht="35.450000000000003" customHeight="1" x14ac:dyDescent="0.25">
      <c r="A44" s="16" t="s">
        <v>154</v>
      </c>
      <c r="B44" s="16"/>
      <c r="C44" s="4"/>
      <c r="D44" s="16" t="s">
        <v>105</v>
      </c>
      <c r="E44" s="16" t="s">
        <v>9</v>
      </c>
      <c r="F44" s="16" t="s">
        <v>10</v>
      </c>
      <c r="G44" s="16" t="s">
        <v>11</v>
      </c>
      <c r="H44" s="16" t="s">
        <v>12</v>
      </c>
      <c r="I44" s="16" t="s">
        <v>13</v>
      </c>
      <c r="J44" s="16" t="s">
        <v>14</v>
      </c>
      <c r="K44" s="16" t="s">
        <v>15</v>
      </c>
      <c r="L44" s="16" t="s">
        <v>16</v>
      </c>
      <c r="M44" s="16" t="s">
        <v>17</v>
      </c>
      <c r="N44" s="16" t="s">
        <v>18</v>
      </c>
      <c r="O44" s="16" t="s">
        <v>19</v>
      </c>
      <c r="P44" s="16" t="s">
        <v>20</v>
      </c>
      <c r="Q44" s="17" t="s">
        <v>21</v>
      </c>
      <c r="R44" s="16" t="s">
        <v>22</v>
      </c>
      <c r="S44" s="16" t="s">
        <v>23</v>
      </c>
      <c r="T44" s="16" t="s">
        <v>24</v>
      </c>
      <c r="U44" s="16" t="s">
        <v>25</v>
      </c>
      <c r="V44" s="16" t="s">
        <v>26</v>
      </c>
      <c r="W44" s="16" t="s">
        <v>27</v>
      </c>
      <c r="X44" s="16" t="s">
        <v>28</v>
      </c>
      <c r="Y44" s="16" t="s">
        <v>29</v>
      </c>
      <c r="Z44" s="16" t="s">
        <v>30</v>
      </c>
      <c r="AA44" s="16" t="s">
        <v>31</v>
      </c>
      <c r="AB44" s="16" t="s">
        <v>32</v>
      </c>
      <c r="AC44" s="16" t="s">
        <v>33</v>
      </c>
      <c r="AD44" s="16" t="s">
        <v>34</v>
      </c>
      <c r="AE44" s="16" t="s">
        <v>35</v>
      </c>
      <c r="AF44" s="16" t="s">
        <v>36</v>
      </c>
      <c r="AG44" s="16" t="s">
        <v>37</v>
      </c>
      <c r="AH44" s="16" t="s">
        <v>38</v>
      </c>
      <c r="AI44" s="16" t="s">
        <v>39</v>
      </c>
      <c r="AJ44" s="16" t="s">
        <v>40</v>
      </c>
      <c r="AK44" s="16" t="s">
        <v>41</v>
      </c>
      <c r="AL44" s="16" t="s">
        <v>42</v>
      </c>
      <c r="AM44" s="16" t="s">
        <v>43</v>
      </c>
      <c r="AN44" s="16" t="s">
        <v>44</v>
      </c>
      <c r="AO44" s="16" t="s">
        <v>45</v>
      </c>
      <c r="AP44" s="16" t="s">
        <v>46</v>
      </c>
      <c r="AQ44" s="16" t="s">
        <v>47</v>
      </c>
      <c r="AR44" s="16" t="s">
        <v>48</v>
      </c>
      <c r="AS44" s="16" t="s">
        <v>49</v>
      </c>
      <c r="AT44" s="16" t="s">
        <v>50</v>
      </c>
      <c r="AU44" s="16" t="s">
        <v>51</v>
      </c>
      <c r="AV44" s="16" t="s">
        <v>52</v>
      </c>
      <c r="AW44" s="16" t="s">
        <v>53</v>
      </c>
      <c r="AX44" s="16" t="s">
        <v>54</v>
      </c>
      <c r="AY44" s="16" t="s">
        <v>55</v>
      </c>
      <c r="AZ44" s="16" t="s">
        <v>56</v>
      </c>
      <c r="BA44" s="16" t="s">
        <v>57</v>
      </c>
      <c r="BB44" s="16" t="s">
        <v>58</v>
      </c>
      <c r="BC44" s="16" t="s">
        <v>59</v>
      </c>
      <c r="BD44" s="16" t="s">
        <v>60</v>
      </c>
      <c r="BE44" s="16" t="s">
        <v>61</v>
      </c>
      <c r="BF44" s="16" t="s">
        <v>62</v>
      </c>
      <c r="BG44" s="16" t="s">
        <v>63</v>
      </c>
      <c r="BH44" s="16" t="s">
        <v>64</v>
      </c>
      <c r="BI44" s="16" t="s">
        <v>65</v>
      </c>
      <c r="BJ44" s="16" t="s">
        <v>66</v>
      </c>
      <c r="BK44" s="16" t="s">
        <v>67</v>
      </c>
      <c r="BL44" s="16" t="s">
        <v>68</v>
      </c>
      <c r="BM44" s="16" t="s">
        <v>69</v>
      </c>
      <c r="BN44" s="16" t="s">
        <v>70</v>
      </c>
      <c r="BO44" s="16" t="s">
        <v>71</v>
      </c>
      <c r="BP44" s="16" t="s">
        <v>72</v>
      </c>
      <c r="BQ44" s="16" t="s">
        <v>73</v>
      </c>
      <c r="BR44" s="16" t="s">
        <v>74</v>
      </c>
      <c r="BS44" s="16" t="s">
        <v>75</v>
      </c>
      <c r="BT44" s="16" t="s">
        <v>76</v>
      </c>
      <c r="BU44" s="16" t="s">
        <v>77</v>
      </c>
      <c r="BV44" s="16" t="s">
        <v>78</v>
      </c>
      <c r="BW44" s="16" t="s">
        <v>79</v>
      </c>
      <c r="BX44" s="16" t="s">
        <v>80</v>
      </c>
      <c r="BY44" s="16" t="s">
        <v>81</v>
      </c>
      <c r="BZ44" s="16" t="s">
        <v>82</v>
      </c>
      <c r="CA44" s="16" t="s">
        <v>83</v>
      </c>
      <c r="CB44" s="16" t="s">
        <v>84</v>
      </c>
      <c r="CC44" s="16" t="s">
        <v>85</v>
      </c>
      <c r="CD44" s="16" t="s">
        <v>86</v>
      </c>
      <c r="CE44" s="16" t="s">
        <v>87</v>
      </c>
      <c r="CF44" s="16" t="s">
        <v>88</v>
      </c>
      <c r="CG44" s="16" t="s">
        <v>89</v>
      </c>
      <c r="CH44" s="16" t="s">
        <v>90</v>
      </c>
      <c r="CI44" s="16" t="s">
        <v>91</v>
      </c>
      <c r="CJ44" s="16" t="s">
        <v>92</v>
      </c>
      <c r="CK44" s="16" t="s">
        <v>93</v>
      </c>
    </row>
    <row r="45" spans="1:89" ht="35.450000000000003" customHeight="1" x14ac:dyDescent="0.25">
      <c r="A45" s="18" t="s">
        <v>106</v>
      </c>
      <c r="B45" s="7" t="s">
        <v>94</v>
      </c>
      <c r="C45" s="4" t="s">
        <v>95</v>
      </c>
      <c r="D45" s="4">
        <v>9.9149999999999991</v>
      </c>
      <c r="E45" s="4">
        <v>505</v>
      </c>
      <c r="F45" s="4">
        <v>410</v>
      </c>
      <c r="G45" s="4">
        <v>282</v>
      </c>
      <c r="H45" s="4">
        <v>410</v>
      </c>
      <c r="I45" s="4">
        <v>359</v>
      </c>
      <c r="J45" s="4">
        <v>293</v>
      </c>
      <c r="K45" s="4">
        <v>244</v>
      </c>
      <c r="L45" s="4">
        <v>255</v>
      </c>
      <c r="M45" s="4">
        <v>206</v>
      </c>
      <c r="N45" s="4">
        <v>195</v>
      </c>
      <c r="O45" s="4">
        <v>175</v>
      </c>
      <c r="P45" s="4">
        <v>161</v>
      </c>
      <c r="Q45" s="17">
        <v>95</v>
      </c>
      <c r="R45" s="4">
        <v>98</v>
      </c>
      <c r="S45" s="4">
        <v>81</v>
      </c>
      <c r="T45" s="4">
        <v>78</v>
      </c>
      <c r="U45" s="4">
        <v>80</v>
      </c>
      <c r="V45" s="4">
        <v>61</v>
      </c>
      <c r="W45" s="4">
        <v>54</v>
      </c>
      <c r="X45" s="4">
        <v>50</v>
      </c>
      <c r="Y45" s="4">
        <v>49</v>
      </c>
      <c r="Z45" s="4">
        <v>49</v>
      </c>
      <c r="AA45" s="4">
        <v>49</v>
      </c>
      <c r="AB45" s="4">
        <v>49</v>
      </c>
      <c r="AC45" s="4">
        <v>27</v>
      </c>
      <c r="AD45" s="4">
        <v>27</v>
      </c>
      <c r="AE45" s="4">
        <v>7</v>
      </c>
      <c r="AF45" s="4">
        <v>7</v>
      </c>
      <c r="AG45" s="4">
        <v>7</v>
      </c>
      <c r="AH45" s="4">
        <v>7</v>
      </c>
      <c r="AI45" s="4">
        <v>7</v>
      </c>
      <c r="AJ45" s="4">
        <v>48</v>
      </c>
      <c r="AK45" s="4">
        <v>105</v>
      </c>
      <c r="AL45" s="4">
        <v>156</v>
      </c>
      <c r="AM45" s="4">
        <v>207</v>
      </c>
      <c r="AN45" s="4">
        <v>207</v>
      </c>
      <c r="AO45" s="4">
        <v>156</v>
      </c>
      <c r="AP45" s="4">
        <v>105</v>
      </c>
      <c r="AQ45" s="4">
        <v>65</v>
      </c>
      <c r="AR45" s="4">
        <v>86</v>
      </c>
      <c r="AS45" s="4">
        <v>106</v>
      </c>
      <c r="AT45" s="4">
        <v>107</v>
      </c>
      <c r="AU45" s="4">
        <v>106</v>
      </c>
      <c r="AV45" s="4">
        <v>106</v>
      </c>
      <c r="AW45" s="4">
        <v>106</v>
      </c>
      <c r="AX45" s="4">
        <v>106</v>
      </c>
      <c r="AY45" s="4">
        <v>106</v>
      </c>
      <c r="AZ45" s="4">
        <v>106</v>
      </c>
      <c r="BA45" s="4">
        <v>107</v>
      </c>
      <c r="BB45" s="4">
        <v>106</v>
      </c>
      <c r="BC45" s="4">
        <v>106</v>
      </c>
      <c r="BD45" s="4">
        <v>105</v>
      </c>
      <c r="BE45" s="4">
        <v>105</v>
      </c>
      <c r="BF45" s="4">
        <v>103</v>
      </c>
      <c r="BG45" s="4">
        <v>103</v>
      </c>
      <c r="BH45" s="4">
        <v>103</v>
      </c>
      <c r="BI45" s="4">
        <v>103</v>
      </c>
      <c r="BJ45" s="4">
        <v>103</v>
      </c>
      <c r="BK45" s="4">
        <v>103</v>
      </c>
      <c r="BL45" s="4">
        <v>103</v>
      </c>
      <c r="BM45" s="4">
        <v>103</v>
      </c>
      <c r="BN45" s="4">
        <v>103</v>
      </c>
      <c r="BO45" s="4">
        <v>103</v>
      </c>
      <c r="BP45" s="4">
        <v>103</v>
      </c>
      <c r="BQ45" s="4">
        <v>103</v>
      </c>
      <c r="BR45" s="4">
        <v>90</v>
      </c>
      <c r="BS45" s="4">
        <v>105</v>
      </c>
      <c r="BT45" s="4">
        <v>104</v>
      </c>
      <c r="BU45" s="4">
        <v>110</v>
      </c>
      <c r="BV45" s="4">
        <v>105</v>
      </c>
      <c r="BW45" s="4">
        <v>107</v>
      </c>
      <c r="BX45" s="4">
        <v>105</v>
      </c>
      <c r="BY45" s="4">
        <v>100</v>
      </c>
      <c r="BZ45" s="4">
        <v>104</v>
      </c>
      <c r="CA45" s="4">
        <v>100</v>
      </c>
      <c r="CB45" s="4">
        <v>105</v>
      </c>
      <c r="CC45" s="4">
        <v>100</v>
      </c>
      <c r="CD45" s="4">
        <v>100</v>
      </c>
      <c r="CE45" s="4">
        <v>100</v>
      </c>
      <c r="CF45" s="4">
        <v>69</v>
      </c>
      <c r="CG45" s="4">
        <v>69</v>
      </c>
      <c r="CH45" s="4">
        <v>69</v>
      </c>
      <c r="CI45" s="4">
        <v>69</v>
      </c>
      <c r="CJ45" s="4">
        <v>68</v>
      </c>
      <c r="CK45" s="4">
        <v>0</v>
      </c>
    </row>
    <row r="46" spans="1:89" ht="35.450000000000003" customHeight="1" x14ac:dyDescent="0.25">
      <c r="A46" s="4" t="s">
        <v>96</v>
      </c>
      <c r="B46" s="4" t="s">
        <v>97</v>
      </c>
      <c r="C46" s="4" t="s">
        <v>98</v>
      </c>
      <c r="D46" s="4"/>
      <c r="E46" s="4">
        <v>1.6</v>
      </c>
      <c r="F46" s="4">
        <v>1.6</v>
      </c>
      <c r="G46" s="4">
        <v>1.6</v>
      </c>
      <c r="H46" s="4">
        <v>1.6</v>
      </c>
      <c r="I46" s="4">
        <v>1.6</v>
      </c>
      <c r="J46" s="4">
        <v>1.6</v>
      </c>
      <c r="K46" s="4">
        <v>1.6</v>
      </c>
      <c r="L46" s="4">
        <v>1.6</v>
      </c>
      <c r="M46" s="4">
        <v>1.6</v>
      </c>
      <c r="N46" s="4">
        <v>1.6</v>
      </c>
      <c r="O46" s="4">
        <v>1.6</v>
      </c>
      <c r="P46" s="4">
        <v>1.6</v>
      </c>
      <c r="Q46" s="17">
        <v>1.6</v>
      </c>
      <c r="R46" s="4">
        <v>1.6</v>
      </c>
      <c r="S46" s="4">
        <v>1.6</v>
      </c>
      <c r="T46" s="4">
        <v>1.6</v>
      </c>
      <c r="U46" s="4">
        <v>1.6</v>
      </c>
      <c r="V46" s="4">
        <v>1.6</v>
      </c>
      <c r="W46" s="4">
        <v>1.6</v>
      </c>
      <c r="X46" s="4">
        <v>1.6</v>
      </c>
      <c r="Y46" s="4">
        <v>1.6</v>
      </c>
      <c r="Z46" s="4">
        <v>1.6</v>
      </c>
      <c r="AA46" s="4">
        <v>1.6</v>
      </c>
      <c r="AB46" s="4">
        <v>1.6</v>
      </c>
      <c r="AC46" s="4">
        <v>1.6</v>
      </c>
      <c r="AD46" s="4">
        <v>1.6</v>
      </c>
      <c r="AE46" s="4">
        <v>1.6</v>
      </c>
      <c r="AF46" s="4">
        <v>1.6</v>
      </c>
      <c r="AG46" s="4">
        <v>1.6</v>
      </c>
      <c r="AH46" s="4">
        <v>1.6</v>
      </c>
      <c r="AI46" s="4">
        <v>1.6</v>
      </c>
      <c r="AJ46" s="4">
        <v>1.6</v>
      </c>
      <c r="AK46" s="4">
        <v>1.6</v>
      </c>
      <c r="AL46" s="4">
        <v>1.6</v>
      </c>
      <c r="AM46" s="4">
        <v>1.6</v>
      </c>
      <c r="AN46" s="4">
        <v>1.6</v>
      </c>
      <c r="AO46" s="4">
        <v>1.6</v>
      </c>
      <c r="AP46" s="4">
        <v>1.6</v>
      </c>
      <c r="AQ46" s="4">
        <v>1.6</v>
      </c>
      <c r="AR46" s="4">
        <v>1.6</v>
      </c>
      <c r="AS46" s="4">
        <v>1.6</v>
      </c>
      <c r="AT46" s="4">
        <v>1.6</v>
      </c>
      <c r="AU46" s="4">
        <v>1.6</v>
      </c>
      <c r="AV46" s="4">
        <v>1.6</v>
      </c>
      <c r="AW46" s="4">
        <v>1.6</v>
      </c>
      <c r="AX46" s="4">
        <v>1.6</v>
      </c>
      <c r="AY46" s="4">
        <v>1.6</v>
      </c>
      <c r="AZ46" s="4">
        <v>1.6</v>
      </c>
      <c r="BA46" s="4">
        <v>1.6</v>
      </c>
      <c r="BB46" s="4">
        <v>1.6</v>
      </c>
      <c r="BC46" s="4">
        <v>1.6</v>
      </c>
      <c r="BD46" s="4">
        <v>1.6</v>
      </c>
      <c r="BE46" s="4">
        <v>1.6</v>
      </c>
      <c r="BF46" s="4">
        <v>1.6</v>
      </c>
      <c r="BG46" s="4">
        <v>1.6</v>
      </c>
      <c r="BH46" s="4">
        <v>1.6</v>
      </c>
      <c r="BI46" s="4">
        <v>1.6</v>
      </c>
      <c r="BJ46" s="4">
        <v>1.6</v>
      </c>
      <c r="BK46" s="4">
        <v>1.6</v>
      </c>
      <c r="BL46" s="4">
        <v>1.6</v>
      </c>
      <c r="BM46" s="4">
        <v>1.6</v>
      </c>
      <c r="BN46" s="4">
        <v>1.6</v>
      </c>
      <c r="BO46" s="4">
        <v>1.6</v>
      </c>
      <c r="BP46" s="4">
        <v>1.6</v>
      </c>
      <c r="BQ46" s="4">
        <v>1.6</v>
      </c>
      <c r="BR46" s="4">
        <v>1.6</v>
      </c>
      <c r="BS46" s="4">
        <v>1.6</v>
      </c>
      <c r="BT46" s="4">
        <v>1.6</v>
      </c>
      <c r="BU46" s="4">
        <v>1.6</v>
      </c>
      <c r="BV46" s="4">
        <v>1.6</v>
      </c>
      <c r="BW46" s="4">
        <v>1.6</v>
      </c>
      <c r="BX46" s="4">
        <v>1.6</v>
      </c>
      <c r="BY46" s="4">
        <v>1.6</v>
      </c>
      <c r="BZ46" s="4">
        <v>1.6</v>
      </c>
      <c r="CA46" s="4">
        <v>1.6</v>
      </c>
      <c r="CB46" s="4">
        <v>1.6</v>
      </c>
      <c r="CC46" s="4">
        <v>1.6</v>
      </c>
      <c r="CD46" s="4">
        <v>1.6</v>
      </c>
      <c r="CE46" s="4">
        <v>1.6</v>
      </c>
      <c r="CF46" s="4">
        <v>1.6</v>
      </c>
      <c r="CG46" s="4">
        <v>1.6</v>
      </c>
      <c r="CH46" s="4">
        <v>1.6</v>
      </c>
      <c r="CI46" s="4">
        <v>1.6</v>
      </c>
      <c r="CJ46" s="4">
        <v>1.6</v>
      </c>
      <c r="CK46" s="4">
        <v>1.6</v>
      </c>
    </row>
    <row r="47" spans="1:89" ht="35.450000000000003" customHeight="1" x14ac:dyDescent="0.25">
      <c r="A47" s="4" t="s">
        <v>99</v>
      </c>
      <c r="B47" s="7" t="s">
        <v>100</v>
      </c>
      <c r="C47" s="4" t="s">
        <v>101</v>
      </c>
      <c r="D47" s="4">
        <v>18.927</v>
      </c>
      <c r="E47" s="4">
        <v>513</v>
      </c>
      <c r="F47" s="4">
        <v>423</v>
      </c>
      <c r="G47" s="4">
        <v>296</v>
      </c>
      <c r="H47" s="4">
        <v>437</v>
      </c>
      <c r="I47" s="4">
        <v>389</v>
      </c>
      <c r="J47" s="4">
        <v>322</v>
      </c>
      <c r="K47" s="4">
        <v>273</v>
      </c>
      <c r="L47" s="4">
        <v>290</v>
      </c>
      <c r="M47" s="4">
        <v>237</v>
      </c>
      <c r="N47" s="4">
        <v>228</v>
      </c>
      <c r="O47" s="4">
        <v>208</v>
      </c>
      <c r="P47" s="4">
        <v>195</v>
      </c>
      <c r="Q47" s="17">
        <v>117</v>
      </c>
      <c r="R47" s="4">
        <v>123</v>
      </c>
      <c r="S47" s="4">
        <v>103</v>
      </c>
      <c r="T47" s="4">
        <v>100</v>
      </c>
      <c r="U47" s="4">
        <v>105</v>
      </c>
      <c r="V47" s="4">
        <v>81</v>
      </c>
      <c r="W47" s="4">
        <v>72</v>
      </c>
      <c r="X47" s="4">
        <v>69</v>
      </c>
      <c r="Y47" s="4">
        <v>69</v>
      </c>
      <c r="Z47" s="4">
        <v>70</v>
      </c>
      <c r="AA47" s="4">
        <v>71</v>
      </c>
      <c r="AB47" s="4">
        <v>72</v>
      </c>
      <c r="AC47" s="4">
        <v>41</v>
      </c>
      <c r="AD47" s="4">
        <v>41</v>
      </c>
      <c r="AE47" s="4">
        <v>11</v>
      </c>
      <c r="AF47" s="4">
        <v>12</v>
      </c>
      <c r="AG47" s="4">
        <v>12</v>
      </c>
      <c r="AH47" s="4">
        <v>12</v>
      </c>
      <c r="AI47" s="4">
        <v>12</v>
      </c>
      <c r="AJ47" s="4">
        <v>80</v>
      </c>
      <c r="AK47" s="4">
        <v>178</v>
      </c>
      <c r="AL47" s="4">
        <v>268</v>
      </c>
      <c r="AM47" s="4">
        <v>361</v>
      </c>
      <c r="AN47" s="4">
        <v>367</v>
      </c>
      <c r="AO47" s="4">
        <v>281</v>
      </c>
      <c r="AP47" s="4">
        <v>193</v>
      </c>
      <c r="AQ47" s="4">
        <v>120</v>
      </c>
      <c r="AR47" s="4">
        <v>162</v>
      </c>
      <c r="AS47" s="4">
        <v>203</v>
      </c>
      <c r="AT47" s="4">
        <v>208</v>
      </c>
      <c r="AU47" s="4">
        <v>210</v>
      </c>
      <c r="AV47" s="4">
        <v>213</v>
      </c>
      <c r="AW47" s="4">
        <v>217</v>
      </c>
      <c r="AX47" s="4">
        <v>220</v>
      </c>
      <c r="AY47" s="4">
        <v>224</v>
      </c>
      <c r="AZ47" s="4">
        <v>227</v>
      </c>
      <c r="BA47" s="4">
        <v>232</v>
      </c>
      <c r="BB47" s="4">
        <v>234</v>
      </c>
      <c r="BC47" s="4">
        <v>238</v>
      </c>
      <c r="BD47" s="4">
        <v>239</v>
      </c>
      <c r="BE47" s="4">
        <v>243</v>
      </c>
      <c r="BF47" s="4">
        <v>244</v>
      </c>
      <c r="BG47" s="4">
        <v>248</v>
      </c>
      <c r="BH47" s="4">
        <v>251</v>
      </c>
      <c r="BI47" s="4">
        <v>256</v>
      </c>
      <c r="BJ47" s="4">
        <v>260</v>
      </c>
      <c r="BK47" s="4">
        <v>264</v>
      </c>
      <c r="BL47" s="4">
        <v>268</v>
      </c>
      <c r="BM47" s="4">
        <v>272</v>
      </c>
      <c r="BN47" s="4">
        <v>277</v>
      </c>
      <c r="BO47" s="4">
        <v>281</v>
      </c>
      <c r="BP47" s="4">
        <v>286</v>
      </c>
      <c r="BQ47" s="4">
        <v>290</v>
      </c>
      <c r="BR47" s="4">
        <v>257</v>
      </c>
      <c r="BS47" s="4">
        <v>303</v>
      </c>
      <c r="BT47" s="4">
        <v>307</v>
      </c>
      <c r="BU47" s="4">
        <v>328</v>
      </c>
      <c r="BV47" s="4">
        <v>318</v>
      </c>
      <c r="BW47" s="4">
        <v>331</v>
      </c>
      <c r="BX47" s="4">
        <v>330</v>
      </c>
      <c r="BY47" s="4">
        <v>318</v>
      </c>
      <c r="BZ47" s="4">
        <v>336</v>
      </c>
      <c r="CA47" s="4">
        <v>329</v>
      </c>
      <c r="CB47" s="4">
        <v>349</v>
      </c>
      <c r="CC47" s="4">
        <v>339</v>
      </c>
      <c r="CD47" s="4">
        <v>344</v>
      </c>
      <c r="CE47" s="4">
        <v>350</v>
      </c>
      <c r="CF47" s="4">
        <v>246</v>
      </c>
      <c r="CG47" s="4">
        <v>251</v>
      </c>
      <c r="CH47" s="4">
        <v>254</v>
      </c>
      <c r="CI47" s="4">
        <v>258</v>
      </c>
      <c r="CJ47" s="4">
        <v>259</v>
      </c>
      <c r="CK47" s="4">
        <v>0</v>
      </c>
    </row>
    <row r="48" spans="1:89" ht="35.450000000000003" customHeight="1" x14ac:dyDescent="0.25">
      <c r="A48" s="4" t="s">
        <v>102</v>
      </c>
      <c r="B48" s="4" t="s">
        <v>97</v>
      </c>
      <c r="C48" s="4" t="s">
        <v>98</v>
      </c>
      <c r="D48" s="4"/>
      <c r="E48" s="4">
        <v>1.97</v>
      </c>
      <c r="F48" s="4">
        <v>1.97</v>
      </c>
      <c r="G48" s="4">
        <v>1.97</v>
      </c>
      <c r="H48" s="4">
        <v>1.97</v>
      </c>
      <c r="I48" s="4">
        <v>1.97</v>
      </c>
      <c r="J48" s="4">
        <v>1.97</v>
      </c>
      <c r="K48" s="4">
        <v>1.97</v>
      </c>
      <c r="L48" s="4">
        <v>1.97</v>
      </c>
      <c r="M48" s="4">
        <v>1.97</v>
      </c>
      <c r="N48" s="4">
        <v>1.97</v>
      </c>
      <c r="O48" s="4">
        <v>1.97</v>
      </c>
      <c r="P48" s="4">
        <v>1.97</v>
      </c>
      <c r="Q48" s="17">
        <v>1.97</v>
      </c>
      <c r="R48" s="4">
        <v>1.97</v>
      </c>
      <c r="S48" s="4">
        <v>1.97</v>
      </c>
      <c r="T48" s="4">
        <v>1.97</v>
      </c>
      <c r="U48" s="4">
        <v>1.97</v>
      </c>
      <c r="V48" s="4">
        <v>1.97</v>
      </c>
      <c r="W48" s="4">
        <v>1.97</v>
      </c>
      <c r="X48" s="4">
        <v>1.97</v>
      </c>
      <c r="Y48" s="4">
        <v>1.97</v>
      </c>
      <c r="Z48" s="4">
        <v>1.97</v>
      </c>
      <c r="AA48" s="4">
        <v>1.97</v>
      </c>
      <c r="AB48" s="4">
        <v>1.97</v>
      </c>
      <c r="AC48" s="4">
        <v>1.97</v>
      </c>
      <c r="AD48" s="4">
        <v>1.97</v>
      </c>
      <c r="AE48" s="4">
        <v>1.97</v>
      </c>
      <c r="AF48" s="4">
        <v>1.97</v>
      </c>
      <c r="AG48" s="4">
        <v>1.97</v>
      </c>
      <c r="AH48" s="4">
        <v>1.97</v>
      </c>
      <c r="AI48" s="4">
        <v>1.97</v>
      </c>
      <c r="AJ48" s="4">
        <v>1.97</v>
      </c>
      <c r="AK48" s="4">
        <v>1.97</v>
      </c>
      <c r="AL48" s="4">
        <v>1.97</v>
      </c>
      <c r="AM48" s="4">
        <v>1.97</v>
      </c>
      <c r="AN48" s="4">
        <v>1.97</v>
      </c>
      <c r="AO48" s="4">
        <v>1.97</v>
      </c>
      <c r="AP48" s="4">
        <v>1.97</v>
      </c>
      <c r="AQ48" s="4">
        <v>1.97</v>
      </c>
      <c r="AR48" s="4">
        <v>1.97</v>
      </c>
      <c r="AS48" s="4">
        <v>1.97</v>
      </c>
      <c r="AT48" s="4">
        <v>1.97</v>
      </c>
      <c r="AU48" s="4">
        <v>1.97</v>
      </c>
      <c r="AV48" s="4">
        <v>1.97</v>
      </c>
      <c r="AW48" s="4">
        <v>1.97</v>
      </c>
      <c r="AX48" s="4">
        <v>1.97</v>
      </c>
      <c r="AY48" s="4">
        <v>1.97</v>
      </c>
      <c r="AZ48" s="4">
        <v>1.97</v>
      </c>
      <c r="BA48" s="4">
        <v>1.97</v>
      </c>
      <c r="BB48" s="4">
        <v>1.97</v>
      </c>
      <c r="BC48" s="4">
        <v>1.97</v>
      </c>
      <c r="BD48" s="4">
        <v>1.97</v>
      </c>
      <c r="BE48" s="4">
        <v>1.97</v>
      </c>
      <c r="BF48" s="4">
        <v>1.97</v>
      </c>
      <c r="BG48" s="4">
        <v>1.97</v>
      </c>
      <c r="BH48" s="4">
        <v>1.97</v>
      </c>
      <c r="BI48" s="4">
        <v>1.97</v>
      </c>
      <c r="BJ48" s="4">
        <v>1.97</v>
      </c>
      <c r="BK48" s="4">
        <v>1.97</v>
      </c>
      <c r="BL48" s="4">
        <v>1.97</v>
      </c>
      <c r="BM48" s="4">
        <v>1.97</v>
      </c>
      <c r="BN48" s="4">
        <v>1.97</v>
      </c>
      <c r="BO48" s="4">
        <v>1.97</v>
      </c>
      <c r="BP48" s="4">
        <v>1.97</v>
      </c>
      <c r="BQ48" s="4">
        <v>1.97</v>
      </c>
      <c r="BR48" s="4">
        <v>1.97</v>
      </c>
      <c r="BS48" s="4">
        <v>1.97</v>
      </c>
      <c r="BT48" s="4">
        <v>1.97</v>
      </c>
      <c r="BU48" s="4">
        <v>1.97</v>
      </c>
      <c r="BV48" s="4">
        <v>1.97</v>
      </c>
      <c r="BW48" s="4">
        <v>1.97</v>
      </c>
      <c r="BX48" s="4">
        <v>1.97</v>
      </c>
      <c r="BY48" s="4">
        <v>1.97</v>
      </c>
      <c r="BZ48" s="4">
        <v>1.97</v>
      </c>
      <c r="CA48" s="4">
        <v>1.97</v>
      </c>
      <c r="CB48" s="4">
        <v>1.97</v>
      </c>
      <c r="CC48" s="4">
        <v>1.97</v>
      </c>
      <c r="CD48" s="4">
        <v>1.97</v>
      </c>
      <c r="CE48" s="4">
        <v>1.97</v>
      </c>
      <c r="CF48" s="4">
        <v>1.97</v>
      </c>
      <c r="CG48" s="4">
        <v>1.97</v>
      </c>
      <c r="CH48" s="4">
        <v>1.97</v>
      </c>
      <c r="CI48" s="4">
        <v>1.97</v>
      </c>
      <c r="CJ48" s="4">
        <v>1.97</v>
      </c>
      <c r="CK48" s="4">
        <v>1.97</v>
      </c>
    </row>
    <row r="49" spans="1:89" ht="35.450000000000003" customHeight="1" x14ac:dyDescent="0.25">
      <c r="A49" s="4" t="s">
        <v>99</v>
      </c>
      <c r="B49" s="7" t="s">
        <v>103</v>
      </c>
      <c r="C49" s="4" t="s">
        <v>104</v>
      </c>
      <c r="D49" s="4">
        <v>52.84</v>
      </c>
      <c r="E49" s="4">
        <v>523</v>
      </c>
      <c r="F49" s="4">
        <v>440</v>
      </c>
      <c r="G49" s="4">
        <v>314</v>
      </c>
      <c r="H49" s="4">
        <v>473</v>
      </c>
      <c r="I49" s="4">
        <v>428</v>
      </c>
      <c r="J49" s="4">
        <v>362</v>
      </c>
      <c r="K49" s="4">
        <v>312</v>
      </c>
      <c r="L49" s="4">
        <v>339</v>
      </c>
      <c r="M49" s="4">
        <v>283</v>
      </c>
      <c r="N49" s="4">
        <v>278</v>
      </c>
      <c r="O49" s="4">
        <v>258</v>
      </c>
      <c r="P49" s="4">
        <v>247</v>
      </c>
      <c r="Q49" s="17">
        <v>151</v>
      </c>
      <c r="R49" s="4">
        <v>161</v>
      </c>
      <c r="S49" s="4">
        <v>138</v>
      </c>
      <c r="T49" s="4">
        <v>137</v>
      </c>
      <c r="U49" s="4">
        <v>146</v>
      </c>
      <c r="V49" s="4">
        <v>115</v>
      </c>
      <c r="W49" s="4">
        <v>105</v>
      </c>
      <c r="X49" s="4">
        <v>102</v>
      </c>
      <c r="Y49" s="4">
        <v>104</v>
      </c>
      <c r="Z49" s="4">
        <v>108</v>
      </c>
      <c r="AA49" s="4">
        <v>112</v>
      </c>
      <c r="AB49" s="4">
        <v>116</v>
      </c>
      <c r="AC49" s="4">
        <v>66</v>
      </c>
      <c r="AD49" s="4">
        <v>69</v>
      </c>
      <c r="AE49" s="4">
        <v>19</v>
      </c>
      <c r="AF49" s="4">
        <v>20</v>
      </c>
      <c r="AG49" s="4">
        <v>21</v>
      </c>
      <c r="AH49" s="4">
        <v>21</v>
      </c>
      <c r="AI49" s="4">
        <v>22</v>
      </c>
      <c r="AJ49" s="4">
        <v>149</v>
      </c>
      <c r="AK49" s="4">
        <v>339</v>
      </c>
      <c r="AL49" s="4">
        <v>521</v>
      </c>
      <c r="AM49" s="4">
        <v>715</v>
      </c>
      <c r="AN49" s="4">
        <v>741</v>
      </c>
      <c r="AO49" s="4">
        <v>579</v>
      </c>
      <c r="AP49" s="4">
        <v>405</v>
      </c>
      <c r="AQ49" s="4">
        <v>258</v>
      </c>
      <c r="AR49" s="4">
        <v>355</v>
      </c>
      <c r="AS49" s="4">
        <v>453</v>
      </c>
      <c r="AT49" s="4">
        <v>473</v>
      </c>
      <c r="AU49" s="4">
        <v>487</v>
      </c>
      <c r="AV49" s="4">
        <v>504</v>
      </c>
      <c r="AW49" s="4">
        <v>522</v>
      </c>
      <c r="AX49" s="4">
        <v>541</v>
      </c>
      <c r="AY49" s="4">
        <v>561</v>
      </c>
      <c r="AZ49" s="4">
        <v>581</v>
      </c>
      <c r="BA49" s="4">
        <v>604</v>
      </c>
      <c r="BB49" s="4">
        <v>623</v>
      </c>
      <c r="BC49" s="4">
        <v>645</v>
      </c>
      <c r="BD49" s="4">
        <v>661</v>
      </c>
      <c r="BE49" s="4">
        <v>684</v>
      </c>
      <c r="BF49" s="4">
        <v>700</v>
      </c>
      <c r="BG49" s="4">
        <v>725</v>
      </c>
      <c r="BH49" s="4">
        <v>751</v>
      </c>
      <c r="BI49" s="4">
        <v>778</v>
      </c>
      <c r="BJ49" s="4">
        <v>806</v>
      </c>
      <c r="BK49" s="4">
        <v>835</v>
      </c>
      <c r="BL49" s="4">
        <v>866</v>
      </c>
      <c r="BM49" s="4">
        <v>897</v>
      </c>
      <c r="BN49" s="4">
        <v>929</v>
      </c>
      <c r="BO49" s="4">
        <v>963</v>
      </c>
      <c r="BP49" s="4">
        <v>997</v>
      </c>
      <c r="BQ49" s="4">
        <v>1033</v>
      </c>
      <c r="BR49" s="4">
        <v>935</v>
      </c>
      <c r="BS49" s="4">
        <v>1122</v>
      </c>
      <c r="BT49" s="4">
        <v>1160</v>
      </c>
      <c r="BU49" s="4">
        <v>1262</v>
      </c>
      <c r="BV49" s="4">
        <v>1248</v>
      </c>
      <c r="BW49" s="4">
        <v>1327</v>
      </c>
      <c r="BX49" s="4">
        <v>1347</v>
      </c>
      <c r="BY49" s="4">
        <v>1324</v>
      </c>
      <c r="BZ49" s="4">
        <v>1427</v>
      </c>
      <c r="CA49" s="4">
        <v>1424</v>
      </c>
      <c r="CB49" s="4">
        <v>1543</v>
      </c>
      <c r="CC49" s="4">
        <v>1528</v>
      </c>
      <c r="CD49" s="4">
        <v>1581</v>
      </c>
      <c r="CE49" s="4">
        <v>1637</v>
      </c>
      <c r="CF49" s="4">
        <v>1176</v>
      </c>
      <c r="CG49" s="4">
        <v>1221</v>
      </c>
      <c r="CH49" s="4">
        <v>1262</v>
      </c>
      <c r="CI49" s="4">
        <v>1308</v>
      </c>
      <c r="CJ49" s="4">
        <v>1336</v>
      </c>
      <c r="CK49" s="4">
        <v>0</v>
      </c>
    </row>
    <row r="50" spans="1:89" ht="35.450000000000003" customHeight="1" x14ac:dyDescent="0.25">
      <c r="A50" s="16" t="s">
        <v>154</v>
      </c>
      <c r="B50" s="16"/>
      <c r="C50" s="4"/>
      <c r="D50" s="16" t="s">
        <v>107</v>
      </c>
      <c r="E50" s="16" t="s">
        <v>9</v>
      </c>
      <c r="F50" s="16" t="s">
        <v>10</v>
      </c>
      <c r="G50" s="16" t="s">
        <v>11</v>
      </c>
      <c r="H50" s="16" t="s">
        <v>12</v>
      </c>
      <c r="I50" s="16" t="s">
        <v>13</v>
      </c>
      <c r="J50" s="16" t="s">
        <v>14</v>
      </c>
      <c r="K50" s="16" t="s">
        <v>15</v>
      </c>
      <c r="L50" s="16" t="s">
        <v>16</v>
      </c>
      <c r="M50" s="16" t="s">
        <v>17</v>
      </c>
      <c r="N50" s="16" t="s">
        <v>18</v>
      </c>
      <c r="O50" s="16" t="s">
        <v>19</v>
      </c>
      <c r="P50" s="16" t="s">
        <v>20</v>
      </c>
      <c r="Q50" s="17" t="s">
        <v>21</v>
      </c>
      <c r="R50" s="16" t="s">
        <v>22</v>
      </c>
      <c r="S50" s="16" t="s">
        <v>23</v>
      </c>
      <c r="T50" s="16" t="s">
        <v>24</v>
      </c>
      <c r="U50" s="16" t="s">
        <v>25</v>
      </c>
      <c r="V50" s="16" t="s">
        <v>26</v>
      </c>
      <c r="W50" s="16" t="s">
        <v>27</v>
      </c>
      <c r="X50" s="16" t="s">
        <v>28</v>
      </c>
      <c r="Y50" s="16" t="s">
        <v>29</v>
      </c>
      <c r="Z50" s="16" t="s">
        <v>30</v>
      </c>
      <c r="AA50" s="16" t="s">
        <v>31</v>
      </c>
      <c r="AB50" s="16" t="s">
        <v>32</v>
      </c>
      <c r="AC50" s="16" t="s">
        <v>33</v>
      </c>
      <c r="AD50" s="16" t="s">
        <v>34</v>
      </c>
      <c r="AE50" s="16" t="s">
        <v>35</v>
      </c>
      <c r="AF50" s="16" t="s">
        <v>36</v>
      </c>
      <c r="AG50" s="16" t="s">
        <v>37</v>
      </c>
      <c r="AH50" s="16" t="s">
        <v>38</v>
      </c>
      <c r="AI50" s="16" t="s">
        <v>39</v>
      </c>
      <c r="AJ50" s="16" t="s">
        <v>40</v>
      </c>
      <c r="AK50" s="16" t="s">
        <v>41</v>
      </c>
      <c r="AL50" s="16" t="s">
        <v>42</v>
      </c>
      <c r="AM50" s="16" t="s">
        <v>43</v>
      </c>
      <c r="AN50" s="16" t="s">
        <v>44</v>
      </c>
      <c r="AO50" s="16" t="s">
        <v>45</v>
      </c>
      <c r="AP50" s="16" t="s">
        <v>46</v>
      </c>
      <c r="AQ50" s="16" t="s">
        <v>47</v>
      </c>
      <c r="AR50" s="16" t="s">
        <v>48</v>
      </c>
      <c r="AS50" s="16" t="s">
        <v>49</v>
      </c>
      <c r="AT50" s="16" t="s">
        <v>50</v>
      </c>
      <c r="AU50" s="16" t="s">
        <v>51</v>
      </c>
      <c r="AV50" s="16" t="s">
        <v>52</v>
      </c>
      <c r="AW50" s="16" t="s">
        <v>53</v>
      </c>
      <c r="AX50" s="16" t="s">
        <v>54</v>
      </c>
      <c r="AY50" s="16" t="s">
        <v>55</v>
      </c>
      <c r="AZ50" s="16" t="s">
        <v>56</v>
      </c>
      <c r="BA50" s="16" t="s">
        <v>57</v>
      </c>
      <c r="BB50" s="16" t="s">
        <v>58</v>
      </c>
      <c r="BC50" s="16" t="s">
        <v>59</v>
      </c>
      <c r="BD50" s="16" t="s">
        <v>60</v>
      </c>
      <c r="BE50" s="16" t="s">
        <v>61</v>
      </c>
      <c r="BF50" s="16" t="s">
        <v>62</v>
      </c>
      <c r="BG50" s="16" t="s">
        <v>63</v>
      </c>
      <c r="BH50" s="16" t="s">
        <v>64</v>
      </c>
      <c r="BI50" s="16" t="s">
        <v>65</v>
      </c>
      <c r="BJ50" s="16" t="s">
        <v>66</v>
      </c>
      <c r="BK50" s="16" t="s">
        <v>67</v>
      </c>
      <c r="BL50" s="16" t="s">
        <v>68</v>
      </c>
      <c r="BM50" s="16" t="s">
        <v>69</v>
      </c>
      <c r="BN50" s="16" t="s">
        <v>70</v>
      </c>
      <c r="BO50" s="16" t="s">
        <v>71</v>
      </c>
      <c r="BP50" s="16" t="s">
        <v>72</v>
      </c>
      <c r="BQ50" s="16" t="s">
        <v>73</v>
      </c>
      <c r="BR50" s="16" t="s">
        <v>74</v>
      </c>
      <c r="BS50" s="16" t="s">
        <v>75</v>
      </c>
      <c r="BT50" s="16" t="s">
        <v>76</v>
      </c>
      <c r="BU50" s="16" t="s">
        <v>77</v>
      </c>
      <c r="BV50" s="16" t="s">
        <v>78</v>
      </c>
      <c r="BW50" s="16" t="s">
        <v>79</v>
      </c>
      <c r="BX50" s="16" t="s">
        <v>80</v>
      </c>
      <c r="BY50" s="16" t="s">
        <v>81</v>
      </c>
      <c r="BZ50" s="16" t="s">
        <v>82</v>
      </c>
      <c r="CA50" s="16" t="s">
        <v>83</v>
      </c>
      <c r="CB50" s="16" t="s">
        <v>84</v>
      </c>
      <c r="CC50" s="16" t="s">
        <v>85</v>
      </c>
      <c r="CD50" s="16" t="s">
        <v>86</v>
      </c>
      <c r="CE50" s="16" t="s">
        <v>87</v>
      </c>
      <c r="CF50" s="16" t="s">
        <v>88</v>
      </c>
      <c r="CG50" s="16" t="s">
        <v>89</v>
      </c>
      <c r="CH50" s="16" t="s">
        <v>90</v>
      </c>
      <c r="CI50" s="16" t="s">
        <v>91</v>
      </c>
      <c r="CJ50" s="16" t="s">
        <v>92</v>
      </c>
      <c r="CK50" s="16" t="s">
        <v>93</v>
      </c>
    </row>
    <row r="51" spans="1:89" ht="35.450000000000003" customHeight="1" x14ac:dyDescent="0.25">
      <c r="A51" s="18" t="s">
        <v>148</v>
      </c>
      <c r="B51" s="7" t="s">
        <v>94</v>
      </c>
      <c r="C51" s="4" t="s">
        <v>95</v>
      </c>
      <c r="D51" s="4">
        <f>SUM(M51:CK51)</f>
        <v>2334</v>
      </c>
      <c r="E51" s="4">
        <v>198</v>
      </c>
      <c r="F51" s="4">
        <v>236</v>
      </c>
      <c r="G51" s="4">
        <v>235</v>
      </c>
      <c r="H51" s="4">
        <v>188</v>
      </c>
      <c r="I51" s="4">
        <v>150</v>
      </c>
      <c r="J51" s="4">
        <v>124</v>
      </c>
      <c r="K51" s="4">
        <v>112</v>
      </c>
      <c r="L51" s="4">
        <v>158</v>
      </c>
      <c r="M51" s="4">
        <v>67</v>
      </c>
      <c r="N51" s="4">
        <v>53</v>
      </c>
      <c r="O51" s="4">
        <v>53</v>
      </c>
      <c r="P51" s="4">
        <v>53</v>
      </c>
      <c r="Q51" s="17">
        <v>53</v>
      </c>
      <c r="R51" s="4">
        <v>53</v>
      </c>
      <c r="S51" s="4">
        <v>53</v>
      </c>
      <c r="T51" s="4">
        <v>53</v>
      </c>
      <c r="U51" s="4">
        <v>53</v>
      </c>
      <c r="V51" s="4">
        <v>53</v>
      </c>
      <c r="W51" s="4">
        <v>53</v>
      </c>
      <c r="X51" s="4">
        <v>53</v>
      </c>
      <c r="Y51" s="4">
        <v>53</v>
      </c>
      <c r="Z51" s="4">
        <v>53</v>
      </c>
      <c r="AA51" s="4">
        <v>53</v>
      </c>
      <c r="AB51" s="4">
        <v>53</v>
      </c>
      <c r="AC51" s="4">
        <v>53</v>
      </c>
      <c r="AD51" s="4">
        <v>53</v>
      </c>
      <c r="AE51" s="4">
        <v>53</v>
      </c>
      <c r="AF51" s="4">
        <v>53</v>
      </c>
      <c r="AG51" s="4">
        <v>53</v>
      </c>
      <c r="AH51" s="4">
        <v>53</v>
      </c>
      <c r="AI51" s="4">
        <v>53</v>
      </c>
      <c r="AJ51" s="4">
        <v>53</v>
      </c>
      <c r="AK51" s="4">
        <v>53</v>
      </c>
      <c r="AL51" s="4">
        <v>53</v>
      </c>
      <c r="AM51" s="4">
        <v>53</v>
      </c>
      <c r="AN51" s="4">
        <v>53</v>
      </c>
      <c r="AO51" s="4">
        <v>53</v>
      </c>
      <c r="AP51" s="4">
        <v>53</v>
      </c>
      <c r="AQ51" s="4">
        <v>53</v>
      </c>
      <c r="AR51" s="4">
        <v>53</v>
      </c>
      <c r="AS51" s="4">
        <v>53</v>
      </c>
      <c r="AT51" s="4">
        <v>53</v>
      </c>
      <c r="AU51" s="4">
        <v>53</v>
      </c>
      <c r="AV51" s="4">
        <v>93</v>
      </c>
      <c r="AW51" s="4">
        <v>93</v>
      </c>
      <c r="AX51" s="4">
        <v>93</v>
      </c>
      <c r="AY51" s="4">
        <v>93</v>
      </c>
      <c r="AZ51" s="4">
        <v>93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</row>
    <row r="52" spans="1:89" ht="35.450000000000003" customHeight="1" x14ac:dyDescent="0.25">
      <c r="A52" s="4" t="s">
        <v>96</v>
      </c>
      <c r="B52" s="4" t="s">
        <v>97</v>
      </c>
      <c r="C52" s="4" t="s">
        <v>98</v>
      </c>
      <c r="D52" s="4"/>
      <c r="E52" s="4">
        <v>1.6</v>
      </c>
      <c r="F52" s="4">
        <v>1.6</v>
      </c>
      <c r="G52" s="4">
        <v>1.6</v>
      </c>
      <c r="H52" s="4">
        <v>1.6</v>
      </c>
      <c r="I52" s="4">
        <v>1.6</v>
      </c>
      <c r="J52" s="4">
        <v>1.6</v>
      </c>
      <c r="K52" s="4">
        <v>1.6</v>
      </c>
      <c r="L52" s="4">
        <v>1.6</v>
      </c>
      <c r="M52" s="4">
        <v>1.6</v>
      </c>
      <c r="N52" s="4">
        <v>1.6</v>
      </c>
      <c r="O52" s="4">
        <v>1.6</v>
      </c>
      <c r="P52" s="4">
        <v>1.6</v>
      </c>
      <c r="Q52" s="17">
        <v>1.6</v>
      </c>
      <c r="R52" s="4">
        <v>1.6</v>
      </c>
      <c r="S52" s="4">
        <v>1.6</v>
      </c>
      <c r="T52" s="4">
        <v>1.6</v>
      </c>
      <c r="U52" s="4">
        <v>1.6</v>
      </c>
      <c r="V52" s="4">
        <v>1.6</v>
      </c>
      <c r="W52" s="4">
        <v>1.6</v>
      </c>
      <c r="X52" s="4">
        <v>1.6</v>
      </c>
      <c r="Y52" s="4">
        <v>1.6</v>
      </c>
      <c r="Z52" s="4">
        <v>1.6</v>
      </c>
      <c r="AA52" s="4">
        <v>1.6</v>
      </c>
      <c r="AB52" s="4">
        <v>1.6</v>
      </c>
      <c r="AC52" s="4">
        <v>1.6</v>
      </c>
      <c r="AD52" s="4">
        <v>1.6</v>
      </c>
      <c r="AE52" s="4">
        <v>1.6</v>
      </c>
      <c r="AF52" s="4">
        <v>1.6</v>
      </c>
      <c r="AG52" s="4">
        <v>1.6</v>
      </c>
      <c r="AH52" s="4">
        <v>1.6</v>
      </c>
      <c r="AI52" s="4">
        <v>1.6</v>
      </c>
      <c r="AJ52" s="4">
        <v>1.6</v>
      </c>
      <c r="AK52" s="4">
        <v>1.6</v>
      </c>
      <c r="AL52" s="4">
        <v>1.6</v>
      </c>
      <c r="AM52" s="4">
        <v>1.6</v>
      </c>
      <c r="AN52" s="4">
        <v>1.6</v>
      </c>
      <c r="AO52" s="4">
        <v>1.6</v>
      </c>
      <c r="AP52" s="4">
        <v>1.6</v>
      </c>
      <c r="AQ52" s="4">
        <v>1.6</v>
      </c>
      <c r="AR52" s="4">
        <v>1.6</v>
      </c>
      <c r="AS52" s="4">
        <v>1.6</v>
      </c>
      <c r="AT52" s="4">
        <v>1.6</v>
      </c>
      <c r="AU52" s="4">
        <v>1.6</v>
      </c>
      <c r="AV52" s="4">
        <v>1.6</v>
      </c>
      <c r="AW52" s="4">
        <v>1.6</v>
      </c>
      <c r="AX52" s="4">
        <v>1.6</v>
      </c>
      <c r="AY52" s="4">
        <v>1.6</v>
      </c>
      <c r="AZ52" s="4">
        <v>1.6</v>
      </c>
      <c r="BA52" s="4">
        <v>1.6</v>
      </c>
      <c r="BB52" s="4">
        <v>1.6</v>
      </c>
      <c r="BC52" s="4">
        <v>1.6</v>
      </c>
      <c r="BD52" s="4">
        <v>1.6</v>
      </c>
      <c r="BE52" s="4">
        <v>1.6</v>
      </c>
      <c r="BF52" s="4">
        <v>1.6</v>
      </c>
      <c r="BG52" s="4">
        <v>1.6</v>
      </c>
      <c r="BH52" s="4">
        <v>1.6</v>
      </c>
      <c r="BI52" s="4">
        <v>1.6</v>
      </c>
      <c r="BJ52" s="4">
        <v>1.6</v>
      </c>
      <c r="BK52" s="4">
        <v>1.6</v>
      </c>
      <c r="BL52" s="4">
        <v>1.6</v>
      </c>
      <c r="BM52" s="4">
        <v>1.6</v>
      </c>
      <c r="BN52" s="4">
        <v>1.6</v>
      </c>
      <c r="BO52" s="4">
        <v>1.6</v>
      </c>
      <c r="BP52" s="4">
        <v>1.6</v>
      </c>
      <c r="BQ52" s="4">
        <v>1.6</v>
      </c>
      <c r="BR52" s="4">
        <v>1.6</v>
      </c>
      <c r="BS52" s="4">
        <v>1.6</v>
      </c>
      <c r="BT52" s="4">
        <v>1.6</v>
      </c>
      <c r="BU52" s="4">
        <v>1.6</v>
      </c>
      <c r="BV52" s="4">
        <v>1.6</v>
      </c>
      <c r="BW52" s="4">
        <v>1.6</v>
      </c>
      <c r="BX52" s="4">
        <v>1.6</v>
      </c>
      <c r="BY52" s="4">
        <v>1.6</v>
      </c>
      <c r="BZ52" s="4">
        <v>1.6</v>
      </c>
      <c r="CA52" s="4">
        <v>1.6</v>
      </c>
      <c r="CB52" s="4">
        <v>1.6</v>
      </c>
      <c r="CC52" s="4">
        <v>1.6</v>
      </c>
      <c r="CD52" s="4">
        <v>1.6</v>
      </c>
      <c r="CE52" s="4">
        <v>1.6</v>
      </c>
      <c r="CF52" s="4">
        <v>1.6</v>
      </c>
      <c r="CG52" s="4">
        <v>1.6</v>
      </c>
      <c r="CH52" s="4">
        <v>1.6</v>
      </c>
      <c r="CI52" s="4">
        <v>1.6</v>
      </c>
      <c r="CJ52" s="4">
        <v>1.6</v>
      </c>
      <c r="CK52" s="4">
        <v>1.6</v>
      </c>
    </row>
    <row r="53" spans="1:89" ht="35.450000000000003" customHeight="1" x14ac:dyDescent="0.25">
      <c r="A53" s="4" t="s">
        <v>99</v>
      </c>
      <c r="B53" s="7" t="s">
        <v>100</v>
      </c>
      <c r="C53" s="4" t="s">
        <v>101</v>
      </c>
      <c r="D53" s="4">
        <f>SUM(M53:CK53)</f>
        <v>3845</v>
      </c>
      <c r="E53" s="4">
        <v>201</v>
      </c>
      <c r="F53" s="4">
        <v>244</v>
      </c>
      <c r="G53" s="4">
        <v>246</v>
      </c>
      <c r="H53" s="4">
        <v>201</v>
      </c>
      <c r="I53" s="4">
        <v>162</v>
      </c>
      <c r="J53" s="4">
        <v>136</v>
      </c>
      <c r="K53" s="4">
        <v>126</v>
      </c>
      <c r="L53" s="4">
        <v>180</v>
      </c>
      <c r="M53" s="4">
        <v>78</v>
      </c>
      <c r="N53" s="4">
        <v>63</v>
      </c>
      <c r="O53" s="4">
        <v>64</v>
      </c>
      <c r="P53" s="4">
        <v>65</v>
      </c>
      <c r="Q53" s="17">
        <v>66</v>
      </c>
      <c r="R53" s="4">
        <v>67</v>
      </c>
      <c r="S53" s="4">
        <v>68</v>
      </c>
      <c r="T53" s="4">
        <v>69</v>
      </c>
      <c r="U53" s="4">
        <v>70</v>
      </c>
      <c r="V53" s="4">
        <v>71</v>
      </c>
      <c r="W53" s="4">
        <v>72</v>
      </c>
      <c r="X53" s="4">
        <v>73</v>
      </c>
      <c r="Y53" s="4">
        <v>75</v>
      </c>
      <c r="Z53" s="4">
        <v>76</v>
      </c>
      <c r="AA53" s="4">
        <v>77</v>
      </c>
      <c r="AB53" s="4">
        <v>78</v>
      </c>
      <c r="AC53" s="4">
        <v>79</v>
      </c>
      <c r="AD53" s="4">
        <v>81</v>
      </c>
      <c r="AE53" s="4">
        <v>82</v>
      </c>
      <c r="AF53" s="4">
        <v>83</v>
      </c>
      <c r="AG53" s="4">
        <v>85</v>
      </c>
      <c r="AH53" s="4">
        <v>86</v>
      </c>
      <c r="AI53" s="4">
        <v>87</v>
      </c>
      <c r="AJ53" s="4">
        <v>89</v>
      </c>
      <c r="AK53" s="4">
        <v>90</v>
      </c>
      <c r="AL53" s="4">
        <v>92</v>
      </c>
      <c r="AM53" s="4">
        <v>93</v>
      </c>
      <c r="AN53" s="4">
        <v>95</v>
      </c>
      <c r="AO53" s="4">
        <v>96</v>
      </c>
      <c r="AP53" s="4">
        <v>98</v>
      </c>
      <c r="AQ53" s="4">
        <v>99</v>
      </c>
      <c r="AR53" s="4">
        <v>101</v>
      </c>
      <c r="AS53" s="4">
        <v>102</v>
      </c>
      <c r="AT53" s="4">
        <v>104</v>
      </c>
      <c r="AU53" s="4">
        <v>106</v>
      </c>
      <c r="AV53" s="4">
        <v>187</v>
      </c>
      <c r="AW53" s="4">
        <v>190</v>
      </c>
      <c r="AX53" s="4">
        <v>193</v>
      </c>
      <c r="AY53" s="4">
        <v>196</v>
      </c>
      <c r="AZ53" s="4">
        <v>199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</row>
    <row r="54" spans="1:89" ht="35.450000000000003" customHeight="1" x14ac:dyDescent="0.25">
      <c r="A54" s="4" t="s">
        <v>102</v>
      </c>
      <c r="B54" s="4" t="s">
        <v>97</v>
      </c>
      <c r="C54" s="4" t="s">
        <v>98</v>
      </c>
      <c r="D54" s="4"/>
      <c r="E54" s="4">
        <v>1.97</v>
      </c>
      <c r="F54" s="4">
        <v>1.97</v>
      </c>
      <c r="G54" s="4">
        <v>1.97</v>
      </c>
      <c r="H54" s="4">
        <v>1.97</v>
      </c>
      <c r="I54" s="4">
        <v>1.97</v>
      </c>
      <c r="J54" s="4">
        <v>1.97</v>
      </c>
      <c r="K54" s="4">
        <v>1.97</v>
      </c>
      <c r="L54" s="4">
        <v>1.97</v>
      </c>
      <c r="M54" s="4">
        <v>1.97</v>
      </c>
      <c r="N54" s="4">
        <v>1.97</v>
      </c>
      <c r="O54" s="4">
        <v>1.97</v>
      </c>
      <c r="P54" s="4">
        <v>1.97</v>
      </c>
      <c r="Q54" s="17">
        <v>1.97</v>
      </c>
      <c r="R54" s="4">
        <v>1.97</v>
      </c>
      <c r="S54" s="4">
        <v>1.97</v>
      </c>
      <c r="T54" s="4">
        <v>1.97</v>
      </c>
      <c r="U54" s="4">
        <v>1.97</v>
      </c>
      <c r="V54" s="4">
        <v>1.97</v>
      </c>
      <c r="W54" s="4">
        <v>1.97</v>
      </c>
      <c r="X54" s="4">
        <v>1.97</v>
      </c>
      <c r="Y54" s="4">
        <v>1.97</v>
      </c>
      <c r="Z54" s="4">
        <v>1.97</v>
      </c>
      <c r="AA54" s="4">
        <v>1.97</v>
      </c>
      <c r="AB54" s="4">
        <v>1.97</v>
      </c>
      <c r="AC54" s="4">
        <v>1.97</v>
      </c>
      <c r="AD54" s="4">
        <v>1.97</v>
      </c>
      <c r="AE54" s="4">
        <v>1.97</v>
      </c>
      <c r="AF54" s="4">
        <v>1.97</v>
      </c>
      <c r="AG54" s="4">
        <v>1.97</v>
      </c>
      <c r="AH54" s="4">
        <v>1.97</v>
      </c>
      <c r="AI54" s="4">
        <v>1.97</v>
      </c>
      <c r="AJ54" s="4">
        <v>1.97</v>
      </c>
      <c r="AK54" s="4">
        <v>1.97</v>
      </c>
      <c r="AL54" s="4">
        <v>1.97</v>
      </c>
      <c r="AM54" s="4">
        <v>1.97</v>
      </c>
      <c r="AN54" s="4">
        <v>1.97</v>
      </c>
      <c r="AO54" s="4">
        <v>1.97</v>
      </c>
      <c r="AP54" s="4">
        <v>1.97</v>
      </c>
      <c r="AQ54" s="4">
        <v>1.97</v>
      </c>
      <c r="AR54" s="4">
        <v>1.97</v>
      </c>
      <c r="AS54" s="4">
        <v>1.97</v>
      </c>
      <c r="AT54" s="4">
        <v>1.97</v>
      </c>
      <c r="AU54" s="4">
        <v>1.97</v>
      </c>
      <c r="AV54" s="4">
        <v>1.97</v>
      </c>
      <c r="AW54" s="4">
        <v>1.97</v>
      </c>
      <c r="AX54" s="4">
        <v>1.97</v>
      </c>
      <c r="AY54" s="4">
        <v>1.97</v>
      </c>
      <c r="AZ54" s="4">
        <v>1.97</v>
      </c>
      <c r="BA54" s="4">
        <v>1.97</v>
      </c>
      <c r="BB54" s="4">
        <v>1.97</v>
      </c>
      <c r="BC54" s="4">
        <v>1.97</v>
      </c>
      <c r="BD54" s="4">
        <v>1.97</v>
      </c>
      <c r="BE54" s="4">
        <v>1.97</v>
      </c>
      <c r="BF54" s="4">
        <v>1.97</v>
      </c>
      <c r="BG54" s="4">
        <v>1.97</v>
      </c>
      <c r="BH54" s="4">
        <v>1.97</v>
      </c>
      <c r="BI54" s="4">
        <v>1.97</v>
      </c>
      <c r="BJ54" s="4">
        <v>1.97</v>
      </c>
      <c r="BK54" s="4">
        <v>1.97</v>
      </c>
      <c r="BL54" s="4">
        <v>1.97</v>
      </c>
      <c r="BM54" s="4">
        <v>1.97</v>
      </c>
      <c r="BN54" s="4">
        <v>1.97</v>
      </c>
      <c r="BO54" s="4">
        <v>1.97</v>
      </c>
      <c r="BP54" s="4">
        <v>1.97</v>
      </c>
      <c r="BQ54" s="4">
        <v>1.97</v>
      </c>
      <c r="BR54" s="4">
        <v>1.97</v>
      </c>
      <c r="BS54" s="4">
        <v>1.97</v>
      </c>
      <c r="BT54" s="4">
        <v>1.97</v>
      </c>
      <c r="BU54" s="4">
        <v>1.97</v>
      </c>
      <c r="BV54" s="4">
        <v>1.97</v>
      </c>
      <c r="BW54" s="4">
        <v>1.97</v>
      </c>
      <c r="BX54" s="4">
        <v>1.97</v>
      </c>
      <c r="BY54" s="4">
        <v>1.97</v>
      </c>
      <c r="BZ54" s="4">
        <v>1.97</v>
      </c>
      <c r="CA54" s="4">
        <v>1.97</v>
      </c>
      <c r="CB54" s="4">
        <v>1.97</v>
      </c>
      <c r="CC54" s="4">
        <v>1.97</v>
      </c>
      <c r="CD54" s="4">
        <v>1.97</v>
      </c>
      <c r="CE54" s="4">
        <v>1.97</v>
      </c>
      <c r="CF54" s="4">
        <v>1.97</v>
      </c>
      <c r="CG54" s="4">
        <v>1.97</v>
      </c>
      <c r="CH54" s="4">
        <v>1.97</v>
      </c>
      <c r="CI54" s="4">
        <v>1.97</v>
      </c>
      <c r="CJ54" s="4">
        <v>1.97</v>
      </c>
      <c r="CK54" s="4">
        <v>1.97</v>
      </c>
    </row>
    <row r="55" spans="1:89" ht="35.450000000000003" customHeight="1" x14ac:dyDescent="0.25">
      <c r="A55" s="4" t="s">
        <v>99</v>
      </c>
      <c r="B55" s="7" t="s">
        <v>103</v>
      </c>
      <c r="C55" s="4" t="s">
        <v>104</v>
      </c>
      <c r="D55" s="4">
        <f>SUM(M55:CK55)</f>
        <v>7394</v>
      </c>
      <c r="E55" s="4">
        <v>205</v>
      </c>
      <c r="F55" s="4">
        <v>253</v>
      </c>
      <c r="G55" s="4">
        <v>261</v>
      </c>
      <c r="H55" s="4">
        <v>217</v>
      </c>
      <c r="I55" s="4">
        <v>179</v>
      </c>
      <c r="J55" s="4">
        <v>153</v>
      </c>
      <c r="K55" s="4">
        <v>144</v>
      </c>
      <c r="L55" s="4">
        <v>210</v>
      </c>
      <c r="M55" s="4">
        <v>93</v>
      </c>
      <c r="N55" s="4">
        <v>76</v>
      </c>
      <c r="O55" s="4">
        <v>79</v>
      </c>
      <c r="P55" s="4">
        <v>82</v>
      </c>
      <c r="Q55" s="17">
        <v>85</v>
      </c>
      <c r="R55" s="4">
        <v>88</v>
      </c>
      <c r="S55" s="4">
        <v>91</v>
      </c>
      <c r="T55" s="4">
        <v>94</v>
      </c>
      <c r="U55" s="1">
        <v>98</v>
      </c>
      <c r="V55" s="1">
        <v>101</v>
      </c>
      <c r="W55" s="1">
        <v>105</v>
      </c>
      <c r="X55" s="1">
        <v>108</v>
      </c>
      <c r="Y55" s="1">
        <v>112</v>
      </c>
      <c r="Z55" s="1">
        <v>116</v>
      </c>
      <c r="AA55" s="1">
        <v>121</v>
      </c>
      <c r="AB55" s="1">
        <v>125</v>
      </c>
      <c r="AC55" s="1">
        <v>130</v>
      </c>
      <c r="AD55" s="1">
        <v>134</v>
      </c>
      <c r="AE55" s="1">
        <v>139</v>
      </c>
      <c r="AF55" s="1">
        <v>144</v>
      </c>
      <c r="AG55" s="1">
        <v>149</v>
      </c>
      <c r="AH55" s="1">
        <v>155</v>
      </c>
      <c r="AI55" s="1">
        <v>160</v>
      </c>
      <c r="AJ55" s="1">
        <v>166</v>
      </c>
      <c r="AK55" s="1">
        <v>172</v>
      </c>
      <c r="AL55" s="1">
        <v>178</v>
      </c>
      <c r="AM55" s="1">
        <v>185</v>
      </c>
      <c r="AN55" s="1">
        <v>191</v>
      </c>
      <c r="AO55" s="1">
        <v>198</v>
      </c>
      <c r="AP55" s="1">
        <v>205</v>
      </c>
      <c r="AQ55" s="1">
        <v>213</v>
      </c>
      <c r="AR55" s="1">
        <v>220</v>
      </c>
      <c r="AS55" s="1">
        <v>228</v>
      </c>
      <c r="AT55" s="1">
        <v>236</v>
      </c>
      <c r="AU55" s="1">
        <v>245</v>
      </c>
      <c r="AV55" s="1">
        <v>441</v>
      </c>
      <c r="AW55" s="1">
        <v>457</v>
      </c>
      <c r="AX55" s="1">
        <v>474</v>
      </c>
      <c r="AY55" s="1">
        <v>491</v>
      </c>
      <c r="AZ55" s="1">
        <v>509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</row>
    <row r="56" spans="1:89" ht="35.450000000000003" customHeight="1" x14ac:dyDescent="0.25">
      <c r="A56" s="16" t="s">
        <v>154</v>
      </c>
      <c r="B56" s="16"/>
      <c r="C56" s="4"/>
      <c r="D56" s="16" t="s">
        <v>107</v>
      </c>
      <c r="E56" s="16" t="s">
        <v>9</v>
      </c>
      <c r="F56" s="16" t="s">
        <v>10</v>
      </c>
      <c r="G56" s="16" t="s">
        <v>11</v>
      </c>
      <c r="H56" s="16" t="s">
        <v>12</v>
      </c>
      <c r="I56" s="16" t="s">
        <v>13</v>
      </c>
      <c r="J56" s="16" t="s">
        <v>14</v>
      </c>
      <c r="K56" s="16" t="s">
        <v>15</v>
      </c>
      <c r="L56" s="16" t="s">
        <v>16</v>
      </c>
      <c r="M56" s="16" t="s">
        <v>17</v>
      </c>
      <c r="N56" s="16" t="s">
        <v>18</v>
      </c>
      <c r="O56" s="16" t="s">
        <v>19</v>
      </c>
      <c r="P56" s="16" t="s">
        <v>20</v>
      </c>
      <c r="Q56" s="17" t="s">
        <v>21</v>
      </c>
      <c r="R56" s="16" t="s">
        <v>22</v>
      </c>
      <c r="S56" s="16" t="s">
        <v>23</v>
      </c>
      <c r="T56" s="16" t="s">
        <v>24</v>
      </c>
      <c r="U56" s="16" t="s">
        <v>25</v>
      </c>
      <c r="V56" s="16" t="s">
        <v>26</v>
      </c>
      <c r="W56" s="16" t="s">
        <v>27</v>
      </c>
      <c r="X56" s="16" t="s">
        <v>28</v>
      </c>
      <c r="Y56" s="16" t="s">
        <v>29</v>
      </c>
      <c r="Z56" s="16" t="s">
        <v>30</v>
      </c>
      <c r="AA56" s="16" t="s">
        <v>31</v>
      </c>
      <c r="AB56" s="16" t="s">
        <v>32</v>
      </c>
      <c r="AC56" s="16" t="s">
        <v>33</v>
      </c>
      <c r="AD56" s="16" t="s">
        <v>34</v>
      </c>
      <c r="AE56" s="16" t="s">
        <v>35</v>
      </c>
      <c r="AF56" s="16" t="s">
        <v>36</v>
      </c>
      <c r="AG56" s="16" t="s">
        <v>37</v>
      </c>
      <c r="AH56" s="16" t="s">
        <v>38</v>
      </c>
      <c r="AI56" s="16" t="s">
        <v>39</v>
      </c>
      <c r="AJ56" s="16" t="s">
        <v>40</v>
      </c>
      <c r="AK56" s="16" t="s">
        <v>41</v>
      </c>
      <c r="AL56" s="16" t="s">
        <v>42</v>
      </c>
      <c r="AM56" s="16" t="s">
        <v>43</v>
      </c>
      <c r="AN56" s="16" t="s">
        <v>44</v>
      </c>
      <c r="AO56" s="16" t="s">
        <v>45</v>
      </c>
      <c r="AP56" s="16" t="s">
        <v>46</v>
      </c>
      <c r="AQ56" s="16" t="s">
        <v>47</v>
      </c>
      <c r="AR56" s="16" t="s">
        <v>48</v>
      </c>
      <c r="AS56" s="16" t="s">
        <v>49</v>
      </c>
      <c r="AT56" s="16" t="s">
        <v>50</v>
      </c>
      <c r="AU56" s="16" t="s">
        <v>51</v>
      </c>
      <c r="AV56" s="16" t="s">
        <v>52</v>
      </c>
      <c r="AW56" s="16" t="s">
        <v>53</v>
      </c>
      <c r="AX56" s="16" t="s">
        <v>54</v>
      </c>
      <c r="AY56" s="16" t="s">
        <v>55</v>
      </c>
      <c r="AZ56" s="16" t="s">
        <v>56</v>
      </c>
      <c r="BA56" s="16" t="s">
        <v>57</v>
      </c>
      <c r="BB56" s="16" t="s">
        <v>58</v>
      </c>
      <c r="BC56" s="16" t="s">
        <v>59</v>
      </c>
      <c r="BD56" s="16" t="s">
        <v>60</v>
      </c>
      <c r="BE56" s="16" t="s">
        <v>61</v>
      </c>
      <c r="BF56" s="16" t="s">
        <v>62</v>
      </c>
      <c r="BG56" s="16" t="s">
        <v>63</v>
      </c>
      <c r="BH56" s="16" t="s">
        <v>64</v>
      </c>
      <c r="BI56" s="16" t="s">
        <v>65</v>
      </c>
      <c r="BJ56" s="16" t="s">
        <v>66</v>
      </c>
      <c r="BK56" s="16" t="s">
        <v>67</v>
      </c>
      <c r="BL56" s="16" t="s">
        <v>68</v>
      </c>
      <c r="BM56" s="16" t="s">
        <v>69</v>
      </c>
      <c r="BN56" s="16" t="s">
        <v>70</v>
      </c>
      <c r="BO56" s="16" t="s">
        <v>71</v>
      </c>
      <c r="BP56" s="16" t="s">
        <v>72</v>
      </c>
      <c r="BQ56" s="16" t="s">
        <v>73</v>
      </c>
      <c r="BR56" s="16" t="s">
        <v>74</v>
      </c>
      <c r="BS56" s="16" t="s">
        <v>75</v>
      </c>
      <c r="BT56" s="16" t="s">
        <v>76</v>
      </c>
      <c r="BU56" s="16" t="s">
        <v>77</v>
      </c>
      <c r="BV56" s="16" t="s">
        <v>78</v>
      </c>
      <c r="BW56" s="16" t="s">
        <v>79</v>
      </c>
      <c r="BX56" s="16" t="s">
        <v>80</v>
      </c>
      <c r="BY56" s="16" t="s">
        <v>81</v>
      </c>
      <c r="BZ56" s="16" t="s">
        <v>82</v>
      </c>
      <c r="CA56" s="16" t="s">
        <v>83</v>
      </c>
      <c r="CB56" s="16" t="s">
        <v>84</v>
      </c>
      <c r="CC56" s="16" t="s">
        <v>85</v>
      </c>
      <c r="CD56" s="16" t="s">
        <v>86</v>
      </c>
      <c r="CE56" s="16" t="s">
        <v>87</v>
      </c>
      <c r="CF56" s="16" t="s">
        <v>88</v>
      </c>
      <c r="CG56" s="16" t="s">
        <v>89</v>
      </c>
      <c r="CH56" s="16" t="s">
        <v>90</v>
      </c>
      <c r="CI56" s="16" t="s">
        <v>91</v>
      </c>
      <c r="CJ56" s="16" t="s">
        <v>92</v>
      </c>
      <c r="CK56" s="16" t="s">
        <v>93</v>
      </c>
    </row>
    <row r="57" spans="1:89" ht="35.450000000000003" customHeight="1" x14ac:dyDescent="0.25">
      <c r="A57" s="18" t="s">
        <v>151</v>
      </c>
      <c r="B57" s="7" t="s">
        <v>94</v>
      </c>
      <c r="C57" s="4" t="s">
        <v>95</v>
      </c>
      <c r="D57" s="4">
        <f>SUM(M57:CK57)</f>
        <v>7421</v>
      </c>
      <c r="E57" s="4">
        <v>32</v>
      </c>
      <c r="F57" s="4">
        <v>121</v>
      </c>
      <c r="G57" s="4">
        <v>121</v>
      </c>
      <c r="H57" s="4">
        <v>121</v>
      </c>
      <c r="I57" s="4">
        <v>121</v>
      </c>
      <c r="J57" s="4">
        <v>121</v>
      </c>
      <c r="K57" s="4">
        <v>121</v>
      </c>
      <c r="L57" s="4">
        <v>121</v>
      </c>
      <c r="M57" s="4">
        <v>121</v>
      </c>
      <c r="N57" s="4">
        <v>178</v>
      </c>
      <c r="O57" s="4">
        <v>178</v>
      </c>
      <c r="P57" s="4">
        <v>178</v>
      </c>
      <c r="Q57" s="17">
        <v>178</v>
      </c>
      <c r="R57" s="4">
        <v>178</v>
      </c>
      <c r="S57" s="4">
        <v>178</v>
      </c>
      <c r="T57" s="4">
        <v>178</v>
      </c>
      <c r="U57" s="4">
        <v>178</v>
      </c>
      <c r="V57" s="4">
        <v>227</v>
      </c>
      <c r="W57" s="4">
        <v>74</v>
      </c>
      <c r="X57" s="4">
        <v>67</v>
      </c>
      <c r="Y57" s="4">
        <v>65</v>
      </c>
      <c r="Z57" s="4">
        <v>133</v>
      </c>
      <c r="AA57" s="4">
        <v>27</v>
      </c>
      <c r="AB57" s="4">
        <v>27</v>
      </c>
      <c r="AC57" s="4">
        <v>27</v>
      </c>
      <c r="AD57" s="4">
        <v>27</v>
      </c>
      <c r="AE57" s="4">
        <v>27</v>
      </c>
      <c r="AF57" s="4">
        <v>27</v>
      </c>
      <c r="AG57" s="4">
        <v>27</v>
      </c>
      <c r="AH57" s="4">
        <v>27</v>
      </c>
      <c r="AI57" s="4">
        <v>27</v>
      </c>
      <c r="AJ57" s="4">
        <v>27</v>
      </c>
      <c r="AK57" s="4">
        <v>70</v>
      </c>
      <c r="AL57" s="4">
        <v>70</v>
      </c>
      <c r="AM57" s="4">
        <v>79</v>
      </c>
      <c r="AN57" s="4">
        <v>274</v>
      </c>
      <c r="AO57" s="4">
        <v>274</v>
      </c>
      <c r="AP57" s="4">
        <v>274</v>
      </c>
      <c r="AQ57" s="4">
        <v>209</v>
      </c>
      <c r="AR57" s="4">
        <v>76</v>
      </c>
      <c r="AS57" s="4">
        <v>76</v>
      </c>
      <c r="AT57" s="4">
        <v>76</v>
      </c>
      <c r="AU57" s="4">
        <v>76</v>
      </c>
      <c r="AV57" s="4">
        <v>76</v>
      </c>
      <c r="AW57" s="4">
        <v>76</v>
      </c>
      <c r="AX57" s="4">
        <v>76</v>
      </c>
      <c r="AY57" s="4">
        <v>76</v>
      </c>
      <c r="AZ57" s="4">
        <v>76</v>
      </c>
      <c r="BA57" s="4">
        <v>76</v>
      </c>
      <c r="BB57" s="4">
        <v>76</v>
      </c>
      <c r="BC57" s="4">
        <v>76</v>
      </c>
      <c r="BD57" s="4">
        <v>76</v>
      </c>
      <c r="BE57" s="4">
        <v>76</v>
      </c>
      <c r="BF57" s="4">
        <v>76</v>
      </c>
      <c r="BG57" s="4">
        <v>76</v>
      </c>
      <c r="BH57" s="4">
        <v>76</v>
      </c>
      <c r="BI57" s="4">
        <v>76</v>
      </c>
      <c r="BJ57" s="4">
        <v>76</v>
      </c>
      <c r="BK57" s="4">
        <v>76</v>
      </c>
      <c r="BL57" s="4">
        <v>76</v>
      </c>
      <c r="BM57" s="4">
        <v>76</v>
      </c>
      <c r="BN57" s="4">
        <v>76</v>
      </c>
      <c r="BO57" s="4">
        <v>76</v>
      </c>
      <c r="BP57" s="4">
        <v>76</v>
      </c>
      <c r="BQ57" s="4">
        <v>76</v>
      </c>
      <c r="BR57" s="4">
        <v>76</v>
      </c>
      <c r="BS57" s="4">
        <v>76</v>
      </c>
      <c r="BT57" s="4">
        <v>76</v>
      </c>
      <c r="BU57" s="4">
        <v>76</v>
      </c>
      <c r="BV57" s="4">
        <v>76</v>
      </c>
      <c r="BW57" s="4">
        <v>76</v>
      </c>
      <c r="BX57" s="4">
        <v>76</v>
      </c>
      <c r="BY57" s="4">
        <v>76</v>
      </c>
      <c r="BZ57" s="4">
        <v>76</v>
      </c>
      <c r="CA57" s="4">
        <v>76</v>
      </c>
      <c r="CB57" s="4">
        <v>76</v>
      </c>
      <c r="CC57" s="4">
        <v>76</v>
      </c>
      <c r="CD57" s="4">
        <v>76</v>
      </c>
      <c r="CE57" s="4">
        <v>76</v>
      </c>
      <c r="CF57" s="4">
        <v>150</v>
      </c>
      <c r="CG57" s="4">
        <v>150</v>
      </c>
      <c r="CH57" s="4">
        <v>150</v>
      </c>
      <c r="CI57" s="4">
        <v>150</v>
      </c>
      <c r="CJ57" s="4">
        <v>150</v>
      </c>
      <c r="CK57" s="4">
        <v>0</v>
      </c>
    </row>
    <row r="58" spans="1:89" ht="35.450000000000003" customHeight="1" x14ac:dyDescent="0.25">
      <c r="A58" s="4" t="s">
        <v>96</v>
      </c>
      <c r="B58" s="4" t="s">
        <v>97</v>
      </c>
      <c r="C58" s="4" t="s">
        <v>98</v>
      </c>
      <c r="D58" s="4"/>
      <c r="E58" s="4">
        <v>1.6</v>
      </c>
      <c r="F58" s="4">
        <v>1.6</v>
      </c>
      <c r="G58" s="4">
        <v>1.6</v>
      </c>
      <c r="H58" s="4">
        <v>1.6</v>
      </c>
      <c r="I58" s="4">
        <v>1.6</v>
      </c>
      <c r="J58" s="4">
        <v>1.6</v>
      </c>
      <c r="K58" s="4">
        <v>1.6</v>
      </c>
      <c r="L58" s="4">
        <v>1.6</v>
      </c>
      <c r="M58" s="4">
        <v>1.6</v>
      </c>
      <c r="N58" s="4">
        <v>1.6</v>
      </c>
      <c r="O58" s="4">
        <v>1.6</v>
      </c>
      <c r="P58" s="4">
        <v>1.6</v>
      </c>
      <c r="Q58" s="17">
        <v>1.6</v>
      </c>
      <c r="R58" s="4">
        <v>1.6</v>
      </c>
      <c r="S58" s="4">
        <v>1.6</v>
      </c>
      <c r="T58" s="4">
        <v>1.6</v>
      </c>
      <c r="U58" s="4">
        <v>1.6</v>
      </c>
      <c r="V58" s="4">
        <v>1.6</v>
      </c>
      <c r="W58" s="4">
        <v>1.6</v>
      </c>
      <c r="X58" s="4">
        <v>1.6</v>
      </c>
      <c r="Y58" s="4">
        <v>1.6</v>
      </c>
      <c r="Z58" s="4">
        <v>1.6</v>
      </c>
      <c r="AA58" s="4">
        <v>1.6</v>
      </c>
      <c r="AB58" s="4">
        <v>1.6</v>
      </c>
      <c r="AC58" s="4">
        <v>1.6</v>
      </c>
      <c r="AD58" s="4">
        <v>1.6</v>
      </c>
      <c r="AE58" s="4">
        <v>1.6</v>
      </c>
      <c r="AF58" s="4">
        <v>1.6</v>
      </c>
      <c r="AG58" s="4">
        <v>1.6</v>
      </c>
      <c r="AH58" s="4">
        <v>1.6</v>
      </c>
      <c r="AI58" s="4">
        <v>1.6</v>
      </c>
      <c r="AJ58" s="4">
        <v>1.6</v>
      </c>
      <c r="AK58" s="4">
        <v>1.6</v>
      </c>
      <c r="AL58" s="4">
        <v>1.6</v>
      </c>
      <c r="AM58" s="4">
        <v>1.6</v>
      </c>
      <c r="AN58" s="4">
        <v>1.6</v>
      </c>
      <c r="AO58" s="4">
        <v>1.6</v>
      </c>
      <c r="AP58" s="4">
        <v>1.6</v>
      </c>
      <c r="AQ58" s="4">
        <v>1.6</v>
      </c>
      <c r="AR58" s="4">
        <v>1.6</v>
      </c>
      <c r="AS58" s="4">
        <v>1.6</v>
      </c>
      <c r="AT58" s="4">
        <v>1.6</v>
      </c>
      <c r="AU58" s="4">
        <v>1.6</v>
      </c>
      <c r="AV58" s="4">
        <v>1.6</v>
      </c>
      <c r="AW58" s="4">
        <v>1.6</v>
      </c>
      <c r="AX58" s="4">
        <v>1.6</v>
      </c>
      <c r="AY58" s="4">
        <v>1.6</v>
      </c>
      <c r="AZ58" s="4">
        <v>1.6</v>
      </c>
      <c r="BA58" s="4">
        <v>1.6</v>
      </c>
      <c r="BB58" s="4">
        <v>1.6</v>
      </c>
      <c r="BC58" s="4">
        <v>1.6</v>
      </c>
      <c r="BD58" s="4">
        <v>1.6</v>
      </c>
      <c r="BE58" s="4">
        <v>1.6</v>
      </c>
      <c r="BF58" s="4">
        <v>1.6</v>
      </c>
      <c r="BG58" s="4">
        <v>1.6</v>
      </c>
      <c r="BH58" s="4">
        <v>1.6</v>
      </c>
      <c r="BI58" s="4">
        <v>1.6</v>
      </c>
      <c r="BJ58" s="4">
        <v>1.6</v>
      </c>
      <c r="BK58" s="4">
        <v>1.6</v>
      </c>
      <c r="BL58" s="4">
        <v>1.6</v>
      </c>
      <c r="BM58" s="4">
        <v>1.6</v>
      </c>
      <c r="BN58" s="4">
        <v>1.6</v>
      </c>
      <c r="BO58" s="4">
        <v>1.6</v>
      </c>
      <c r="BP58" s="4">
        <v>1.6</v>
      </c>
      <c r="BQ58" s="4">
        <v>1.6</v>
      </c>
      <c r="BR58" s="4">
        <v>1.6</v>
      </c>
      <c r="BS58" s="4">
        <v>1.6</v>
      </c>
      <c r="BT58" s="4">
        <v>1.6</v>
      </c>
      <c r="BU58" s="4">
        <v>1.6</v>
      </c>
      <c r="BV58" s="4">
        <v>1.6</v>
      </c>
      <c r="BW58" s="4">
        <v>1.6</v>
      </c>
      <c r="BX58" s="4">
        <v>1.6</v>
      </c>
      <c r="BY58" s="4">
        <v>1.6</v>
      </c>
      <c r="BZ58" s="4">
        <v>1.6</v>
      </c>
      <c r="CA58" s="4">
        <v>1.6</v>
      </c>
      <c r="CB58" s="4">
        <v>1.6</v>
      </c>
      <c r="CC58" s="4">
        <v>1.6</v>
      </c>
      <c r="CD58" s="4">
        <v>1.6</v>
      </c>
      <c r="CE58" s="4">
        <v>1.6</v>
      </c>
      <c r="CF58" s="4">
        <v>1.6</v>
      </c>
      <c r="CG58" s="4">
        <v>1.6</v>
      </c>
      <c r="CH58" s="4">
        <v>1.6</v>
      </c>
      <c r="CI58" s="4">
        <v>1.6</v>
      </c>
      <c r="CJ58" s="4">
        <v>1.6</v>
      </c>
      <c r="CK58" s="4">
        <v>1.6</v>
      </c>
    </row>
    <row r="59" spans="1:89" ht="35.450000000000003" customHeight="1" x14ac:dyDescent="0.25">
      <c r="A59" s="4" t="s">
        <v>99</v>
      </c>
      <c r="B59" s="7" t="s">
        <v>100</v>
      </c>
      <c r="C59" s="4" t="s">
        <v>101</v>
      </c>
      <c r="D59" s="4">
        <f>SUM(M59:CK59)</f>
        <v>16086</v>
      </c>
      <c r="E59" s="4">
        <v>33</v>
      </c>
      <c r="F59" s="4">
        <v>125</v>
      </c>
      <c r="G59" s="4">
        <v>127</v>
      </c>
      <c r="H59" s="4">
        <v>129</v>
      </c>
      <c r="I59" s="4">
        <v>131</v>
      </c>
      <c r="J59" s="4">
        <v>134</v>
      </c>
      <c r="K59" s="4">
        <v>136</v>
      </c>
      <c r="L59" s="4">
        <v>138</v>
      </c>
      <c r="M59" s="4">
        <v>140</v>
      </c>
      <c r="N59" s="4">
        <v>209</v>
      </c>
      <c r="O59" s="4">
        <v>212</v>
      </c>
      <c r="P59" s="4">
        <v>216</v>
      </c>
      <c r="Q59" s="17">
        <v>219</v>
      </c>
      <c r="R59" s="4">
        <v>223</v>
      </c>
      <c r="S59" s="4">
        <v>226</v>
      </c>
      <c r="T59" s="4">
        <v>230</v>
      </c>
      <c r="U59" s="4">
        <v>233</v>
      </c>
      <c r="V59" s="4">
        <v>303</v>
      </c>
      <c r="W59" s="4">
        <v>101</v>
      </c>
      <c r="X59" s="4">
        <v>92</v>
      </c>
      <c r="Y59" s="4">
        <v>91</v>
      </c>
      <c r="Z59" s="4">
        <v>189</v>
      </c>
      <c r="AA59" s="4">
        <v>39</v>
      </c>
      <c r="AB59" s="4">
        <v>40</v>
      </c>
      <c r="AC59" s="4">
        <v>40</v>
      </c>
      <c r="AD59" s="4">
        <v>41</v>
      </c>
      <c r="AE59" s="4">
        <v>42</v>
      </c>
      <c r="AF59" s="4">
        <v>42</v>
      </c>
      <c r="AG59" s="4">
        <v>43</v>
      </c>
      <c r="AH59" s="4">
        <v>44</v>
      </c>
      <c r="AI59" s="4">
        <v>44</v>
      </c>
      <c r="AJ59" s="4">
        <v>45</v>
      </c>
      <c r="AK59" s="4">
        <v>117</v>
      </c>
      <c r="AL59" s="4">
        <v>119</v>
      </c>
      <c r="AM59" s="4">
        <v>137</v>
      </c>
      <c r="AN59" s="4">
        <v>484</v>
      </c>
      <c r="AO59" s="4">
        <v>492</v>
      </c>
      <c r="AP59" s="4">
        <v>500</v>
      </c>
      <c r="AQ59" s="4">
        <v>388</v>
      </c>
      <c r="AR59" s="4">
        <v>144</v>
      </c>
      <c r="AS59" s="4">
        <v>147</v>
      </c>
      <c r="AT59" s="4">
        <v>149</v>
      </c>
      <c r="AU59" s="4">
        <v>151</v>
      </c>
      <c r="AV59" s="4">
        <v>154</v>
      </c>
      <c r="AW59" s="4">
        <v>156</v>
      </c>
      <c r="AX59" s="4">
        <v>159</v>
      </c>
      <c r="AY59" s="4">
        <v>161</v>
      </c>
      <c r="AZ59" s="4">
        <v>164</v>
      </c>
      <c r="BA59" s="4">
        <v>166</v>
      </c>
      <c r="BB59" s="4">
        <v>169</v>
      </c>
      <c r="BC59" s="4">
        <v>172</v>
      </c>
      <c r="BD59" s="4">
        <v>174</v>
      </c>
      <c r="BE59" s="4">
        <v>177</v>
      </c>
      <c r="BF59" s="4">
        <v>180</v>
      </c>
      <c r="BG59" s="4">
        <v>183</v>
      </c>
      <c r="BH59" s="4">
        <v>186</v>
      </c>
      <c r="BI59" s="4">
        <v>189</v>
      </c>
      <c r="BJ59" s="4">
        <v>192</v>
      </c>
      <c r="BK59" s="4">
        <v>195</v>
      </c>
      <c r="BL59" s="4">
        <v>198</v>
      </c>
      <c r="BM59" s="4">
        <v>201</v>
      </c>
      <c r="BN59" s="4">
        <v>204</v>
      </c>
      <c r="BO59" s="4">
        <v>208</v>
      </c>
      <c r="BP59" s="4">
        <v>211</v>
      </c>
      <c r="BQ59" s="4">
        <v>214</v>
      </c>
      <c r="BR59" s="4">
        <v>218</v>
      </c>
      <c r="BS59" s="4">
        <v>221</v>
      </c>
      <c r="BT59" s="4">
        <v>225</v>
      </c>
      <c r="BU59" s="4">
        <v>229</v>
      </c>
      <c r="BV59" s="4">
        <v>232</v>
      </c>
      <c r="BW59" s="4">
        <v>236</v>
      </c>
      <c r="BX59" s="4">
        <v>240</v>
      </c>
      <c r="BY59" s="4">
        <v>244</v>
      </c>
      <c r="BZ59" s="4">
        <v>247</v>
      </c>
      <c r="CA59" s="4">
        <v>251</v>
      </c>
      <c r="CB59" s="4">
        <v>255</v>
      </c>
      <c r="CC59" s="4">
        <v>259</v>
      </c>
      <c r="CD59" s="4">
        <v>264</v>
      </c>
      <c r="CE59" s="4">
        <v>268</v>
      </c>
      <c r="CF59" s="4">
        <v>533</v>
      </c>
      <c r="CG59" s="4">
        <v>542</v>
      </c>
      <c r="CH59" s="4">
        <v>550</v>
      </c>
      <c r="CI59" s="4">
        <v>559</v>
      </c>
      <c r="CJ59" s="4">
        <v>568</v>
      </c>
      <c r="CK59" s="4">
        <v>0</v>
      </c>
    </row>
    <row r="60" spans="1:89" ht="35.450000000000003" customHeight="1" x14ac:dyDescent="0.25">
      <c r="A60" s="4" t="s">
        <v>102</v>
      </c>
      <c r="B60" s="4" t="s">
        <v>97</v>
      </c>
      <c r="C60" s="4" t="s">
        <v>98</v>
      </c>
      <c r="D60" s="4"/>
      <c r="E60" s="4">
        <v>1.97</v>
      </c>
      <c r="F60" s="4">
        <v>1.97</v>
      </c>
      <c r="G60" s="4">
        <v>1.97</v>
      </c>
      <c r="H60" s="4">
        <v>1.97</v>
      </c>
      <c r="I60" s="4">
        <v>1.97</v>
      </c>
      <c r="J60" s="4">
        <v>1.97</v>
      </c>
      <c r="K60" s="4">
        <v>1.97</v>
      </c>
      <c r="L60" s="4">
        <v>1.97</v>
      </c>
      <c r="M60" s="4">
        <v>1.97</v>
      </c>
      <c r="N60" s="4">
        <v>1.97</v>
      </c>
      <c r="O60" s="4">
        <v>1.97</v>
      </c>
      <c r="P60" s="4">
        <v>1.97</v>
      </c>
      <c r="Q60" s="17">
        <v>1.97</v>
      </c>
      <c r="R60" s="4">
        <v>1.97</v>
      </c>
      <c r="S60" s="4">
        <v>1.97</v>
      </c>
      <c r="T60" s="4">
        <v>1.97</v>
      </c>
      <c r="U60" s="4">
        <v>1.97</v>
      </c>
      <c r="V60" s="4">
        <v>1.97</v>
      </c>
      <c r="W60" s="4">
        <v>1.97</v>
      </c>
      <c r="X60" s="4">
        <v>1.97</v>
      </c>
      <c r="Y60" s="4">
        <v>1.97</v>
      </c>
      <c r="Z60" s="4">
        <v>1.97</v>
      </c>
      <c r="AA60" s="4">
        <v>1.97</v>
      </c>
      <c r="AB60" s="4">
        <v>1.97</v>
      </c>
      <c r="AC60" s="4">
        <v>1.97</v>
      </c>
      <c r="AD60" s="4">
        <v>1.97</v>
      </c>
      <c r="AE60" s="4">
        <v>1.97</v>
      </c>
      <c r="AF60" s="4">
        <v>1.97</v>
      </c>
      <c r="AG60" s="4">
        <v>1.97</v>
      </c>
      <c r="AH60" s="4">
        <v>1.97</v>
      </c>
      <c r="AI60" s="4">
        <v>1.97</v>
      </c>
      <c r="AJ60" s="4">
        <v>1.97</v>
      </c>
      <c r="AK60" s="4">
        <v>1.97</v>
      </c>
      <c r="AL60" s="4">
        <v>1.97</v>
      </c>
      <c r="AM60" s="4">
        <v>1.97</v>
      </c>
      <c r="AN60" s="4">
        <v>1.97</v>
      </c>
      <c r="AO60" s="4">
        <v>1.97</v>
      </c>
      <c r="AP60" s="4">
        <v>1.97</v>
      </c>
      <c r="AQ60" s="4">
        <v>1.97</v>
      </c>
      <c r="AR60" s="4">
        <v>1.97</v>
      </c>
      <c r="AS60" s="4">
        <v>1.97</v>
      </c>
      <c r="AT60" s="4">
        <v>1.97</v>
      </c>
      <c r="AU60" s="4">
        <v>1.97</v>
      </c>
      <c r="AV60" s="4">
        <v>1.97</v>
      </c>
      <c r="AW60" s="4">
        <v>1.97</v>
      </c>
      <c r="AX60" s="4">
        <v>1.97</v>
      </c>
      <c r="AY60" s="4">
        <v>1.97</v>
      </c>
      <c r="AZ60" s="4">
        <v>1.97</v>
      </c>
      <c r="BA60" s="4">
        <v>1.97</v>
      </c>
      <c r="BB60" s="4">
        <v>1.97</v>
      </c>
      <c r="BC60" s="4">
        <v>1.97</v>
      </c>
      <c r="BD60" s="4">
        <v>1.97</v>
      </c>
      <c r="BE60" s="4">
        <v>1.97</v>
      </c>
      <c r="BF60" s="4">
        <v>1.97</v>
      </c>
      <c r="BG60" s="4">
        <v>1.97</v>
      </c>
      <c r="BH60" s="4">
        <v>1.97</v>
      </c>
      <c r="BI60" s="4">
        <v>1.97</v>
      </c>
      <c r="BJ60" s="4">
        <v>1.97</v>
      </c>
      <c r="BK60" s="4">
        <v>1.97</v>
      </c>
      <c r="BL60" s="4">
        <v>1.97</v>
      </c>
      <c r="BM60" s="4">
        <v>1.97</v>
      </c>
      <c r="BN60" s="4">
        <v>1.97</v>
      </c>
      <c r="BO60" s="4">
        <v>1.97</v>
      </c>
      <c r="BP60" s="4">
        <v>1.97</v>
      </c>
      <c r="BQ60" s="4">
        <v>1.97</v>
      </c>
      <c r="BR60" s="4">
        <v>1.97</v>
      </c>
      <c r="BS60" s="4">
        <v>1.97</v>
      </c>
      <c r="BT60" s="4">
        <v>1.97</v>
      </c>
      <c r="BU60" s="4">
        <v>1.97</v>
      </c>
      <c r="BV60" s="4">
        <v>1.97</v>
      </c>
      <c r="BW60" s="4">
        <v>1.97</v>
      </c>
      <c r="BX60" s="4">
        <v>1.97</v>
      </c>
      <c r="BY60" s="4">
        <v>1.97</v>
      </c>
      <c r="BZ60" s="4">
        <v>1.97</v>
      </c>
      <c r="CA60" s="4">
        <v>1.97</v>
      </c>
      <c r="CB60" s="4">
        <v>1.97</v>
      </c>
      <c r="CC60" s="4">
        <v>1.97</v>
      </c>
      <c r="CD60" s="4">
        <v>1.97</v>
      </c>
      <c r="CE60" s="4">
        <v>1.97</v>
      </c>
      <c r="CF60" s="4">
        <v>1.97</v>
      </c>
      <c r="CG60" s="4">
        <v>1.97</v>
      </c>
      <c r="CH60" s="4">
        <v>1.97</v>
      </c>
      <c r="CI60" s="4">
        <v>1.97</v>
      </c>
      <c r="CJ60" s="4">
        <v>1.97</v>
      </c>
      <c r="CK60" s="4">
        <v>1.97</v>
      </c>
    </row>
    <row r="61" spans="1:89" ht="35.450000000000003" customHeight="1" x14ac:dyDescent="0.25">
      <c r="A61" s="4" t="s">
        <v>99</v>
      </c>
      <c r="B61" s="7" t="s">
        <v>103</v>
      </c>
      <c r="C61" s="7" t="s">
        <v>104</v>
      </c>
      <c r="D61" s="4">
        <f>SUM(M61:CK61)</f>
        <v>49911</v>
      </c>
      <c r="E61" s="4">
        <v>34</v>
      </c>
      <c r="F61" s="4">
        <v>130</v>
      </c>
      <c r="G61" s="4">
        <v>135</v>
      </c>
      <c r="H61" s="4">
        <v>140</v>
      </c>
      <c r="I61" s="4">
        <v>145</v>
      </c>
      <c r="J61" s="4">
        <v>150</v>
      </c>
      <c r="K61" s="4">
        <v>156</v>
      </c>
      <c r="L61" s="4">
        <v>161</v>
      </c>
      <c r="M61" s="4">
        <v>167</v>
      </c>
      <c r="N61" s="4">
        <v>254</v>
      </c>
      <c r="O61" s="4">
        <v>263</v>
      </c>
      <c r="P61" s="4">
        <v>273</v>
      </c>
      <c r="Q61" s="17">
        <v>282</v>
      </c>
      <c r="R61" s="4">
        <v>293</v>
      </c>
      <c r="S61" s="4">
        <v>303</v>
      </c>
      <c r="T61" s="4">
        <v>314</v>
      </c>
      <c r="U61" s="4">
        <v>325</v>
      </c>
      <c r="V61" s="4">
        <v>430</v>
      </c>
      <c r="W61" s="4">
        <v>146</v>
      </c>
      <c r="X61" s="4">
        <v>136</v>
      </c>
      <c r="Y61" s="4">
        <v>137</v>
      </c>
      <c r="Z61" s="4">
        <v>291</v>
      </c>
      <c r="AA61" s="4">
        <v>61</v>
      </c>
      <c r="AB61" s="4">
        <v>63</v>
      </c>
      <c r="AC61" s="4">
        <v>66</v>
      </c>
      <c r="AD61" s="4">
        <v>68</v>
      </c>
      <c r="AE61" s="4">
        <v>70</v>
      </c>
      <c r="AF61" s="4">
        <v>73</v>
      </c>
      <c r="AG61" s="4">
        <v>76</v>
      </c>
      <c r="AH61" s="4">
        <v>78</v>
      </c>
      <c r="AI61" s="4">
        <v>81</v>
      </c>
      <c r="AJ61" s="4">
        <v>84</v>
      </c>
      <c r="AK61" s="4">
        <v>224</v>
      </c>
      <c r="AL61" s="4">
        <v>232</v>
      </c>
      <c r="AM61" s="4">
        <v>272</v>
      </c>
      <c r="AN61" s="4">
        <v>979</v>
      </c>
      <c r="AO61" s="4">
        <v>1014</v>
      </c>
      <c r="AP61" s="4">
        <v>1051</v>
      </c>
      <c r="AQ61" s="4">
        <v>831</v>
      </c>
      <c r="AR61" s="4">
        <v>315</v>
      </c>
      <c r="AS61" s="4">
        <v>326</v>
      </c>
      <c r="AT61" s="4">
        <v>338</v>
      </c>
      <c r="AU61" s="4">
        <v>350</v>
      </c>
      <c r="AV61" s="4">
        <v>363</v>
      </c>
      <c r="AW61" s="4">
        <v>376</v>
      </c>
      <c r="AX61" s="4">
        <v>390</v>
      </c>
      <c r="AY61" s="4">
        <v>404</v>
      </c>
      <c r="AZ61" s="4">
        <v>418</v>
      </c>
      <c r="BA61" s="4">
        <v>433</v>
      </c>
      <c r="BB61" s="4">
        <v>449</v>
      </c>
      <c r="BC61" s="4">
        <v>465</v>
      </c>
      <c r="BD61" s="4">
        <v>482</v>
      </c>
      <c r="BE61" s="4">
        <v>499</v>
      </c>
      <c r="BF61" s="4">
        <v>517</v>
      </c>
      <c r="BG61" s="4">
        <v>536</v>
      </c>
      <c r="BH61" s="4">
        <v>555</v>
      </c>
      <c r="BI61" s="4">
        <v>575</v>
      </c>
      <c r="BJ61" s="4">
        <v>596</v>
      </c>
      <c r="BK61" s="4">
        <v>618</v>
      </c>
      <c r="BL61" s="4">
        <v>640</v>
      </c>
      <c r="BM61" s="4">
        <v>663</v>
      </c>
      <c r="BN61" s="4">
        <v>687</v>
      </c>
      <c r="BO61" s="4">
        <v>712</v>
      </c>
      <c r="BP61" s="4">
        <v>737</v>
      </c>
      <c r="BQ61" s="4">
        <v>764</v>
      </c>
      <c r="BR61" s="4">
        <v>791</v>
      </c>
      <c r="BS61" s="4">
        <v>820</v>
      </c>
      <c r="BT61" s="4">
        <v>849</v>
      </c>
      <c r="BU61" s="4">
        <v>880</v>
      </c>
      <c r="BV61" s="4">
        <v>912</v>
      </c>
      <c r="BW61" s="4">
        <v>945</v>
      </c>
      <c r="BX61" s="4">
        <v>979</v>
      </c>
      <c r="BY61" s="4">
        <v>1014</v>
      </c>
      <c r="BZ61" s="4">
        <v>1051</v>
      </c>
      <c r="CA61" s="4">
        <v>1088</v>
      </c>
      <c r="CB61" s="4">
        <v>1128</v>
      </c>
      <c r="CC61" s="4">
        <v>1168</v>
      </c>
      <c r="CD61" s="4">
        <v>1211</v>
      </c>
      <c r="CE61" s="4">
        <v>1254</v>
      </c>
      <c r="CF61" s="4">
        <v>2545</v>
      </c>
      <c r="CG61" s="4">
        <v>2637</v>
      </c>
      <c r="CH61" s="4">
        <v>2732</v>
      </c>
      <c r="CI61" s="4">
        <v>2830</v>
      </c>
      <c r="CJ61" s="4">
        <v>2932</v>
      </c>
      <c r="CK61" s="4">
        <v>0</v>
      </c>
    </row>
    <row r="62" spans="1:89" ht="35.450000000000003" customHeight="1" x14ac:dyDescent="0.25">
      <c r="A62" s="15" t="s">
        <v>138</v>
      </c>
    </row>
    <row r="63" spans="1:89" s="25" customFormat="1" ht="56.45" customHeight="1" x14ac:dyDescent="0.25">
      <c r="A63" s="24" t="s">
        <v>136</v>
      </c>
      <c r="B63" s="11"/>
    </row>
    <row r="64" spans="1:89" s="25" customFormat="1" ht="51" customHeight="1" x14ac:dyDescent="0.25">
      <c r="A64" s="26"/>
      <c r="B64" s="26"/>
      <c r="C64" s="26"/>
      <c r="D64" s="26" t="s">
        <v>120</v>
      </c>
      <c r="E64" s="26" t="s">
        <v>121</v>
      </c>
      <c r="F64" s="27">
        <v>45291</v>
      </c>
      <c r="G64" s="27">
        <v>45657</v>
      </c>
      <c r="H64" s="27">
        <v>46022</v>
      </c>
      <c r="I64" s="27">
        <v>46387</v>
      </c>
      <c r="J64" s="27">
        <v>46752</v>
      </c>
      <c r="K64" s="27">
        <v>47118</v>
      </c>
      <c r="L64" s="27">
        <v>47483</v>
      </c>
      <c r="M64" s="27">
        <v>47848</v>
      </c>
      <c r="N64" s="27">
        <v>48213</v>
      </c>
      <c r="O64" s="27">
        <v>48579</v>
      </c>
      <c r="P64" s="27">
        <v>48944</v>
      </c>
      <c r="Q64" s="27">
        <v>49309</v>
      </c>
      <c r="R64" s="27">
        <v>49674</v>
      </c>
      <c r="S64" s="27">
        <v>50040</v>
      </c>
      <c r="T64" s="27">
        <v>50405</v>
      </c>
      <c r="U64" s="27">
        <v>50770</v>
      </c>
      <c r="V64" s="27">
        <v>51135</v>
      </c>
      <c r="W64" s="27">
        <v>51501</v>
      </c>
      <c r="X64" s="27">
        <v>51866</v>
      </c>
      <c r="Y64" s="27">
        <v>52231</v>
      </c>
      <c r="Z64" s="27">
        <v>52596</v>
      </c>
      <c r="AA64" s="27">
        <v>52962</v>
      </c>
      <c r="AB64" s="27">
        <v>53327</v>
      </c>
      <c r="AC64" s="27">
        <v>53692</v>
      </c>
      <c r="AD64" s="27">
        <v>54057</v>
      </c>
      <c r="AE64" s="27">
        <v>54423</v>
      </c>
      <c r="AF64" s="27">
        <v>54788</v>
      </c>
      <c r="AG64" s="27">
        <v>55153</v>
      </c>
      <c r="AH64" s="27">
        <v>55518</v>
      </c>
      <c r="AI64" s="27">
        <v>55884</v>
      </c>
      <c r="AJ64" s="27">
        <v>56249</v>
      </c>
      <c r="AK64" s="27">
        <v>56614</v>
      </c>
      <c r="AL64" s="27">
        <v>56979</v>
      </c>
      <c r="AM64" s="27">
        <v>57345</v>
      </c>
      <c r="AN64" s="27">
        <v>57710</v>
      </c>
      <c r="AO64" s="27">
        <v>58075</v>
      </c>
      <c r="AP64" s="27">
        <v>58440</v>
      </c>
      <c r="AQ64" s="27">
        <v>58806</v>
      </c>
      <c r="AR64" s="27">
        <v>59171</v>
      </c>
      <c r="AS64" s="27">
        <v>59536</v>
      </c>
      <c r="AT64" s="27">
        <v>59901</v>
      </c>
      <c r="AU64" s="27">
        <v>60267</v>
      </c>
      <c r="AV64" s="27">
        <v>60632</v>
      </c>
      <c r="AW64" s="27">
        <v>60997</v>
      </c>
      <c r="AX64" s="27">
        <v>61362</v>
      </c>
      <c r="AY64" s="27">
        <v>61728</v>
      </c>
      <c r="AZ64" s="27">
        <v>62093</v>
      </c>
      <c r="BA64" s="27">
        <v>62458</v>
      </c>
      <c r="BB64" s="27">
        <v>62823</v>
      </c>
      <c r="BC64" s="27">
        <v>63189</v>
      </c>
      <c r="BD64" s="27">
        <v>63554</v>
      </c>
      <c r="BE64" s="27">
        <v>63919</v>
      </c>
      <c r="BF64" s="27">
        <v>64284</v>
      </c>
      <c r="BG64" s="27">
        <v>64650</v>
      </c>
      <c r="BH64" s="27">
        <v>65015</v>
      </c>
      <c r="BI64" s="27">
        <v>65380</v>
      </c>
      <c r="BJ64" s="27">
        <v>65745</v>
      </c>
      <c r="BK64" s="27">
        <v>66111</v>
      </c>
      <c r="BL64" s="27">
        <v>66476</v>
      </c>
      <c r="BM64" s="27">
        <v>66841</v>
      </c>
      <c r="BN64" s="27">
        <v>67206</v>
      </c>
      <c r="BO64" s="27">
        <v>67572</v>
      </c>
      <c r="BP64" s="27">
        <v>67937</v>
      </c>
      <c r="BQ64" s="27">
        <v>68302</v>
      </c>
      <c r="BR64" s="27">
        <v>68667</v>
      </c>
      <c r="BS64" s="27">
        <v>69033</v>
      </c>
      <c r="BT64" s="27">
        <v>69398</v>
      </c>
      <c r="BU64" s="27">
        <v>69763</v>
      </c>
      <c r="BV64" s="27">
        <v>70128</v>
      </c>
      <c r="BW64" s="27">
        <v>70494</v>
      </c>
      <c r="BX64" s="27">
        <v>70859</v>
      </c>
      <c r="BY64" s="27">
        <v>71224</v>
      </c>
      <c r="BZ64" s="28">
        <v>71589</v>
      </c>
      <c r="CA64" s="29"/>
      <c r="CB64" s="29"/>
    </row>
    <row r="65" spans="1:80" s="25" customFormat="1" ht="21" customHeight="1" x14ac:dyDescent="0.25">
      <c r="A65" s="4"/>
      <c r="B65" s="7" t="s">
        <v>122</v>
      </c>
      <c r="C65" s="4"/>
      <c r="F65" s="4">
        <v>9</v>
      </c>
      <c r="G65" s="4">
        <v>10</v>
      </c>
      <c r="H65" s="4">
        <v>11</v>
      </c>
      <c r="I65" s="4">
        <v>12</v>
      </c>
      <c r="J65" s="4">
        <v>13</v>
      </c>
      <c r="K65" s="4">
        <v>14</v>
      </c>
      <c r="L65" s="4">
        <v>15</v>
      </c>
      <c r="M65" s="4">
        <v>16</v>
      </c>
      <c r="N65" s="4">
        <v>17</v>
      </c>
      <c r="O65" s="4">
        <v>18</v>
      </c>
      <c r="P65" s="4">
        <v>19</v>
      </c>
      <c r="Q65" s="4">
        <v>20</v>
      </c>
      <c r="R65" s="4">
        <v>21</v>
      </c>
      <c r="S65" s="4">
        <v>22</v>
      </c>
      <c r="T65" s="4">
        <v>23</v>
      </c>
      <c r="U65" s="4">
        <v>24</v>
      </c>
      <c r="V65" s="4">
        <v>25</v>
      </c>
      <c r="W65" s="4">
        <v>26</v>
      </c>
      <c r="X65" s="4">
        <v>27</v>
      </c>
      <c r="Y65" s="4">
        <v>28</v>
      </c>
      <c r="Z65" s="4">
        <v>29</v>
      </c>
      <c r="AA65" s="4">
        <v>30</v>
      </c>
      <c r="AB65" s="4">
        <v>31</v>
      </c>
      <c r="AC65" s="4">
        <v>32</v>
      </c>
      <c r="AD65" s="4">
        <v>33</v>
      </c>
      <c r="AE65" s="4">
        <v>34</v>
      </c>
      <c r="AF65" s="4">
        <v>35</v>
      </c>
      <c r="AG65" s="4">
        <v>36</v>
      </c>
      <c r="AH65" s="4">
        <v>37</v>
      </c>
      <c r="AI65" s="4">
        <v>38</v>
      </c>
      <c r="AJ65" s="4">
        <v>39</v>
      </c>
      <c r="AK65" s="4">
        <v>40</v>
      </c>
      <c r="AL65" s="4">
        <v>41</v>
      </c>
      <c r="AM65" s="4">
        <v>42</v>
      </c>
      <c r="AN65" s="4">
        <v>43</v>
      </c>
      <c r="AO65" s="4">
        <v>44</v>
      </c>
      <c r="AP65" s="4">
        <v>45</v>
      </c>
      <c r="AQ65" s="4">
        <v>46</v>
      </c>
      <c r="AR65" s="4">
        <v>47</v>
      </c>
      <c r="AS65" s="4">
        <v>48</v>
      </c>
      <c r="AT65" s="4">
        <v>49</v>
      </c>
      <c r="AU65" s="4">
        <v>50</v>
      </c>
      <c r="AV65" s="4">
        <v>51</v>
      </c>
      <c r="AW65" s="4">
        <v>52</v>
      </c>
      <c r="AX65" s="4">
        <v>53</v>
      </c>
      <c r="AY65" s="4">
        <v>54</v>
      </c>
      <c r="AZ65" s="4">
        <v>55</v>
      </c>
      <c r="BA65" s="4">
        <v>56</v>
      </c>
      <c r="BB65" s="4">
        <v>57</v>
      </c>
      <c r="BC65" s="4">
        <v>58</v>
      </c>
      <c r="BD65" s="4">
        <v>59</v>
      </c>
      <c r="BE65" s="4">
        <v>60</v>
      </c>
      <c r="BF65" s="4">
        <v>61</v>
      </c>
      <c r="BG65" s="4">
        <v>62</v>
      </c>
      <c r="BH65" s="4">
        <v>63</v>
      </c>
      <c r="BI65" s="4">
        <v>64</v>
      </c>
      <c r="BJ65" s="4">
        <v>65</v>
      </c>
      <c r="BK65" s="4">
        <v>66</v>
      </c>
      <c r="BL65" s="4">
        <v>67</v>
      </c>
      <c r="BM65" s="4">
        <v>68</v>
      </c>
      <c r="BN65" s="4">
        <v>69</v>
      </c>
      <c r="BO65" s="4">
        <v>70</v>
      </c>
      <c r="BP65" s="4">
        <v>71</v>
      </c>
      <c r="BQ65" s="4">
        <v>72</v>
      </c>
      <c r="BR65" s="4">
        <v>73</v>
      </c>
      <c r="BS65" s="4">
        <v>74</v>
      </c>
      <c r="BT65" s="4">
        <v>75</v>
      </c>
      <c r="BU65" s="4">
        <v>76</v>
      </c>
      <c r="BV65" s="4">
        <v>77</v>
      </c>
      <c r="BW65" s="4">
        <v>78</v>
      </c>
      <c r="BX65" s="4">
        <v>79</v>
      </c>
      <c r="BY65" s="4">
        <v>80</v>
      </c>
      <c r="BZ65" s="30">
        <v>81</v>
      </c>
      <c r="CA65" s="1"/>
      <c r="CB65" s="1"/>
    </row>
    <row r="66" spans="1:80" s="25" customFormat="1" ht="25.5" customHeight="1" x14ac:dyDescent="0.25">
      <c r="A66" s="31" t="s">
        <v>123</v>
      </c>
      <c r="B66" s="7" t="s">
        <v>124</v>
      </c>
      <c r="C66" s="4" t="s">
        <v>125</v>
      </c>
      <c r="D66" s="32">
        <f>SUM(F66:CB66)</f>
        <v>4969000</v>
      </c>
      <c r="E66" s="32"/>
      <c r="F66" s="8">
        <v>92000</v>
      </c>
      <c r="G66" s="8">
        <v>92000</v>
      </c>
      <c r="H66" s="8">
        <v>91000</v>
      </c>
      <c r="I66" s="8">
        <v>91000</v>
      </c>
      <c r="J66" s="8">
        <v>92000</v>
      </c>
      <c r="K66" s="8">
        <v>91000</v>
      </c>
      <c r="L66" s="8">
        <v>94000</v>
      </c>
      <c r="M66" s="8">
        <v>89000</v>
      </c>
      <c r="N66" s="8">
        <v>87000</v>
      </c>
      <c r="O66" s="8">
        <v>85000</v>
      </c>
      <c r="P66" s="8">
        <v>85000</v>
      </c>
      <c r="Q66" s="8">
        <v>83000</v>
      </c>
      <c r="R66" s="8">
        <v>86000</v>
      </c>
      <c r="S66" s="8">
        <v>84000</v>
      </c>
      <c r="T66" s="8">
        <v>85000</v>
      </c>
      <c r="U66" s="8">
        <v>85000</v>
      </c>
      <c r="V66" s="8">
        <v>86000</v>
      </c>
      <c r="W66" s="8">
        <v>86000</v>
      </c>
      <c r="X66" s="8">
        <v>86000</v>
      </c>
      <c r="Y66" s="8">
        <v>86000</v>
      </c>
      <c r="Z66" s="8">
        <v>86000</v>
      </c>
      <c r="AA66" s="8">
        <v>86000</v>
      </c>
      <c r="AB66" s="8">
        <v>86000</v>
      </c>
      <c r="AC66" s="8">
        <v>86000</v>
      </c>
      <c r="AD66" s="8">
        <v>86000</v>
      </c>
      <c r="AE66" s="8">
        <v>86000</v>
      </c>
      <c r="AF66" s="8">
        <v>78000</v>
      </c>
      <c r="AG66" s="8">
        <v>78000</v>
      </c>
      <c r="AH66" s="8">
        <v>78000</v>
      </c>
      <c r="AI66" s="8">
        <v>78000</v>
      </c>
      <c r="AJ66" s="8">
        <v>78000</v>
      </c>
      <c r="AK66" s="8">
        <v>76000</v>
      </c>
      <c r="AL66" s="8">
        <v>71000</v>
      </c>
      <c r="AM66" s="8">
        <v>71000</v>
      </c>
      <c r="AN66" s="8">
        <v>71000</v>
      </c>
      <c r="AO66" s="8">
        <v>71000</v>
      </c>
      <c r="AP66" s="8">
        <v>71000</v>
      </c>
      <c r="AQ66" s="8">
        <v>71000</v>
      </c>
      <c r="AR66" s="8">
        <v>71000</v>
      </c>
      <c r="AS66" s="8">
        <v>71000</v>
      </c>
      <c r="AT66" s="8">
        <v>68000</v>
      </c>
      <c r="AU66" s="8">
        <v>68000</v>
      </c>
      <c r="AV66" s="8">
        <v>60000</v>
      </c>
      <c r="AW66" s="8">
        <v>60000</v>
      </c>
      <c r="AX66" s="8">
        <v>60000</v>
      </c>
      <c r="AY66" s="8">
        <v>60000</v>
      </c>
      <c r="AZ66" s="8">
        <v>60000</v>
      </c>
      <c r="BA66" s="8">
        <v>60000</v>
      </c>
      <c r="BB66" s="8">
        <v>60000</v>
      </c>
      <c r="BC66" s="8">
        <v>60000</v>
      </c>
      <c r="BD66" s="8">
        <v>60000</v>
      </c>
      <c r="BE66" s="8">
        <v>60000</v>
      </c>
      <c r="BF66" s="8">
        <v>60000</v>
      </c>
      <c r="BG66" s="8">
        <v>60000</v>
      </c>
      <c r="BH66" s="8">
        <v>60000</v>
      </c>
      <c r="BI66" s="8">
        <v>60000</v>
      </c>
      <c r="BJ66" s="8">
        <v>60000</v>
      </c>
      <c r="BK66" s="8">
        <v>60000</v>
      </c>
      <c r="BL66" s="8">
        <v>60000</v>
      </c>
      <c r="BM66" s="8">
        <v>60000</v>
      </c>
      <c r="BN66" s="8">
        <v>60000</v>
      </c>
      <c r="BO66" s="8">
        <v>60000</v>
      </c>
      <c r="BP66" s="8">
        <v>60000</v>
      </c>
      <c r="BQ66" s="8">
        <v>60000</v>
      </c>
      <c r="BR66" s="8">
        <v>60000</v>
      </c>
      <c r="BS66" s="8">
        <v>60000</v>
      </c>
      <c r="BT66" s="8">
        <v>15000</v>
      </c>
      <c r="BU66" s="8">
        <v>15000</v>
      </c>
      <c r="BV66" s="8">
        <v>15000</v>
      </c>
      <c r="BW66" s="8">
        <v>13000</v>
      </c>
      <c r="BX66" s="8">
        <v>13000</v>
      </c>
      <c r="BY66" s="8">
        <v>8000</v>
      </c>
      <c r="BZ66" s="33">
        <v>8000</v>
      </c>
      <c r="CA66" s="34"/>
      <c r="CB66" s="35"/>
    </row>
    <row r="67" spans="1:80" s="25" customFormat="1" ht="21" customHeight="1" x14ac:dyDescent="0.25">
      <c r="A67" s="4" t="s">
        <v>126</v>
      </c>
      <c r="B67" s="4" t="s">
        <v>97</v>
      </c>
      <c r="C67" s="36">
        <v>1.6</v>
      </c>
      <c r="D67" s="32"/>
      <c r="E67" s="32"/>
      <c r="F67" s="36">
        <f>C67</f>
        <v>1.6</v>
      </c>
      <c r="G67" s="36">
        <f>F67</f>
        <v>1.6</v>
      </c>
      <c r="H67" s="36">
        <f t="shared" ref="H67:BS67" si="46">G67</f>
        <v>1.6</v>
      </c>
      <c r="I67" s="36">
        <f t="shared" si="46"/>
        <v>1.6</v>
      </c>
      <c r="J67" s="36">
        <f t="shared" si="46"/>
        <v>1.6</v>
      </c>
      <c r="K67" s="36">
        <f t="shared" si="46"/>
        <v>1.6</v>
      </c>
      <c r="L67" s="36">
        <f t="shared" si="46"/>
        <v>1.6</v>
      </c>
      <c r="M67" s="36">
        <f t="shared" si="46"/>
        <v>1.6</v>
      </c>
      <c r="N67" s="36">
        <f t="shared" si="46"/>
        <v>1.6</v>
      </c>
      <c r="O67" s="36">
        <f t="shared" si="46"/>
        <v>1.6</v>
      </c>
      <c r="P67" s="36">
        <f t="shared" si="46"/>
        <v>1.6</v>
      </c>
      <c r="Q67" s="36">
        <f t="shared" si="46"/>
        <v>1.6</v>
      </c>
      <c r="R67" s="36">
        <f t="shared" si="46"/>
        <v>1.6</v>
      </c>
      <c r="S67" s="36">
        <f t="shared" si="46"/>
        <v>1.6</v>
      </c>
      <c r="T67" s="36">
        <f t="shared" si="46"/>
        <v>1.6</v>
      </c>
      <c r="U67" s="36">
        <f t="shared" si="46"/>
        <v>1.6</v>
      </c>
      <c r="V67" s="36">
        <f t="shared" si="46"/>
        <v>1.6</v>
      </c>
      <c r="W67" s="36">
        <f t="shared" si="46"/>
        <v>1.6</v>
      </c>
      <c r="X67" s="36">
        <f t="shared" si="46"/>
        <v>1.6</v>
      </c>
      <c r="Y67" s="36">
        <f t="shared" si="46"/>
        <v>1.6</v>
      </c>
      <c r="Z67" s="36">
        <f t="shared" si="46"/>
        <v>1.6</v>
      </c>
      <c r="AA67" s="36">
        <f t="shared" si="46"/>
        <v>1.6</v>
      </c>
      <c r="AB67" s="36">
        <f t="shared" si="46"/>
        <v>1.6</v>
      </c>
      <c r="AC67" s="36">
        <f t="shared" si="46"/>
        <v>1.6</v>
      </c>
      <c r="AD67" s="36">
        <f t="shared" si="46"/>
        <v>1.6</v>
      </c>
      <c r="AE67" s="36">
        <f t="shared" si="46"/>
        <v>1.6</v>
      </c>
      <c r="AF67" s="36">
        <f t="shared" si="46"/>
        <v>1.6</v>
      </c>
      <c r="AG67" s="36">
        <f t="shared" si="46"/>
        <v>1.6</v>
      </c>
      <c r="AH67" s="36">
        <f t="shared" si="46"/>
        <v>1.6</v>
      </c>
      <c r="AI67" s="36">
        <f t="shared" si="46"/>
        <v>1.6</v>
      </c>
      <c r="AJ67" s="36">
        <f t="shared" si="46"/>
        <v>1.6</v>
      </c>
      <c r="AK67" s="36">
        <f t="shared" si="46"/>
        <v>1.6</v>
      </c>
      <c r="AL67" s="36">
        <f t="shared" si="46"/>
        <v>1.6</v>
      </c>
      <c r="AM67" s="36">
        <f t="shared" si="46"/>
        <v>1.6</v>
      </c>
      <c r="AN67" s="36">
        <f t="shared" si="46"/>
        <v>1.6</v>
      </c>
      <c r="AO67" s="36">
        <f t="shared" si="46"/>
        <v>1.6</v>
      </c>
      <c r="AP67" s="36">
        <f t="shared" si="46"/>
        <v>1.6</v>
      </c>
      <c r="AQ67" s="36">
        <f t="shared" si="46"/>
        <v>1.6</v>
      </c>
      <c r="AR67" s="36">
        <f t="shared" si="46"/>
        <v>1.6</v>
      </c>
      <c r="AS67" s="36">
        <f t="shared" si="46"/>
        <v>1.6</v>
      </c>
      <c r="AT67" s="36">
        <f t="shared" si="46"/>
        <v>1.6</v>
      </c>
      <c r="AU67" s="36">
        <f t="shared" si="46"/>
        <v>1.6</v>
      </c>
      <c r="AV67" s="36">
        <f t="shared" si="46"/>
        <v>1.6</v>
      </c>
      <c r="AW67" s="36">
        <f t="shared" si="46"/>
        <v>1.6</v>
      </c>
      <c r="AX67" s="36">
        <f t="shared" si="46"/>
        <v>1.6</v>
      </c>
      <c r="AY67" s="36">
        <f t="shared" si="46"/>
        <v>1.6</v>
      </c>
      <c r="AZ67" s="36">
        <f t="shared" si="46"/>
        <v>1.6</v>
      </c>
      <c r="BA67" s="36">
        <f t="shared" si="46"/>
        <v>1.6</v>
      </c>
      <c r="BB67" s="36">
        <f t="shared" si="46"/>
        <v>1.6</v>
      </c>
      <c r="BC67" s="36">
        <f t="shared" si="46"/>
        <v>1.6</v>
      </c>
      <c r="BD67" s="36">
        <f t="shared" si="46"/>
        <v>1.6</v>
      </c>
      <c r="BE67" s="36">
        <f t="shared" si="46"/>
        <v>1.6</v>
      </c>
      <c r="BF67" s="36">
        <f t="shared" si="46"/>
        <v>1.6</v>
      </c>
      <c r="BG67" s="36">
        <f t="shared" si="46"/>
        <v>1.6</v>
      </c>
      <c r="BH67" s="36">
        <f t="shared" si="46"/>
        <v>1.6</v>
      </c>
      <c r="BI67" s="36">
        <f t="shared" si="46"/>
        <v>1.6</v>
      </c>
      <c r="BJ67" s="36">
        <f t="shared" si="46"/>
        <v>1.6</v>
      </c>
      <c r="BK67" s="36">
        <f t="shared" si="46"/>
        <v>1.6</v>
      </c>
      <c r="BL67" s="36">
        <f t="shared" si="46"/>
        <v>1.6</v>
      </c>
      <c r="BM67" s="36">
        <f t="shared" si="46"/>
        <v>1.6</v>
      </c>
      <c r="BN67" s="36">
        <f t="shared" si="46"/>
        <v>1.6</v>
      </c>
      <c r="BO67" s="36">
        <f t="shared" si="46"/>
        <v>1.6</v>
      </c>
      <c r="BP67" s="36">
        <f t="shared" si="46"/>
        <v>1.6</v>
      </c>
      <c r="BQ67" s="36">
        <f t="shared" si="46"/>
        <v>1.6</v>
      </c>
      <c r="BR67" s="36">
        <f t="shared" si="46"/>
        <v>1.6</v>
      </c>
      <c r="BS67" s="36">
        <f t="shared" si="46"/>
        <v>1.6</v>
      </c>
      <c r="BT67" s="36">
        <f t="shared" ref="BT67:BZ67" si="47">BS67</f>
        <v>1.6</v>
      </c>
      <c r="BU67" s="36">
        <f t="shared" si="47"/>
        <v>1.6</v>
      </c>
      <c r="BV67" s="36">
        <f t="shared" si="47"/>
        <v>1.6</v>
      </c>
      <c r="BW67" s="36">
        <f t="shared" si="47"/>
        <v>1.6</v>
      </c>
      <c r="BX67" s="36">
        <f t="shared" si="47"/>
        <v>1.6</v>
      </c>
      <c r="BY67" s="36">
        <f t="shared" si="47"/>
        <v>1.6</v>
      </c>
      <c r="BZ67" s="37">
        <f t="shared" si="47"/>
        <v>1.6</v>
      </c>
      <c r="CA67" s="35"/>
      <c r="CB67" s="35"/>
    </row>
    <row r="68" spans="1:80" s="25" customFormat="1" ht="21" customHeight="1" x14ac:dyDescent="0.25">
      <c r="A68" s="4" t="s">
        <v>99</v>
      </c>
      <c r="B68" s="7" t="s">
        <v>124</v>
      </c>
      <c r="C68" s="4" t="s">
        <v>127</v>
      </c>
      <c r="D68" s="32">
        <f>SUM(F68:CB68)</f>
        <v>9710833.0100935418</v>
      </c>
      <c r="E68" s="32"/>
      <c r="F68" s="8">
        <f t="shared" ref="F68:I68" si="48">F66*POWER((1+(F67/100)),F65)</f>
        <v>106128.29786695195</v>
      </c>
      <c r="G68" s="8">
        <f t="shared" si="48"/>
        <v>107826.35063282319</v>
      </c>
      <c r="H68" s="8">
        <f t="shared" si="48"/>
        <v>108360.79428378587</v>
      </c>
      <c r="I68" s="8">
        <f t="shared" si="48"/>
        <v>110094.56699232645</v>
      </c>
      <c r="J68" s="8">
        <f>J66*POWER((1+(J67/100)),J65)</f>
        <v>113085.26775721691</v>
      </c>
      <c r="K68" s="8">
        <f t="shared" ref="K68:BV68" si="49">K66*POWER((1+(K67/100)),K65)</f>
        <v>113645.77734523093</v>
      </c>
      <c r="L68" s="8">
        <f t="shared" si="49"/>
        <v>119270.6188964718</v>
      </c>
      <c r="M68" s="8">
        <f t="shared" si="49"/>
        <v>114733.26003292092</v>
      </c>
      <c r="N68" s="8">
        <f t="shared" si="49"/>
        <v>113949.46427898816</v>
      </c>
      <c r="O68" s="8">
        <f t="shared" si="49"/>
        <v>113111.21534636112</v>
      </c>
      <c r="P68" s="8">
        <f t="shared" si="49"/>
        <v>114920.99479190289</v>
      </c>
      <c r="Q68" s="8">
        <f t="shared" si="49"/>
        <v>114012.44292719515</v>
      </c>
      <c r="R68" s="8">
        <f t="shared" si="49"/>
        <v>120023.50859285065</v>
      </c>
      <c r="S68" s="8">
        <f t="shared" si="49"/>
        <v>119107.98043428193</v>
      </c>
      <c r="T68" s="8">
        <f t="shared" si="49"/>
        <v>122454.34750362605</v>
      </c>
      <c r="U68" s="8">
        <f t="shared" si="49"/>
        <v>124413.61706368407</v>
      </c>
      <c r="V68" s="8">
        <f t="shared" si="49"/>
        <v>127891.34358301718</v>
      </c>
      <c r="W68" s="8">
        <f t="shared" si="49"/>
        <v>129937.60508034546</v>
      </c>
      <c r="X68" s="8">
        <f t="shared" si="49"/>
        <v>132016.60676163094</v>
      </c>
      <c r="Y68" s="8">
        <f t="shared" si="49"/>
        <v>134128.87246981708</v>
      </c>
      <c r="Z68" s="8">
        <f t="shared" si="49"/>
        <v>136274.93442933416</v>
      </c>
      <c r="AA68" s="8">
        <f t="shared" si="49"/>
        <v>138455.33338020349</v>
      </c>
      <c r="AB68" s="8">
        <f t="shared" si="49"/>
        <v>140670.61871428674</v>
      </c>
      <c r="AC68" s="8">
        <f t="shared" si="49"/>
        <v>142921.34861371532</v>
      </c>
      <c r="AD68" s="8">
        <f t="shared" si="49"/>
        <v>145208.09019153478</v>
      </c>
      <c r="AE68" s="8">
        <f t="shared" si="49"/>
        <v>147531.41963459933</v>
      </c>
      <c r="AF68" s="8">
        <f t="shared" si="49"/>
        <v>135948.48771165963</v>
      </c>
      <c r="AG68" s="8">
        <f t="shared" si="49"/>
        <v>138123.66351504618</v>
      </c>
      <c r="AH68" s="8">
        <f t="shared" si="49"/>
        <v>140333.64213128694</v>
      </c>
      <c r="AI68" s="8">
        <f t="shared" si="49"/>
        <v>142578.9804053875</v>
      </c>
      <c r="AJ68" s="8">
        <f t="shared" si="49"/>
        <v>144860.24409187373</v>
      </c>
      <c r="AK68" s="8">
        <f t="shared" si="49"/>
        <v>143404.21292048873</v>
      </c>
      <c r="AL68" s="8">
        <f t="shared" si="49"/>
        <v>136113.24083200496</v>
      </c>
      <c r="AM68" s="8">
        <f t="shared" si="49"/>
        <v>138291.05268531703</v>
      </c>
      <c r="AN68" s="8">
        <f t="shared" si="49"/>
        <v>140503.70952828211</v>
      </c>
      <c r="AO68" s="8">
        <f t="shared" si="49"/>
        <v>142751.7688807346</v>
      </c>
      <c r="AP68" s="8">
        <f t="shared" si="49"/>
        <v>145035.79718282638</v>
      </c>
      <c r="AQ68" s="8">
        <f t="shared" si="49"/>
        <v>147356.36993775159</v>
      </c>
      <c r="AR68" s="8">
        <f t="shared" si="49"/>
        <v>149714.07185675562</v>
      </c>
      <c r="AS68" s="8">
        <f t="shared" si="49"/>
        <v>152109.4970064637</v>
      </c>
      <c r="AT68" s="8">
        <f t="shared" si="49"/>
        <v>148013.25252369809</v>
      </c>
      <c r="AU68" s="8">
        <f t="shared" si="49"/>
        <v>150381.46456407727</v>
      </c>
      <c r="AV68" s="8">
        <f t="shared" si="49"/>
        <v>134812.55999744337</v>
      </c>
      <c r="AW68" s="8">
        <f t="shared" si="49"/>
        <v>136969.56095740249</v>
      </c>
      <c r="AX68" s="8">
        <f t="shared" si="49"/>
        <v>139161.0739327209</v>
      </c>
      <c r="AY68" s="8">
        <f t="shared" si="49"/>
        <v>141387.65111564446</v>
      </c>
      <c r="AZ68" s="8">
        <f t="shared" si="49"/>
        <v>143649.85353349478</v>
      </c>
      <c r="BA68" s="8">
        <f t="shared" si="49"/>
        <v>145948.25119003069</v>
      </c>
      <c r="BB68" s="8">
        <f t="shared" si="49"/>
        <v>148283.42320907119</v>
      </c>
      <c r="BC68" s="8">
        <f t="shared" si="49"/>
        <v>150655.95798041634</v>
      </c>
      <c r="BD68" s="8">
        <f t="shared" si="49"/>
        <v>153066.45330810297</v>
      </c>
      <c r="BE68" s="8">
        <f t="shared" si="49"/>
        <v>155515.51656103265</v>
      </c>
      <c r="BF68" s="8">
        <f t="shared" si="49"/>
        <v>158003.7648260092</v>
      </c>
      <c r="BG68" s="8">
        <f t="shared" si="49"/>
        <v>160531.82506322532</v>
      </c>
      <c r="BH68" s="8">
        <f t="shared" si="49"/>
        <v>163100.33426423691</v>
      </c>
      <c r="BI68" s="8">
        <f t="shared" si="49"/>
        <v>165709.93961246469</v>
      </c>
      <c r="BJ68" s="8">
        <f t="shared" si="49"/>
        <v>168361.29864626413</v>
      </c>
      <c r="BK68" s="8">
        <f t="shared" si="49"/>
        <v>171055.07942460437</v>
      </c>
      <c r="BL68" s="8">
        <f t="shared" si="49"/>
        <v>173791.96069539801</v>
      </c>
      <c r="BM68" s="8">
        <f t="shared" si="49"/>
        <v>176572.63206652441</v>
      </c>
      <c r="BN68" s="8">
        <f t="shared" si="49"/>
        <v>179397.79417958882</v>
      </c>
      <c r="BO68" s="8">
        <f t="shared" si="49"/>
        <v>182268.15888646222</v>
      </c>
      <c r="BP68" s="8">
        <f t="shared" si="49"/>
        <v>185184.44942864563</v>
      </c>
      <c r="BQ68" s="8">
        <f t="shared" si="49"/>
        <v>188147.40061950395</v>
      </c>
      <c r="BR68" s="8">
        <f t="shared" si="49"/>
        <v>191157.75902941602</v>
      </c>
      <c r="BS68" s="8">
        <f t="shared" si="49"/>
        <v>194216.28317388668</v>
      </c>
      <c r="BT68" s="8">
        <f t="shared" si="49"/>
        <v>49330.935926167214</v>
      </c>
      <c r="BU68" s="8">
        <f t="shared" si="49"/>
        <v>50120.230900985895</v>
      </c>
      <c r="BV68" s="8">
        <f t="shared" si="49"/>
        <v>50922.154595401676</v>
      </c>
      <c r="BW68" s="8">
        <f t="shared" ref="BW68:BZ68" si="50">BW66*POWER((1+(BW67/100)),BW65)</f>
        <v>44838.654526404345</v>
      </c>
      <c r="BX68" s="8">
        <f t="shared" si="50"/>
        <v>45556.072998826814</v>
      </c>
      <c r="BY68" s="8">
        <f t="shared" si="50"/>
        <v>28483.058564189567</v>
      </c>
      <c r="BZ68" s="33">
        <f t="shared" si="50"/>
        <v>28938.787501216601</v>
      </c>
      <c r="CA68" s="34"/>
      <c r="CB68" s="34"/>
    </row>
    <row r="69" spans="1:80" s="25" customFormat="1" ht="36" customHeight="1" x14ac:dyDescent="0.25">
      <c r="A69" s="4" t="s">
        <v>128</v>
      </c>
      <c r="B69" s="4" t="s">
        <v>97</v>
      </c>
      <c r="C69" s="36">
        <v>1.97</v>
      </c>
      <c r="D69" s="32"/>
      <c r="E69" s="32"/>
      <c r="F69" s="36">
        <f>C69</f>
        <v>1.97</v>
      </c>
      <c r="G69" s="36">
        <f>F69</f>
        <v>1.97</v>
      </c>
      <c r="H69" s="36">
        <f t="shared" ref="H69:BS69" si="51">G69</f>
        <v>1.97</v>
      </c>
      <c r="I69" s="36">
        <f t="shared" si="51"/>
        <v>1.97</v>
      </c>
      <c r="J69" s="36">
        <f t="shared" si="51"/>
        <v>1.97</v>
      </c>
      <c r="K69" s="36">
        <f t="shared" si="51"/>
        <v>1.97</v>
      </c>
      <c r="L69" s="36">
        <f t="shared" si="51"/>
        <v>1.97</v>
      </c>
      <c r="M69" s="36">
        <f t="shared" si="51"/>
        <v>1.97</v>
      </c>
      <c r="N69" s="36">
        <f t="shared" si="51"/>
        <v>1.97</v>
      </c>
      <c r="O69" s="36">
        <f t="shared" si="51"/>
        <v>1.97</v>
      </c>
      <c r="P69" s="36">
        <f t="shared" si="51"/>
        <v>1.97</v>
      </c>
      <c r="Q69" s="36">
        <f t="shared" si="51"/>
        <v>1.97</v>
      </c>
      <c r="R69" s="36">
        <f t="shared" si="51"/>
        <v>1.97</v>
      </c>
      <c r="S69" s="36">
        <f t="shared" si="51"/>
        <v>1.97</v>
      </c>
      <c r="T69" s="36">
        <f t="shared" si="51"/>
        <v>1.97</v>
      </c>
      <c r="U69" s="36">
        <f t="shared" si="51"/>
        <v>1.97</v>
      </c>
      <c r="V69" s="36">
        <f t="shared" si="51"/>
        <v>1.97</v>
      </c>
      <c r="W69" s="36">
        <f t="shared" si="51"/>
        <v>1.97</v>
      </c>
      <c r="X69" s="36">
        <f t="shared" si="51"/>
        <v>1.97</v>
      </c>
      <c r="Y69" s="36">
        <f t="shared" si="51"/>
        <v>1.97</v>
      </c>
      <c r="Z69" s="36">
        <f t="shared" si="51"/>
        <v>1.97</v>
      </c>
      <c r="AA69" s="36">
        <f t="shared" si="51"/>
        <v>1.97</v>
      </c>
      <c r="AB69" s="36">
        <f t="shared" si="51"/>
        <v>1.97</v>
      </c>
      <c r="AC69" s="36">
        <f t="shared" si="51"/>
        <v>1.97</v>
      </c>
      <c r="AD69" s="36">
        <f t="shared" si="51"/>
        <v>1.97</v>
      </c>
      <c r="AE69" s="36">
        <f t="shared" si="51"/>
        <v>1.97</v>
      </c>
      <c r="AF69" s="36">
        <f t="shared" si="51"/>
        <v>1.97</v>
      </c>
      <c r="AG69" s="36">
        <f t="shared" si="51"/>
        <v>1.97</v>
      </c>
      <c r="AH69" s="36">
        <f t="shared" si="51"/>
        <v>1.97</v>
      </c>
      <c r="AI69" s="36">
        <f t="shared" si="51"/>
        <v>1.97</v>
      </c>
      <c r="AJ69" s="36">
        <f t="shared" si="51"/>
        <v>1.97</v>
      </c>
      <c r="AK69" s="36">
        <f t="shared" si="51"/>
        <v>1.97</v>
      </c>
      <c r="AL69" s="36">
        <f t="shared" si="51"/>
        <v>1.97</v>
      </c>
      <c r="AM69" s="36">
        <f t="shared" si="51"/>
        <v>1.97</v>
      </c>
      <c r="AN69" s="36">
        <f t="shared" si="51"/>
        <v>1.97</v>
      </c>
      <c r="AO69" s="36">
        <f t="shared" si="51"/>
        <v>1.97</v>
      </c>
      <c r="AP69" s="36">
        <f t="shared" si="51"/>
        <v>1.97</v>
      </c>
      <c r="AQ69" s="36">
        <f t="shared" si="51"/>
        <v>1.97</v>
      </c>
      <c r="AR69" s="36">
        <f t="shared" si="51"/>
        <v>1.97</v>
      </c>
      <c r="AS69" s="36">
        <f t="shared" si="51"/>
        <v>1.97</v>
      </c>
      <c r="AT69" s="36">
        <f t="shared" si="51"/>
        <v>1.97</v>
      </c>
      <c r="AU69" s="36">
        <f t="shared" si="51"/>
        <v>1.97</v>
      </c>
      <c r="AV69" s="36">
        <f t="shared" si="51"/>
        <v>1.97</v>
      </c>
      <c r="AW69" s="36">
        <f t="shared" si="51"/>
        <v>1.97</v>
      </c>
      <c r="AX69" s="36">
        <f t="shared" si="51"/>
        <v>1.97</v>
      </c>
      <c r="AY69" s="36">
        <f t="shared" si="51"/>
        <v>1.97</v>
      </c>
      <c r="AZ69" s="36">
        <f t="shared" si="51"/>
        <v>1.97</v>
      </c>
      <c r="BA69" s="36">
        <f t="shared" si="51"/>
        <v>1.97</v>
      </c>
      <c r="BB69" s="36">
        <f t="shared" si="51"/>
        <v>1.97</v>
      </c>
      <c r="BC69" s="36">
        <f t="shared" si="51"/>
        <v>1.97</v>
      </c>
      <c r="BD69" s="36">
        <f t="shared" si="51"/>
        <v>1.97</v>
      </c>
      <c r="BE69" s="36">
        <f t="shared" si="51"/>
        <v>1.97</v>
      </c>
      <c r="BF69" s="36">
        <f t="shared" si="51"/>
        <v>1.97</v>
      </c>
      <c r="BG69" s="36">
        <f t="shared" si="51"/>
        <v>1.97</v>
      </c>
      <c r="BH69" s="36">
        <f t="shared" si="51"/>
        <v>1.97</v>
      </c>
      <c r="BI69" s="36">
        <f t="shared" si="51"/>
        <v>1.97</v>
      </c>
      <c r="BJ69" s="36">
        <f t="shared" si="51"/>
        <v>1.97</v>
      </c>
      <c r="BK69" s="36">
        <f t="shared" si="51"/>
        <v>1.97</v>
      </c>
      <c r="BL69" s="36">
        <f t="shared" si="51"/>
        <v>1.97</v>
      </c>
      <c r="BM69" s="36">
        <f t="shared" si="51"/>
        <v>1.97</v>
      </c>
      <c r="BN69" s="36">
        <f t="shared" si="51"/>
        <v>1.97</v>
      </c>
      <c r="BO69" s="36">
        <f t="shared" si="51"/>
        <v>1.97</v>
      </c>
      <c r="BP69" s="36">
        <f t="shared" si="51"/>
        <v>1.97</v>
      </c>
      <c r="BQ69" s="36">
        <f t="shared" si="51"/>
        <v>1.97</v>
      </c>
      <c r="BR69" s="36">
        <f t="shared" si="51"/>
        <v>1.97</v>
      </c>
      <c r="BS69" s="36">
        <f t="shared" si="51"/>
        <v>1.97</v>
      </c>
      <c r="BT69" s="36">
        <f t="shared" ref="BT69:BZ69" si="52">BS69</f>
        <v>1.97</v>
      </c>
      <c r="BU69" s="36">
        <f t="shared" si="52"/>
        <v>1.97</v>
      </c>
      <c r="BV69" s="36">
        <f t="shared" si="52"/>
        <v>1.97</v>
      </c>
      <c r="BW69" s="36">
        <f t="shared" si="52"/>
        <v>1.97</v>
      </c>
      <c r="BX69" s="36">
        <f t="shared" si="52"/>
        <v>1.97</v>
      </c>
      <c r="BY69" s="36">
        <f t="shared" si="52"/>
        <v>1.97</v>
      </c>
      <c r="BZ69" s="37">
        <f t="shared" si="52"/>
        <v>1.97</v>
      </c>
      <c r="CA69" s="35"/>
      <c r="CB69" s="35"/>
    </row>
    <row r="70" spans="1:80" s="25" customFormat="1" ht="21" customHeight="1" x14ac:dyDescent="0.25">
      <c r="A70" s="4" t="s">
        <v>99</v>
      </c>
      <c r="B70" s="7" t="s">
        <v>124</v>
      </c>
      <c r="C70" s="4" t="s">
        <v>129</v>
      </c>
      <c r="D70" s="32">
        <f>SUM(F70:CB70)</f>
        <v>25199549.441096347</v>
      </c>
      <c r="E70" s="32"/>
      <c r="F70" s="8">
        <f t="shared" ref="F70:I70" si="53">F68*POWER((1+(F69/100)),F65)</f>
        <v>126497.8000298588</v>
      </c>
      <c r="G70" s="8">
        <f t="shared" si="53"/>
        <v>131053.64359749419</v>
      </c>
      <c r="H70" s="8">
        <f t="shared" si="53"/>
        <v>134297.76714344768</v>
      </c>
      <c r="I70" s="8">
        <f t="shared" si="53"/>
        <v>139134.52808667239</v>
      </c>
      <c r="J70" s="8">
        <f>J68*POWER((1+(J69/100)),J65)</f>
        <v>145729.50227165929</v>
      </c>
      <c r="K70" s="8">
        <f t="shared" ref="K70:BV70" si="54">K68*POWER((1+(K69/100)),K65)</f>
        <v>149336.91444794016</v>
      </c>
      <c r="L70" s="8">
        <f t="shared" si="54"/>
        <v>159815.81812287433</v>
      </c>
      <c r="M70" s="8">
        <f t="shared" si="54"/>
        <v>156764.61588340707</v>
      </c>
      <c r="N70" s="8">
        <f t="shared" si="54"/>
        <v>158760.85016102574</v>
      </c>
      <c r="O70" s="8">
        <f t="shared" si="54"/>
        <v>160697.53545055556</v>
      </c>
      <c r="P70" s="8">
        <f t="shared" si="54"/>
        <v>166485.08932931439</v>
      </c>
      <c r="Q70" s="8">
        <f t="shared" si="54"/>
        <v>168422.70469220926</v>
      </c>
      <c r="R70" s="8">
        <f t="shared" si="54"/>
        <v>180795.29469176687</v>
      </c>
      <c r="S70" s="8">
        <f t="shared" si="54"/>
        <v>182950.7042405649</v>
      </c>
      <c r="T70" s="8">
        <f t="shared" si="54"/>
        <v>191796.13556826222</v>
      </c>
      <c r="U70" s="8">
        <f t="shared" si="54"/>
        <v>198703.71174998034</v>
      </c>
      <c r="V70" s="8">
        <f t="shared" si="54"/>
        <v>208281.94879492058</v>
      </c>
      <c r="W70" s="8">
        <f t="shared" si="54"/>
        <v>215783.2648371594</v>
      </c>
      <c r="X70" s="8">
        <f t="shared" si="54"/>
        <v>223554.74227692263</v>
      </c>
      <c r="Y70" s="8">
        <f t="shared" si="54"/>
        <v>231606.11103097457</v>
      </c>
      <c r="Z70" s="8">
        <f t="shared" si="54"/>
        <v>239947.45144097728</v>
      </c>
      <c r="AA70" s="8">
        <f t="shared" si="54"/>
        <v>248589.20689411438</v>
      </c>
      <c r="AB70" s="8">
        <f t="shared" si="54"/>
        <v>257542.19689824726</v>
      </c>
      <c r="AC70" s="8">
        <f t="shared" si="54"/>
        <v>266817.63062797702</v>
      </c>
      <c r="AD70" s="8">
        <f t="shared" si="54"/>
        <v>276427.12095856975</v>
      </c>
      <c r="AE70" s="8">
        <f t="shared" si="54"/>
        <v>286382.69900531683</v>
      </c>
      <c r="AF70" s="8">
        <f t="shared" si="54"/>
        <v>269097.12414592539</v>
      </c>
      <c r="AG70" s="8">
        <f t="shared" si="54"/>
        <v>278788.71089146577</v>
      </c>
      <c r="AH70" s="8">
        <f t="shared" si="54"/>
        <v>288829.34207196411</v>
      </c>
      <c r="AI70" s="8">
        <f t="shared" si="54"/>
        <v>299231.58859255427</v>
      </c>
      <c r="AJ70" s="8">
        <f t="shared" si="54"/>
        <v>310008.47410203289</v>
      </c>
      <c r="AK70" s="8">
        <f t="shared" si="54"/>
        <v>312938.27357290953</v>
      </c>
      <c r="AL70" s="8">
        <f t="shared" si="54"/>
        <v>302879.28123570763</v>
      </c>
      <c r="AM70" s="8">
        <f t="shared" si="54"/>
        <v>313787.53912526782</v>
      </c>
      <c r="AN70" s="8">
        <f t="shared" si="54"/>
        <v>325088.66010437219</v>
      </c>
      <c r="AO70" s="8">
        <f t="shared" si="54"/>
        <v>336796.79321576317</v>
      </c>
      <c r="AP70" s="8">
        <f t="shared" si="54"/>
        <v>348926.5970827876</v>
      </c>
      <c r="AQ70" s="8">
        <f t="shared" si="54"/>
        <v>361493.25826204359</v>
      </c>
      <c r="AR70" s="8">
        <f t="shared" si="54"/>
        <v>374512.51025700272</v>
      </c>
      <c r="AS70" s="8">
        <f t="shared" si="54"/>
        <v>388000.65321641078</v>
      </c>
      <c r="AT70" s="8">
        <f t="shared" si="54"/>
        <v>384989.73317274463</v>
      </c>
      <c r="AU70" s="8">
        <f t="shared" si="54"/>
        <v>398855.21541090769</v>
      </c>
      <c r="AV70" s="8">
        <f t="shared" si="54"/>
        <v>364605.94038085995</v>
      </c>
      <c r="AW70" s="8">
        <f t="shared" si="54"/>
        <v>377737.29624486476</v>
      </c>
      <c r="AX70" s="8">
        <f t="shared" si="54"/>
        <v>391341.58051658282</v>
      </c>
      <c r="AY70" s="8">
        <f t="shared" si="54"/>
        <v>405435.82580720366</v>
      </c>
      <c r="AZ70" s="8">
        <f t="shared" si="54"/>
        <v>420037.67816081533</v>
      </c>
      <c r="BA70" s="8">
        <f t="shared" si="54"/>
        <v>435165.41914731276</v>
      </c>
      <c r="BB70" s="8">
        <f t="shared" si="54"/>
        <v>450837.98875098705</v>
      </c>
      <c r="BC70" s="8">
        <f t="shared" si="54"/>
        <v>467075.00908345164</v>
      </c>
      <c r="BD70" s="8">
        <f t="shared" si="54"/>
        <v>483896.80895059393</v>
      </c>
      <c r="BE70" s="8">
        <f t="shared" si="54"/>
        <v>501324.44930431154</v>
      </c>
      <c r="BF70" s="8">
        <f t="shared" si="54"/>
        <v>519379.74961089616</v>
      </c>
      <c r="BG70" s="8">
        <f t="shared" si="54"/>
        <v>538085.31516908249</v>
      </c>
      <c r="BH70" s="8">
        <f t="shared" si="54"/>
        <v>557464.56541196001</v>
      </c>
      <c r="BI70" s="8">
        <f t="shared" si="54"/>
        <v>577541.76322818478</v>
      </c>
      <c r="BJ70" s="8">
        <f t="shared" si="54"/>
        <v>598342.04533920053</v>
      </c>
      <c r="BK70" s="8">
        <f t="shared" si="54"/>
        <v>619891.45377050096</v>
      </c>
      <c r="BL70" s="8">
        <f t="shared" si="54"/>
        <v>642216.9684563363</v>
      </c>
      <c r="BM70" s="8">
        <f t="shared" si="54"/>
        <v>665346.54101868509</v>
      </c>
      <c r="BN70" s="8">
        <f t="shared" si="54"/>
        <v>689309.12976278132</v>
      </c>
      <c r="BO70" s="8">
        <f t="shared" si="54"/>
        <v>714134.73593301373</v>
      </c>
      <c r="BP70" s="8">
        <f t="shared" si="54"/>
        <v>739854.44127458846</v>
      </c>
      <c r="BQ70" s="8">
        <f t="shared" si="54"/>
        <v>766500.44694798102</v>
      </c>
      <c r="BR70" s="8">
        <f t="shared" si="54"/>
        <v>794106.11384490191</v>
      </c>
      <c r="BS70" s="8">
        <f t="shared" si="54"/>
        <v>822706.004356249</v>
      </c>
      <c r="BT70" s="8">
        <f t="shared" si="54"/>
        <v>213083.98141108503</v>
      </c>
      <c r="BU70" s="8">
        <f t="shared" si="54"/>
        <v>220758.24361840161</v>
      </c>
      <c r="BV70" s="8">
        <f t="shared" si="54"/>
        <v>228708.89591396708</v>
      </c>
      <c r="BW70" s="8">
        <f t="shared" ref="BW70:BZ70" si="55">BW68*POWER((1+(BW69/100)),BW65)</f>
        <v>205353.10686980939</v>
      </c>
      <c r="BX70" s="8">
        <f t="shared" si="55"/>
        <v>212748.94008434689</v>
      </c>
      <c r="BY70" s="8">
        <f t="shared" si="55"/>
        <v>135637.62197616781</v>
      </c>
      <c r="BZ70" s="33">
        <f t="shared" si="55"/>
        <v>140522.6380591639</v>
      </c>
      <c r="CA70" s="34"/>
      <c r="CB70" s="35"/>
    </row>
    <row r="71" spans="1:80" s="44" customFormat="1" ht="21" customHeight="1" x14ac:dyDescent="0.25">
      <c r="A71" s="38"/>
      <c r="B71" s="38" t="s">
        <v>122</v>
      </c>
      <c r="C71" s="38"/>
      <c r="D71" s="39"/>
      <c r="E71" s="40"/>
      <c r="F71" s="41">
        <v>1</v>
      </c>
      <c r="G71" s="41">
        <v>2</v>
      </c>
      <c r="H71" s="41">
        <v>3</v>
      </c>
      <c r="I71" s="41">
        <v>4</v>
      </c>
      <c r="J71" s="41">
        <v>5</v>
      </c>
      <c r="K71" s="41">
        <v>6</v>
      </c>
      <c r="L71" s="41">
        <v>7</v>
      </c>
      <c r="M71" s="41">
        <v>8</v>
      </c>
      <c r="N71" s="41">
        <v>9</v>
      </c>
      <c r="O71" s="41">
        <v>10</v>
      </c>
      <c r="P71" s="41">
        <v>11</v>
      </c>
      <c r="Q71" s="41">
        <v>12</v>
      </c>
      <c r="R71" s="41">
        <v>13</v>
      </c>
      <c r="S71" s="41">
        <v>14</v>
      </c>
      <c r="T71" s="41">
        <v>15</v>
      </c>
      <c r="U71" s="41">
        <v>16</v>
      </c>
      <c r="V71" s="41">
        <v>17</v>
      </c>
      <c r="W71" s="41">
        <v>18</v>
      </c>
      <c r="X71" s="41">
        <v>19</v>
      </c>
      <c r="Y71" s="41">
        <v>20</v>
      </c>
      <c r="Z71" s="41">
        <v>21</v>
      </c>
      <c r="AA71" s="41">
        <v>22</v>
      </c>
      <c r="AB71" s="41">
        <v>23</v>
      </c>
      <c r="AC71" s="41">
        <v>24</v>
      </c>
      <c r="AD71" s="41">
        <v>25</v>
      </c>
      <c r="AE71" s="41">
        <v>26</v>
      </c>
      <c r="AF71" s="41">
        <v>27</v>
      </c>
      <c r="AG71" s="41">
        <v>28</v>
      </c>
      <c r="AH71" s="41">
        <v>29</v>
      </c>
      <c r="AI71" s="41">
        <v>30</v>
      </c>
      <c r="AJ71" s="41">
        <v>31</v>
      </c>
      <c r="AK71" s="41">
        <v>32</v>
      </c>
      <c r="AL71" s="41">
        <v>33</v>
      </c>
      <c r="AM71" s="41">
        <v>34</v>
      </c>
      <c r="AN71" s="41">
        <v>35</v>
      </c>
      <c r="AO71" s="41">
        <v>36</v>
      </c>
      <c r="AP71" s="41">
        <v>37</v>
      </c>
      <c r="AQ71" s="41">
        <v>38</v>
      </c>
      <c r="AR71" s="41">
        <v>39</v>
      </c>
      <c r="AS71" s="41">
        <v>40</v>
      </c>
      <c r="AT71" s="41">
        <v>41</v>
      </c>
      <c r="AU71" s="41">
        <v>42</v>
      </c>
      <c r="AV71" s="41">
        <v>43</v>
      </c>
      <c r="AW71" s="41">
        <v>44</v>
      </c>
      <c r="AX71" s="41">
        <v>45</v>
      </c>
      <c r="AY71" s="41">
        <v>46</v>
      </c>
      <c r="AZ71" s="41">
        <v>47</v>
      </c>
      <c r="BA71" s="41">
        <v>48</v>
      </c>
      <c r="BB71" s="41">
        <v>49</v>
      </c>
      <c r="BC71" s="41">
        <v>50</v>
      </c>
      <c r="BD71" s="41">
        <v>51</v>
      </c>
      <c r="BE71" s="41">
        <v>52</v>
      </c>
      <c r="BF71" s="41">
        <v>53</v>
      </c>
      <c r="BG71" s="41">
        <v>54</v>
      </c>
      <c r="BH71" s="41">
        <v>55</v>
      </c>
      <c r="BI71" s="41">
        <v>56</v>
      </c>
      <c r="BJ71" s="41">
        <v>57</v>
      </c>
      <c r="BK71" s="41">
        <v>58</v>
      </c>
      <c r="BL71" s="41">
        <v>59</v>
      </c>
      <c r="BM71" s="41">
        <v>60</v>
      </c>
      <c r="BN71" s="41">
        <v>61</v>
      </c>
      <c r="BO71" s="41">
        <v>62</v>
      </c>
      <c r="BP71" s="41">
        <v>63</v>
      </c>
      <c r="BQ71" s="41">
        <v>64</v>
      </c>
      <c r="BR71" s="41">
        <v>65</v>
      </c>
      <c r="BS71" s="41">
        <v>66</v>
      </c>
      <c r="BT71" s="41">
        <v>67</v>
      </c>
      <c r="BU71" s="41">
        <v>68</v>
      </c>
      <c r="BV71" s="41">
        <v>69</v>
      </c>
      <c r="BW71" s="41">
        <v>70</v>
      </c>
      <c r="BX71" s="41">
        <v>71</v>
      </c>
      <c r="BY71" s="41">
        <v>72</v>
      </c>
      <c r="BZ71" s="42">
        <v>73</v>
      </c>
      <c r="CA71" s="43"/>
      <c r="CB71" s="43"/>
    </row>
    <row r="72" spans="1:80" s="25" customFormat="1" ht="55.9" customHeight="1" x14ac:dyDescent="0.25">
      <c r="A72" s="31" t="s">
        <v>130</v>
      </c>
      <c r="B72" s="7" t="s">
        <v>124</v>
      </c>
      <c r="C72" s="4" t="s">
        <v>125</v>
      </c>
      <c r="D72" s="32">
        <f>SUM(F72:CB72)</f>
        <v>6204000</v>
      </c>
      <c r="E72" s="32"/>
      <c r="F72" s="8">
        <v>0</v>
      </c>
      <c r="G72" s="8">
        <v>0</v>
      </c>
      <c r="H72" s="8">
        <v>0</v>
      </c>
      <c r="I72" s="8">
        <v>0</v>
      </c>
      <c r="J72" s="8">
        <v>95000</v>
      </c>
      <c r="K72" s="8">
        <v>98000</v>
      </c>
      <c r="L72" s="8">
        <v>81000</v>
      </c>
      <c r="M72" s="8">
        <v>78000</v>
      </c>
      <c r="N72" s="8">
        <v>80000</v>
      </c>
      <c r="O72" s="8">
        <v>61000</v>
      </c>
      <c r="P72" s="8">
        <v>54000</v>
      </c>
      <c r="Q72" s="8">
        <v>50000</v>
      </c>
      <c r="R72" s="8">
        <v>49000</v>
      </c>
      <c r="S72" s="8">
        <v>49000</v>
      </c>
      <c r="T72" s="8">
        <v>49000</v>
      </c>
      <c r="U72" s="8">
        <v>49000</v>
      </c>
      <c r="V72" s="8">
        <v>27000</v>
      </c>
      <c r="W72" s="8">
        <v>27000</v>
      </c>
      <c r="X72" s="8">
        <v>7000</v>
      </c>
      <c r="Y72" s="8">
        <v>7000</v>
      </c>
      <c r="Z72" s="8">
        <v>7000</v>
      </c>
      <c r="AA72" s="8">
        <v>7000</v>
      </c>
      <c r="AB72" s="8">
        <v>7000</v>
      </c>
      <c r="AC72" s="8">
        <v>48000</v>
      </c>
      <c r="AD72" s="8">
        <v>105000</v>
      </c>
      <c r="AE72" s="8">
        <v>156000</v>
      </c>
      <c r="AF72" s="8">
        <v>207000</v>
      </c>
      <c r="AG72" s="8">
        <v>207000</v>
      </c>
      <c r="AH72" s="8">
        <v>156000</v>
      </c>
      <c r="AI72" s="8">
        <v>105000</v>
      </c>
      <c r="AJ72" s="8">
        <v>65000</v>
      </c>
      <c r="AK72" s="8">
        <v>86000</v>
      </c>
      <c r="AL72" s="8">
        <v>106000</v>
      </c>
      <c r="AM72" s="8">
        <v>107000</v>
      </c>
      <c r="AN72" s="8">
        <v>106000</v>
      </c>
      <c r="AO72" s="8">
        <v>106000</v>
      </c>
      <c r="AP72" s="8">
        <v>106000</v>
      </c>
      <c r="AQ72" s="8">
        <v>106000</v>
      </c>
      <c r="AR72" s="8">
        <v>106000</v>
      </c>
      <c r="AS72" s="8">
        <v>106000</v>
      </c>
      <c r="AT72" s="8">
        <v>107000</v>
      </c>
      <c r="AU72" s="8">
        <v>106000</v>
      </c>
      <c r="AV72" s="8">
        <v>106000</v>
      </c>
      <c r="AW72" s="8">
        <v>105000</v>
      </c>
      <c r="AX72" s="8">
        <v>105000</v>
      </c>
      <c r="AY72" s="8">
        <v>103000</v>
      </c>
      <c r="AZ72" s="8">
        <v>103000</v>
      </c>
      <c r="BA72" s="8">
        <v>103000</v>
      </c>
      <c r="BB72" s="8">
        <v>103000</v>
      </c>
      <c r="BC72" s="8">
        <v>103000</v>
      </c>
      <c r="BD72" s="8">
        <v>103000</v>
      </c>
      <c r="BE72" s="8">
        <v>103000</v>
      </c>
      <c r="BF72" s="8">
        <v>103000</v>
      </c>
      <c r="BG72" s="8">
        <v>103000</v>
      </c>
      <c r="BH72" s="8">
        <v>103000</v>
      </c>
      <c r="BI72" s="8">
        <v>103000</v>
      </c>
      <c r="BJ72" s="8">
        <v>103000</v>
      </c>
      <c r="BK72" s="8">
        <v>90000</v>
      </c>
      <c r="BL72" s="8">
        <v>105000</v>
      </c>
      <c r="BM72" s="8">
        <v>104000</v>
      </c>
      <c r="BN72" s="8">
        <v>110000</v>
      </c>
      <c r="BO72" s="8">
        <v>105000</v>
      </c>
      <c r="BP72" s="8">
        <v>107000</v>
      </c>
      <c r="BQ72" s="8">
        <v>105000</v>
      </c>
      <c r="BR72" s="8">
        <v>100000</v>
      </c>
      <c r="BS72" s="8">
        <v>104000</v>
      </c>
      <c r="BT72" s="8">
        <v>100000</v>
      </c>
      <c r="BU72" s="8">
        <v>105000</v>
      </c>
      <c r="BV72" s="8">
        <v>100000</v>
      </c>
      <c r="BW72" s="8">
        <v>100000</v>
      </c>
      <c r="BX72" s="8">
        <v>100000</v>
      </c>
      <c r="BY72" s="8">
        <v>69000</v>
      </c>
      <c r="BZ72" s="33">
        <v>69000</v>
      </c>
      <c r="CA72" s="34"/>
      <c r="CB72" s="35"/>
    </row>
    <row r="73" spans="1:80" s="25" customFormat="1" ht="21" customHeight="1" x14ac:dyDescent="0.25">
      <c r="A73" s="4" t="s">
        <v>126</v>
      </c>
      <c r="B73" s="4" t="s">
        <v>97</v>
      </c>
      <c r="C73" s="36">
        <v>1.6</v>
      </c>
      <c r="D73" s="32"/>
      <c r="E73" s="32"/>
      <c r="F73" s="36">
        <f>C73</f>
        <v>1.6</v>
      </c>
      <c r="G73" s="36">
        <f>F73</f>
        <v>1.6</v>
      </c>
      <c r="H73" s="36">
        <f t="shared" ref="H73:BS73" si="56">G73</f>
        <v>1.6</v>
      </c>
      <c r="I73" s="36">
        <f t="shared" si="56"/>
        <v>1.6</v>
      </c>
      <c r="J73" s="36">
        <f t="shared" si="56"/>
        <v>1.6</v>
      </c>
      <c r="K73" s="36">
        <f t="shared" si="56"/>
        <v>1.6</v>
      </c>
      <c r="L73" s="36">
        <f t="shared" si="56"/>
        <v>1.6</v>
      </c>
      <c r="M73" s="36">
        <f t="shared" si="56"/>
        <v>1.6</v>
      </c>
      <c r="N73" s="36">
        <f t="shared" si="56"/>
        <v>1.6</v>
      </c>
      <c r="O73" s="36">
        <f t="shared" si="56"/>
        <v>1.6</v>
      </c>
      <c r="P73" s="36">
        <f t="shared" si="56"/>
        <v>1.6</v>
      </c>
      <c r="Q73" s="36">
        <f t="shared" si="56"/>
        <v>1.6</v>
      </c>
      <c r="R73" s="36">
        <f t="shared" si="56"/>
        <v>1.6</v>
      </c>
      <c r="S73" s="36">
        <f t="shared" si="56"/>
        <v>1.6</v>
      </c>
      <c r="T73" s="36">
        <f t="shared" si="56"/>
        <v>1.6</v>
      </c>
      <c r="U73" s="36">
        <f t="shared" si="56"/>
        <v>1.6</v>
      </c>
      <c r="V73" s="36">
        <f t="shared" si="56"/>
        <v>1.6</v>
      </c>
      <c r="W73" s="36">
        <f t="shared" si="56"/>
        <v>1.6</v>
      </c>
      <c r="X73" s="36">
        <f t="shared" si="56"/>
        <v>1.6</v>
      </c>
      <c r="Y73" s="36">
        <f t="shared" si="56"/>
        <v>1.6</v>
      </c>
      <c r="Z73" s="36">
        <f t="shared" si="56"/>
        <v>1.6</v>
      </c>
      <c r="AA73" s="36">
        <f t="shared" si="56"/>
        <v>1.6</v>
      </c>
      <c r="AB73" s="36">
        <f t="shared" si="56"/>
        <v>1.6</v>
      </c>
      <c r="AC73" s="36">
        <f t="shared" si="56"/>
        <v>1.6</v>
      </c>
      <c r="AD73" s="36">
        <f t="shared" si="56"/>
        <v>1.6</v>
      </c>
      <c r="AE73" s="36">
        <f t="shared" si="56"/>
        <v>1.6</v>
      </c>
      <c r="AF73" s="36">
        <f t="shared" si="56"/>
        <v>1.6</v>
      </c>
      <c r="AG73" s="36">
        <f t="shared" si="56"/>
        <v>1.6</v>
      </c>
      <c r="AH73" s="36">
        <f t="shared" si="56"/>
        <v>1.6</v>
      </c>
      <c r="AI73" s="36">
        <f t="shared" si="56"/>
        <v>1.6</v>
      </c>
      <c r="AJ73" s="36">
        <f t="shared" si="56"/>
        <v>1.6</v>
      </c>
      <c r="AK73" s="36">
        <f t="shared" si="56"/>
        <v>1.6</v>
      </c>
      <c r="AL73" s="36">
        <f t="shared" si="56"/>
        <v>1.6</v>
      </c>
      <c r="AM73" s="36">
        <f t="shared" si="56"/>
        <v>1.6</v>
      </c>
      <c r="AN73" s="36">
        <f t="shared" si="56"/>
        <v>1.6</v>
      </c>
      <c r="AO73" s="36">
        <f t="shared" si="56"/>
        <v>1.6</v>
      </c>
      <c r="AP73" s="36">
        <f t="shared" si="56"/>
        <v>1.6</v>
      </c>
      <c r="AQ73" s="36">
        <f t="shared" si="56"/>
        <v>1.6</v>
      </c>
      <c r="AR73" s="36">
        <f t="shared" si="56"/>
        <v>1.6</v>
      </c>
      <c r="AS73" s="36">
        <f t="shared" si="56"/>
        <v>1.6</v>
      </c>
      <c r="AT73" s="36">
        <f t="shared" si="56"/>
        <v>1.6</v>
      </c>
      <c r="AU73" s="36">
        <f t="shared" si="56"/>
        <v>1.6</v>
      </c>
      <c r="AV73" s="36">
        <f t="shared" si="56"/>
        <v>1.6</v>
      </c>
      <c r="AW73" s="36">
        <f t="shared" si="56"/>
        <v>1.6</v>
      </c>
      <c r="AX73" s="36">
        <f t="shared" si="56"/>
        <v>1.6</v>
      </c>
      <c r="AY73" s="36">
        <f t="shared" si="56"/>
        <v>1.6</v>
      </c>
      <c r="AZ73" s="36">
        <f t="shared" si="56"/>
        <v>1.6</v>
      </c>
      <c r="BA73" s="36">
        <f t="shared" si="56"/>
        <v>1.6</v>
      </c>
      <c r="BB73" s="36">
        <f t="shared" si="56"/>
        <v>1.6</v>
      </c>
      <c r="BC73" s="36">
        <f t="shared" si="56"/>
        <v>1.6</v>
      </c>
      <c r="BD73" s="36">
        <f t="shared" si="56"/>
        <v>1.6</v>
      </c>
      <c r="BE73" s="36">
        <f t="shared" si="56"/>
        <v>1.6</v>
      </c>
      <c r="BF73" s="36">
        <f t="shared" si="56"/>
        <v>1.6</v>
      </c>
      <c r="BG73" s="36">
        <f t="shared" si="56"/>
        <v>1.6</v>
      </c>
      <c r="BH73" s="36">
        <f t="shared" si="56"/>
        <v>1.6</v>
      </c>
      <c r="BI73" s="36">
        <f t="shared" si="56"/>
        <v>1.6</v>
      </c>
      <c r="BJ73" s="36">
        <f t="shared" si="56"/>
        <v>1.6</v>
      </c>
      <c r="BK73" s="36">
        <f t="shared" si="56"/>
        <v>1.6</v>
      </c>
      <c r="BL73" s="36">
        <f t="shared" si="56"/>
        <v>1.6</v>
      </c>
      <c r="BM73" s="36">
        <f t="shared" si="56"/>
        <v>1.6</v>
      </c>
      <c r="BN73" s="36">
        <f t="shared" si="56"/>
        <v>1.6</v>
      </c>
      <c r="BO73" s="36">
        <f t="shared" si="56"/>
        <v>1.6</v>
      </c>
      <c r="BP73" s="36">
        <f t="shared" si="56"/>
        <v>1.6</v>
      </c>
      <c r="BQ73" s="36">
        <f t="shared" si="56"/>
        <v>1.6</v>
      </c>
      <c r="BR73" s="36">
        <f t="shared" si="56"/>
        <v>1.6</v>
      </c>
      <c r="BS73" s="36">
        <f t="shared" si="56"/>
        <v>1.6</v>
      </c>
      <c r="BT73" s="36">
        <f t="shared" ref="BT73:BZ73" si="57">BS73</f>
        <v>1.6</v>
      </c>
      <c r="BU73" s="36">
        <f t="shared" si="57"/>
        <v>1.6</v>
      </c>
      <c r="BV73" s="36">
        <f t="shared" si="57"/>
        <v>1.6</v>
      </c>
      <c r="BW73" s="36">
        <f t="shared" si="57"/>
        <v>1.6</v>
      </c>
      <c r="BX73" s="36">
        <f t="shared" si="57"/>
        <v>1.6</v>
      </c>
      <c r="BY73" s="36">
        <f t="shared" si="57"/>
        <v>1.6</v>
      </c>
      <c r="BZ73" s="37">
        <f t="shared" si="57"/>
        <v>1.6</v>
      </c>
      <c r="CA73" s="35"/>
      <c r="CB73" s="35"/>
    </row>
    <row r="74" spans="1:80" s="25" customFormat="1" ht="21" customHeight="1" x14ac:dyDescent="0.25">
      <c r="A74" s="4" t="s">
        <v>99</v>
      </c>
      <c r="B74" s="7" t="s">
        <v>124</v>
      </c>
      <c r="C74" s="4" t="s">
        <v>127</v>
      </c>
      <c r="D74" s="32">
        <f>SUM(F74:CB74)</f>
        <v>14326966.580163278</v>
      </c>
      <c r="E74" s="32"/>
      <c r="F74" s="8">
        <v>0</v>
      </c>
      <c r="G74" s="8">
        <v>0</v>
      </c>
      <c r="H74" s="8">
        <v>0</v>
      </c>
      <c r="I74" s="8">
        <v>0</v>
      </c>
      <c r="J74" s="8">
        <f>J72*POWER((1+(J73/100)),J65)</f>
        <v>116772.83083625659</v>
      </c>
      <c r="K74" s="8">
        <f t="shared" ref="K74:BV74" si="58">K72*POWER((1+(K73/100)),K65)</f>
        <v>122387.760217941</v>
      </c>
      <c r="L74" s="8">
        <f t="shared" si="58"/>
        <v>102775.74607036401</v>
      </c>
      <c r="M74" s="8">
        <f t="shared" si="58"/>
        <v>100552.74474795317</v>
      </c>
      <c r="N74" s="8">
        <f t="shared" si="58"/>
        <v>104781.11657837992</v>
      </c>
      <c r="O74" s="8">
        <f t="shared" si="58"/>
        <v>81173.931013270922</v>
      </c>
      <c r="P74" s="8">
        <f t="shared" si="58"/>
        <v>73008.631985444197</v>
      </c>
      <c r="Q74" s="8">
        <f t="shared" si="58"/>
        <v>68682.194534454917</v>
      </c>
      <c r="R74" s="8">
        <f t="shared" si="58"/>
        <v>68385.487454066068</v>
      </c>
      <c r="S74" s="8">
        <f t="shared" si="58"/>
        <v>69479.655253331119</v>
      </c>
      <c r="T74" s="8">
        <f t="shared" si="58"/>
        <v>70591.329737384425</v>
      </c>
      <c r="U74" s="8">
        <f t="shared" si="58"/>
        <v>71720.791013182577</v>
      </c>
      <c r="V74" s="8">
        <f t="shared" si="58"/>
        <v>40151.933450482138</v>
      </c>
      <c r="W74" s="8">
        <f t="shared" si="58"/>
        <v>40794.364385689849</v>
      </c>
      <c r="X74" s="8">
        <f t="shared" si="58"/>
        <v>10745.537759667635</v>
      </c>
      <c r="Y74" s="8">
        <f t="shared" si="58"/>
        <v>10917.466363822319</v>
      </c>
      <c r="Z74" s="8">
        <f t="shared" si="58"/>
        <v>11092.145825643478</v>
      </c>
      <c r="AA74" s="8">
        <f t="shared" si="58"/>
        <v>11269.620158853773</v>
      </c>
      <c r="AB74" s="8">
        <f t="shared" si="58"/>
        <v>11449.934081395431</v>
      </c>
      <c r="AC74" s="8">
        <f t="shared" si="58"/>
        <v>79770.055040213207</v>
      </c>
      <c r="AD74" s="8">
        <f t="shared" si="58"/>
        <v>177288.94732687387</v>
      </c>
      <c r="AE74" s="8">
        <f t="shared" si="58"/>
        <v>267615.13329066854</v>
      </c>
      <c r="AF74" s="8">
        <f t="shared" si="58"/>
        <v>360786.37123478903</v>
      </c>
      <c r="AG74" s="8">
        <f t="shared" si="58"/>
        <v>366558.95317454566</v>
      </c>
      <c r="AH74" s="8">
        <f t="shared" si="58"/>
        <v>280667.28426257387</v>
      </c>
      <c r="AI74" s="8">
        <f t="shared" si="58"/>
        <v>191933.24285340626</v>
      </c>
      <c r="AJ74" s="8">
        <f t="shared" si="58"/>
        <v>120716.87007656143</v>
      </c>
      <c r="AK74" s="8">
        <f t="shared" si="58"/>
        <v>162273.18830476358</v>
      </c>
      <c r="AL74" s="8">
        <f t="shared" si="58"/>
        <v>203211.31729848628</v>
      </c>
      <c r="AM74" s="8">
        <f t="shared" si="58"/>
        <v>208410.45968068903</v>
      </c>
      <c r="AN74" s="8">
        <f t="shared" si="58"/>
        <v>209766.10154926623</v>
      </c>
      <c r="AO74" s="8">
        <f t="shared" si="58"/>
        <v>213122.35917405449</v>
      </c>
      <c r="AP74" s="8">
        <f t="shared" si="58"/>
        <v>216532.31692083937</v>
      </c>
      <c r="AQ74" s="8">
        <f t="shared" si="58"/>
        <v>219996.83399157281</v>
      </c>
      <c r="AR74" s="8">
        <f t="shared" si="58"/>
        <v>223516.78333543794</v>
      </c>
      <c r="AS74" s="8">
        <f t="shared" si="58"/>
        <v>227093.05186880499</v>
      </c>
      <c r="AT74" s="8">
        <f t="shared" si="58"/>
        <v>232903.20617699553</v>
      </c>
      <c r="AU74" s="8">
        <f t="shared" si="58"/>
        <v>234418.16534988515</v>
      </c>
      <c r="AV74" s="8">
        <f t="shared" si="58"/>
        <v>238168.85599548329</v>
      </c>
      <c r="AW74" s="8">
        <f t="shared" si="58"/>
        <v>239696.73167545433</v>
      </c>
      <c r="AX74" s="8">
        <f t="shared" si="58"/>
        <v>243531.8793822616</v>
      </c>
      <c r="AY74" s="8">
        <f t="shared" si="58"/>
        <v>242715.46774852296</v>
      </c>
      <c r="AZ74" s="8">
        <f t="shared" si="58"/>
        <v>246598.91523249936</v>
      </c>
      <c r="BA74" s="8">
        <f t="shared" si="58"/>
        <v>250544.49787621934</v>
      </c>
      <c r="BB74" s="8">
        <f t="shared" si="58"/>
        <v>254553.2098422389</v>
      </c>
      <c r="BC74" s="8">
        <f t="shared" si="58"/>
        <v>258626.06119971469</v>
      </c>
      <c r="BD74" s="8">
        <f t="shared" si="58"/>
        <v>262764.07817891007</v>
      </c>
      <c r="BE74" s="8">
        <f t="shared" si="58"/>
        <v>266968.30342977273</v>
      </c>
      <c r="BF74" s="8">
        <f t="shared" si="58"/>
        <v>271239.79628464911</v>
      </c>
      <c r="BG74" s="8">
        <f t="shared" si="58"/>
        <v>275579.63302520348</v>
      </c>
      <c r="BH74" s="8">
        <f t="shared" si="58"/>
        <v>279988.90715360671</v>
      </c>
      <c r="BI74" s="8">
        <f t="shared" si="58"/>
        <v>284468.72966806439</v>
      </c>
      <c r="BJ74" s="8">
        <f t="shared" si="58"/>
        <v>289020.22934275342</v>
      </c>
      <c r="BK74" s="8">
        <f t="shared" si="58"/>
        <v>256582.61913690658</v>
      </c>
      <c r="BL74" s="8">
        <f t="shared" si="58"/>
        <v>304135.93121694651</v>
      </c>
      <c r="BM74" s="8">
        <f t="shared" si="58"/>
        <v>306059.22891530895</v>
      </c>
      <c r="BN74" s="8">
        <f t="shared" si="58"/>
        <v>328895.95599591284</v>
      </c>
      <c r="BO74" s="8">
        <f t="shared" si="58"/>
        <v>318969.27805130888</v>
      </c>
      <c r="BP74" s="8">
        <f t="shared" si="58"/>
        <v>330245.60148108471</v>
      </c>
      <c r="BQ74" s="8">
        <f t="shared" si="58"/>
        <v>329257.9510841319</v>
      </c>
      <c r="BR74" s="8">
        <f t="shared" si="58"/>
        <v>318596.2650490267</v>
      </c>
      <c r="BS74" s="8">
        <f t="shared" si="58"/>
        <v>336641.55750140361</v>
      </c>
      <c r="BT74" s="8">
        <f t="shared" si="58"/>
        <v>328872.90617444809</v>
      </c>
      <c r="BU74" s="8">
        <f t="shared" si="58"/>
        <v>350841.61630690127</v>
      </c>
      <c r="BV74" s="8">
        <f t="shared" si="58"/>
        <v>339481.03063601116</v>
      </c>
      <c r="BW74" s="8">
        <f t="shared" ref="BW74:BZ74" si="59">BW72*POWER((1+(BW73/100)),BW65)</f>
        <v>344912.7271261873</v>
      </c>
      <c r="BX74" s="8">
        <f t="shared" si="59"/>
        <v>350431.33076020627</v>
      </c>
      <c r="BY74" s="8">
        <f t="shared" si="59"/>
        <v>245666.380116135</v>
      </c>
      <c r="BZ74" s="33">
        <f t="shared" si="59"/>
        <v>249597.0421979932</v>
      </c>
      <c r="CA74" s="34"/>
      <c r="CB74" s="35"/>
    </row>
    <row r="75" spans="1:80" s="25" customFormat="1" ht="36.6" customHeight="1" x14ac:dyDescent="0.25">
      <c r="A75" s="4" t="s">
        <v>128</v>
      </c>
      <c r="B75" s="4" t="s">
        <v>97</v>
      </c>
      <c r="C75" s="36">
        <v>1.97</v>
      </c>
      <c r="D75" s="32"/>
      <c r="E75" s="32"/>
      <c r="F75" s="36">
        <f>C75</f>
        <v>1.97</v>
      </c>
      <c r="G75" s="36">
        <f>F75</f>
        <v>1.97</v>
      </c>
      <c r="H75" s="36">
        <f t="shared" ref="H75:BS75" si="60">G75</f>
        <v>1.97</v>
      </c>
      <c r="I75" s="36">
        <f t="shared" si="60"/>
        <v>1.97</v>
      </c>
      <c r="J75" s="36">
        <f t="shared" si="60"/>
        <v>1.97</v>
      </c>
      <c r="K75" s="36">
        <f t="shared" si="60"/>
        <v>1.97</v>
      </c>
      <c r="L75" s="36">
        <f t="shared" si="60"/>
        <v>1.97</v>
      </c>
      <c r="M75" s="36">
        <f t="shared" si="60"/>
        <v>1.97</v>
      </c>
      <c r="N75" s="36">
        <f t="shared" si="60"/>
        <v>1.97</v>
      </c>
      <c r="O75" s="36">
        <f t="shared" si="60"/>
        <v>1.97</v>
      </c>
      <c r="P75" s="36">
        <f t="shared" si="60"/>
        <v>1.97</v>
      </c>
      <c r="Q75" s="36">
        <f t="shared" si="60"/>
        <v>1.97</v>
      </c>
      <c r="R75" s="36">
        <f t="shared" si="60"/>
        <v>1.97</v>
      </c>
      <c r="S75" s="36">
        <f t="shared" si="60"/>
        <v>1.97</v>
      </c>
      <c r="T75" s="36">
        <f t="shared" si="60"/>
        <v>1.97</v>
      </c>
      <c r="U75" s="36">
        <f t="shared" si="60"/>
        <v>1.97</v>
      </c>
      <c r="V75" s="36">
        <f t="shared" si="60"/>
        <v>1.97</v>
      </c>
      <c r="W75" s="36">
        <f t="shared" si="60"/>
        <v>1.97</v>
      </c>
      <c r="X75" s="36">
        <f t="shared" si="60"/>
        <v>1.97</v>
      </c>
      <c r="Y75" s="36">
        <f t="shared" si="60"/>
        <v>1.97</v>
      </c>
      <c r="Z75" s="36">
        <f t="shared" si="60"/>
        <v>1.97</v>
      </c>
      <c r="AA75" s="36">
        <f t="shared" si="60"/>
        <v>1.97</v>
      </c>
      <c r="AB75" s="36">
        <f t="shared" si="60"/>
        <v>1.97</v>
      </c>
      <c r="AC75" s="36">
        <f t="shared" si="60"/>
        <v>1.97</v>
      </c>
      <c r="AD75" s="36">
        <f t="shared" si="60"/>
        <v>1.97</v>
      </c>
      <c r="AE75" s="36">
        <f t="shared" si="60"/>
        <v>1.97</v>
      </c>
      <c r="AF75" s="36">
        <f t="shared" si="60"/>
        <v>1.97</v>
      </c>
      <c r="AG75" s="36">
        <f t="shared" si="60"/>
        <v>1.97</v>
      </c>
      <c r="AH75" s="36">
        <f t="shared" si="60"/>
        <v>1.97</v>
      </c>
      <c r="AI75" s="36">
        <f t="shared" si="60"/>
        <v>1.97</v>
      </c>
      <c r="AJ75" s="36">
        <f t="shared" si="60"/>
        <v>1.97</v>
      </c>
      <c r="AK75" s="36">
        <f t="shared" si="60"/>
        <v>1.97</v>
      </c>
      <c r="AL75" s="36">
        <f t="shared" si="60"/>
        <v>1.97</v>
      </c>
      <c r="AM75" s="36">
        <f t="shared" si="60"/>
        <v>1.97</v>
      </c>
      <c r="AN75" s="36">
        <f t="shared" si="60"/>
        <v>1.97</v>
      </c>
      <c r="AO75" s="36">
        <f t="shared" si="60"/>
        <v>1.97</v>
      </c>
      <c r="AP75" s="36">
        <f t="shared" si="60"/>
        <v>1.97</v>
      </c>
      <c r="AQ75" s="36">
        <f t="shared" si="60"/>
        <v>1.97</v>
      </c>
      <c r="AR75" s="36">
        <f t="shared" si="60"/>
        <v>1.97</v>
      </c>
      <c r="AS75" s="36">
        <f t="shared" si="60"/>
        <v>1.97</v>
      </c>
      <c r="AT75" s="36">
        <f t="shared" si="60"/>
        <v>1.97</v>
      </c>
      <c r="AU75" s="36">
        <f t="shared" si="60"/>
        <v>1.97</v>
      </c>
      <c r="AV75" s="36">
        <f t="shared" si="60"/>
        <v>1.97</v>
      </c>
      <c r="AW75" s="36">
        <f t="shared" si="60"/>
        <v>1.97</v>
      </c>
      <c r="AX75" s="36">
        <f t="shared" si="60"/>
        <v>1.97</v>
      </c>
      <c r="AY75" s="36">
        <f t="shared" si="60"/>
        <v>1.97</v>
      </c>
      <c r="AZ75" s="36">
        <f t="shared" si="60"/>
        <v>1.97</v>
      </c>
      <c r="BA75" s="36">
        <f t="shared" si="60"/>
        <v>1.97</v>
      </c>
      <c r="BB75" s="36">
        <f t="shared" si="60"/>
        <v>1.97</v>
      </c>
      <c r="BC75" s="36">
        <f t="shared" si="60"/>
        <v>1.97</v>
      </c>
      <c r="BD75" s="36">
        <f t="shared" si="60"/>
        <v>1.97</v>
      </c>
      <c r="BE75" s="36">
        <f t="shared" si="60"/>
        <v>1.97</v>
      </c>
      <c r="BF75" s="36">
        <f t="shared" si="60"/>
        <v>1.97</v>
      </c>
      <c r="BG75" s="36">
        <f t="shared" si="60"/>
        <v>1.97</v>
      </c>
      <c r="BH75" s="36">
        <f t="shared" si="60"/>
        <v>1.97</v>
      </c>
      <c r="BI75" s="36">
        <f t="shared" si="60"/>
        <v>1.97</v>
      </c>
      <c r="BJ75" s="36">
        <f t="shared" si="60"/>
        <v>1.97</v>
      </c>
      <c r="BK75" s="36">
        <f t="shared" si="60"/>
        <v>1.97</v>
      </c>
      <c r="BL75" s="36">
        <f t="shared" si="60"/>
        <v>1.97</v>
      </c>
      <c r="BM75" s="36">
        <f t="shared" si="60"/>
        <v>1.97</v>
      </c>
      <c r="BN75" s="36">
        <f t="shared" si="60"/>
        <v>1.97</v>
      </c>
      <c r="BO75" s="36">
        <f t="shared" si="60"/>
        <v>1.97</v>
      </c>
      <c r="BP75" s="36">
        <f t="shared" si="60"/>
        <v>1.97</v>
      </c>
      <c r="BQ75" s="36">
        <f t="shared" si="60"/>
        <v>1.97</v>
      </c>
      <c r="BR75" s="36">
        <f t="shared" si="60"/>
        <v>1.97</v>
      </c>
      <c r="BS75" s="36">
        <f t="shared" si="60"/>
        <v>1.97</v>
      </c>
      <c r="BT75" s="36">
        <f t="shared" ref="BT75:BZ75" si="61">BS75</f>
        <v>1.97</v>
      </c>
      <c r="BU75" s="36">
        <f t="shared" si="61"/>
        <v>1.97</v>
      </c>
      <c r="BV75" s="36">
        <f t="shared" si="61"/>
        <v>1.97</v>
      </c>
      <c r="BW75" s="36">
        <f t="shared" si="61"/>
        <v>1.97</v>
      </c>
      <c r="BX75" s="36">
        <f t="shared" si="61"/>
        <v>1.97</v>
      </c>
      <c r="BY75" s="36">
        <f t="shared" si="61"/>
        <v>1.97</v>
      </c>
      <c r="BZ75" s="37">
        <f t="shared" si="61"/>
        <v>1.97</v>
      </c>
      <c r="CA75" s="35"/>
      <c r="CB75" s="35"/>
    </row>
    <row r="76" spans="1:80" s="25" customFormat="1" ht="21" customHeight="1" x14ac:dyDescent="0.25">
      <c r="A76" s="4" t="s">
        <v>99</v>
      </c>
      <c r="B76" s="7" t="s">
        <v>124</v>
      </c>
      <c r="C76" s="4" t="s">
        <v>129</v>
      </c>
      <c r="D76" s="32">
        <f>SUM(F76:CB76)</f>
        <v>44544826.640572064</v>
      </c>
      <c r="E76" s="32"/>
      <c r="F76" s="8">
        <v>0</v>
      </c>
      <c r="G76" s="8">
        <v>0</v>
      </c>
      <c r="H76" s="8">
        <v>0</v>
      </c>
      <c r="I76" s="8">
        <v>0</v>
      </c>
      <c r="J76" s="8">
        <f>J74*POWER((1+(J75/100)),J65)</f>
        <v>150481.55125877864</v>
      </c>
      <c r="K76" s="8">
        <f t="shared" ref="K76:BV76" si="62">K74*POWER((1+(K75/100)),K65)</f>
        <v>160824.36940547399</v>
      </c>
      <c r="L76" s="8">
        <f t="shared" si="62"/>
        <v>137713.6305101364</v>
      </c>
      <c r="M76" s="8">
        <f t="shared" si="62"/>
        <v>137389.21392028933</v>
      </c>
      <c r="N76" s="8">
        <f t="shared" si="62"/>
        <v>145986.98865381678</v>
      </c>
      <c r="O76" s="8">
        <f t="shared" si="62"/>
        <v>115324.11367628105</v>
      </c>
      <c r="P76" s="8">
        <f t="shared" si="62"/>
        <v>105766.99792685857</v>
      </c>
      <c r="Q76" s="8">
        <f t="shared" si="62"/>
        <v>101459.4606579574</v>
      </c>
      <c r="R76" s="8">
        <f t="shared" si="62"/>
        <v>103011.27255693695</v>
      </c>
      <c r="S76" s="8">
        <f t="shared" si="62"/>
        <v>106721.24414032952</v>
      </c>
      <c r="T76" s="8">
        <f t="shared" si="62"/>
        <v>110564.83109229234</v>
      </c>
      <c r="U76" s="8">
        <f t="shared" si="62"/>
        <v>114546.84559704748</v>
      </c>
      <c r="V76" s="8">
        <f t="shared" si="62"/>
        <v>65390.844389102975</v>
      </c>
      <c r="W76" s="8">
        <f t="shared" si="62"/>
        <v>67745.908727945382</v>
      </c>
      <c r="X76" s="8">
        <f t="shared" si="62"/>
        <v>18196.316231842538</v>
      </c>
      <c r="Y76" s="8">
        <f t="shared" si="62"/>
        <v>18851.660200195602</v>
      </c>
      <c r="Z76" s="8">
        <f t="shared" si="62"/>
        <v>19530.606512637685</v>
      </c>
      <c r="AA76" s="8">
        <f t="shared" si="62"/>
        <v>20234.005212311637</v>
      </c>
      <c r="AB76" s="8">
        <f t="shared" si="62"/>
        <v>20962.736956834076</v>
      </c>
      <c r="AC76" s="8">
        <f t="shared" si="62"/>
        <v>148921.46825747556</v>
      </c>
      <c r="AD76" s="8">
        <f t="shared" si="62"/>
        <v>337498.22907732357</v>
      </c>
      <c r="AE76" s="8">
        <f t="shared" si="62"/>
        <v>519484.89587010961</v>
      </c>
      <c r="AF76" s="8">
        <f t="shared" si="62"/>
        <v>714142.36792572506</v>
      </c>
      <c r="AG76" s="8">
        <f t="shared" si="62"/>
        <v>739862.34813504387</v>
      </c>
      <c r="AH76" s="8">
        <f t="shared" si="62"/>
        <v>577658.68414392823</v>
      </c>
      <c r="AI76" s="8">
        <f t="shared" si="62"/>
        <v>402811.75387459231</v>
      </c>
      <c r="AJ76" s="8">
        <f t="shared" si="62"/>
        <v>258340.39508502738</v>
      </c>
      <c r="AK76" s="8">
        <f t="shared" si="62"/>
        <v>354114.36220092396</v>
      </c>
      <c r="AL76" s="8">
        <f t="shared" si="62"/>
        <v>452185.9691688029</v>
      </c>
      <c r="AM76" s="8">
        <f t="shared" si="62"/>
        <v>472891.08009019238</v>
      </c>
      <c r="AN76" s="8">
        <f t="shared" si="62"/>
        <v>485343.63339525985</v>
      </c>
      <c r="AO76" s="8">
        <f t="shared" si="62"/>
        <v>502823.38142071693</v>
      </c>
      <c r="AP76" s="8">
        <f t="shared" si="62"/>
        <v>520932.66606726032</v>
      </c>
      <c r="AQ76" s="8">
        <f t="shared" si="62"/>
        <v>539694.16022220592</v>
      </c>
      <c r="AR76" s="8">
        <f t="shared" si="62"/>
        <v>559131.35334144055</v>
      </c>
      <c r="AS76" s="8">
        <f t="shared" si="62"/>
        <v>579268.58085830347</v>
      </c>
      <c r="AT76" s="8">
        <f t="shared" si="62"/>
        <v>605792.66837475996</v>
      </c>
      <c r="AU76" s="8">
        <f t="shared" si="62"/>
        <v>621744.89461112081</v>
      </c>
      <c r="AV76" s="8">
        <f t="shared" si="62"/>
        <v>644137.1613395192</v>
      </c>
      <c r="AW76" s="8">
        <f t="shared" si="62"/>
        <v>661040.26842851331</v>
      </c>
      <c r="AX76" s="8">
        <f t="shared" si="62"/>
        <v>684847.76590401994</v>
      </c>
      <c r="AY76" s="8">
        <f t="shared" si="62"/>
        <v>695998.1676356995</v>
      </c>
      <c r="AZ76" s="8">
        <f t="shared" si="62"/>
        <v>721064.68084273289</v>
      </c>
      <c r="BA76" s="8">
        <f t="shared" si="62"/>
        <v>747033.96953622019</v>
      </c>
      <c r="BB76" s="8">
        <f t="shared" si="62"/>
        <v>773938.54735586117</v>
      </c>
      <c r="BC76" s="8">
        <f t="shared" si="62"/>
        <v>801812.09892659192</v>
      </c>
      <c r="BD76" s="8">
        <f t="shared" si="62"/>
        <v>830689.52203185286</v>
      </c>
      <c r="BE76" s="8">
        <f t="shared" si="62"/>
        <v>860606.97130573483</v>
      </c>
      <c r="BF76" s="8">
        <f t="shared" si="62"/>
        <v>891601.90349870513</v>
      </c>
      <c r="BG76" s="8">
        <f t="shared" si="62"/>
        <v>923713.12437359174</v>
      </c>
      <c r="BH76" s="8">
        <f t="shared" si="62"/>
        <v>956980.83729053137</v>
      </c>
      <c r="BI76" s="8">
        <f t="shared" si="62"/>
        <v>991446.69354171725</v>
      </c>
      <c r="BJ76" s="8">
        <f t="shared" si="62"/>
        <v>1027153.8444989609</v>
      </c>
      <c r="BK76" s="8">
        <f t="shared" si="62"/>
        <v>929837.18065575161</v>
      </c>
      <c r="BL76" s="8">
        <f t="shared" si="62"/>
        <v>1123879.6947985883</v>
      </c>
      <c r="BM76" s="8">
        <f t="shared" si="62"/>
        <v>1153267.3377657207</v>
      </c>
      <c r="BN76" s="8">
        <f t="shared" si="62"/>
        <v>1263733.4045650992</v>
      </c>
      <c r="BO76" s="8">
        <f t="shared" si="62"/>
        <v>1249735.7878827739</v>
      </c>
      <c r="BP76" s="8">
        <f t="shared" si="62"/>
        <v>1319407.0869396827</v>
      </c>
      <c r="BQ76" s="8">
        <f t="shared" si="62"/>
        <v>1341375.7821589666</v>
      </c>
      <c r="BR76" s="8">
        <f t="shared" si="62"/>
        <v>1323510.1897415032</v>
      </c>
      <c r="BS76" s="8">
        <f t="shared" si="62"/>
        <v>1426023.740884165</v>
      </c>
      <c r="BT76" s="8">
        <f t="shared" si="62"/>
        <v>1420559.8760739001</v>
      </c>
      <c r="BU76" s="8">
        <f t="shared" si="62"/>
        <v>1545307.7053288112</v>
      </c>
      <c r="BV76" s="8">
        <f t="shared" si="62"/>
        <v>1524725.9727597805</v>
      </c>
      <c r="BW76" s="8">
        <f t="shared" ref="BW76:BZ76" si="63">BW74*POWER((1+(BW75/100)),BW65)</f>
        <v>1579639.2836139183</v>
      </c>
      <c r="BX76" s="8">
        <f t="shared" si="63"/>
        <v>1636530.3083411301</v>
      </c>
      <c r="BY76" s="8">
        <f t="shared" si="63"/>
        <v>1169874.4895444473</v>
      </c>
      <c r="BZ76" s="33">
        <f t="shared" si="63"/>
        <v>1212007.7532602889</v>
      </c>
      <c r="CA76" s="34"/>
      <c r="CB76" s="35"/>
    </row>
    <row r="77" spans="1:80" s="44" customFormat="1" ht="21" customHeight="1" x14ac:dyDescent="0.25">
      <c r="A77" s="38"/>
      <c r="B77" s="38" t="s">
        <v>122</v>
      </c>
      <c r="C77" s="38"/>
      <c r="D77" s="39"/>
      <c r="E77" s="39"/>
      <c r="F77" s="41">
        <v>1</v>
      </c>
      <c r="G77" s="41">
        <v>2</v>
      </c>
      <c r="H77" s="41">
        <v>3</v>
      </c>
      <c r="I77" s="41">
        <v>4</v>
      </c>
      <c r="J77" s="41">
        <v>5</v>
      </c>
      <c r="K77" s="41">
        <v>6</v>
      </c>
      <c r="L77" s="41">
        <v>7</v>
      </c>
      <c r="M77" s="41">
        <v>8</v>
      </c>
      <c r="N77" s="41">
        <v>9</v>
      </c>
      <c r="O77" s="41">
        <v>10</v>
      </c>
      <c r="P77" s="41">
        <v>11</v>
      </c>
      <c r="Q77" s="41">
        <v>12</v>
      </c>
      <c r="R77" s="41">
        <v>13</v>
      </c>
      <c r="S77" s="41">
        <v>14</v>
      </c>
      <c r="T77" s="41">
        <v>15</v>
      </c>
      <c r="U77" s="41">
        <v>16</v>
      </c>
      <c r="V77" s="41">
        <v>17</v>
      </c>
      <c r="W77" s="41">
        <v>18</v>
      </c>
      <c r="X77" s="41">
        <v>19</v>
      </c>
      <c r="Y77" s="41">
        <v>20</v>
      </c>
      <c r="Z77" s="41">
        <v>21</v>
      </c>
      <c r="AA77" s="41">
        <v>22</v>
      </c>
      <c r="AB77" s="41">
        <v>23</v>
      </c>
      <c r="AC77" s="41">
        <v>24</v>
      </c>
      <c r="AD77" s="41">
        <v>25</v>
      </c>
      <c r="AE77" s="41">
        <v>26</v>
      </c>
      <c r="AF77" s="41">
        <v>27</v>
      </c>
      <c r="AG77" s="41">
        <v>28</v>
      </c>
      <c r="AH77" s="41">
        <v>29</v>
      </c>
      <c r="AI77" s="41">
        <v>30</v>
      </c>
      <c r="AJ77" s="41">
        <v>31</v>
      </c>
      <c r="AK77" s="41">
        <v>32</v>
      </c>
      <c r="AL77" s="41">
        <v>33</v>
      </c>
      <c r="AM77" s="41">
        <v>34</v>
      </c>
      <c r="AN77" s="41">
        <v>35</v>
      </c>
      <c r="AO77" s="41">
        <v>36</v>
      </c>
      <c r="AP77" s="41">
        <v>37</v>
      </c>
      <c r="AQ77" s="41">
        <v>38</v>
      </c>
      <c r="AR77" s="41">
        <v>39</v>
      </c>
      <c r="AS77" s="41">
        <v>40</v>
      </c>
      <c r="AT77" s="41">
        <v>41</v>
      </c>
      <c r="AU77" s="41">
        <v>42</v>
      </c>
      <c r="AV77" s="41">
        <v>43</v>
      </c>
      <c r="AW77" s="41">
        <v>44</v>
      </c>
      <c r="AX77" s="41">
        <v>45</v>
      </c>
      <c r="AY77" s="41">
        <v>46</v>
      </c>
      <c r="AZ77" s="41">
        <v>47</v>
      </c>
      <c r="BA77" s="41">
        <v>48</v>
      </c>
      <c r="BB77" s="41">
        <v>49</v>
      </c>
      <c r="BC77" s="41">
        <v>50</v>
      </c>
      <c r="BD77" s="41">
        <v>51</v>
      </c>
      <c r="BE77" s="41">
        <v>52</v>
      </c>
      <c r="BF77" s="41">
        <v>53</v>
      </c>
      <c r="BG77" s="41">
        <v>54</v>
      </c>
      <c r="BH77" s="41">
        <v>55</v>
      </c>
      <c r="BI77" s="41">
        <v>56</v>
      </c>
      <c r="BJ77" s="41">
        <v>57</v>
      </c>
      <c r="BK77" s="41">
        <v>58</v>
      </c>
      <c r="BL77" s="41">
        <v>59</v>
      </c>
      <c r="BM77" s="41">
        <v>60</v>
      </c>
      <c r="BN77" s="41">
        <v>61</v>
      </c>
      <c r="BO77" s="41">
        <v>62</v>
      </c>
      <c r="BP77" s="41">
        <v>63</v>
      </c>
      <c r="BQ77" s="41">
        <v>64</v>
      </c>
      <c r="BR77" s="41">
        <v>65</v>
      </c>
      <c r="BS77" s="41">
        <v>66</v>
      </c>
      <c r="BT77" s="41">
        <v>67</v>
      </c>
      <c r="BU77" s="41">
        <v>68</v>
      </c>
      <c r="BV77" s="41">
        <v>69</v>
      </c>
      <c r="BW77" s="41">
        <v>70</v>
      </c>
      <c r="BX77" s="41">
        <v>71</v>
      </c>
      <c r="BY77" s="41">
        <v>72</v>
      </c>
      <c r="BZ77" s="42">
        <v>73</v>
      </c>
      <c r="CA77" s="43"/>
      <c r="CB77" s="43"/>
    </row>
    <row r="78" spans="1:80" s="25" customFormat="1" ht="37.15" customHeight="1" x14ac:dyDescent="0.25">
      <c r="A78" s="31" t="s">
        <v>131</v>
      </c>
      <c r="B78" s="7" t="s">
        <v>124</v>
      </c>
      <c r="C78" s="4" t="s">
        <v>125</v>
      </c>
      <c r="D78" s="32">
        <f>SUM(F78:CB78)</f>
        <v>2334000</v>
      </c>
      <c r="E78" s="32"/>
      <c r="F78" s="8">
        <v>67000</v>
      </c>
      <c r="G78" s="8">
        <v>53000</v>
      </c>
      <c r="H78" s="8">
        <v>53000</v>
      </c>
      <c r="I78" s="8">
        <v>53000</v>
      </c>
      <c r="J78" s="8">
        <v>53000</v>
      </c>
      <c r="K78" s="8">
        <v>53000</v>
      </c>
      <c r="L78" s="8">
        <v>53000</v>
      </c>
      <c r="M78" s="8">
        <v>53000</v>
      </c>
      <c r="N78" s="8">
        <v>53000</v>
      </c>
      <c r="O78" s="8">
        <v>53000</v>
      </c>
      <c r="P78" s="8">
        <v>53000</v>
      </c>
      <c r="Q78" s="8">
        <v>53000</v>
      </c>
      <c r="R78" s="8">
        <v>53000</v>
      </c>
      <c r="S78" s="8">
        <v>53000</v>
      </c>
      <c r="T78" s="8">
        <v>53000</v>
      </c>
      <c r="U78" s="8">
        <v>53000</v>
      </c>
      <c r="V78" s="8">
        <v>53000</v>
      </c>
      <c r="W78" s="8">
        <v>53000</v>
      </c>
      <c r="X78" s="8">
        <v>53000</v>
      </c>
      <c r="Y78" s="8">
        <v>53000</v>
      </c>
      <c r="Z78" s="8">
        <v>53000</v>
      </c>
      <c r="AA78" s="8">
        <v>53000</v>
      </c>
      <c r="AB78" s="8">
        <v>53000</v>
      </c>
      <c r="AC78" s="8">
        <v>53000</v>
      </c>
      <c r="AD78" s="8">
        <v>53000</v>
      </c>
      <c r="AE78" s="8">
        <v>53000</v>
      </c>
      <c r="AF78" s="8">
        <v>53000</v>
      </c>
      <c r="AG78" s="8">
        <v>53000</v>
      </c>
      <c r="AH78" s="8">
        <v>53000</v>
      </c>
      <c r="AI78" s="8">
        <v>53000</v>
      </c>
      <c r="AJ78" s="8">
        <v>53000</v>
      </c>
      <c r="AK78" s="8">
        <v>53000</v>
      </c>
      <c r="AL78" s="8">
        <v>53000</v>
      </c>
      <c r="AM78" s="8">
        <v>53000</v>
      </c>
      <c r="AN78" s="8">
        <v>53000</v>
      </c>
      <c r="AO78" s="8">
        <v>93000</v>
      </c>
      <c r="AP78" s="8">
        <v>93000</v>
      </c>
      <c r="AQ78" s="8">
        <v>93000</v>
      </c>
      <c r="AR78" s="8">
        <v>93000</v>
      </c>
      <c r="AS78" s="8">
        <v>93000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33">
        <v>0</v>
      </c>
      <c r="CA78" s="34"/>
      <c r="CB78" s="35"/>
    </row>
    <row r="79" spans="1:80" s="25" customFormat="1" ht="21" customHeight="1" x14ac:dyDescent="0.25">
      <c r="A79" s="4" t="s">
        <v>126</v>
      </c>
      <c r="B79" s="4" t="s">
        <v>97</v>
      </c>
      <c r="C79" s="36">
        <v>1.6</v>
      </c>
      <c r="D79" s="32"/>
      <c r="E79" s="32"/>
      <c r="F79" s="36">
        <f>C79</f>
        <v>1.6</v>
      </c>
      <c r="G79" s="36">
        <f>F79</f>
        <v>1.6</v>
      </c>
      <c r="H79" s="36">
        <f t="shared" ref="H79:BS79" si="64">G79</f>
        <v>1.6</v>
      </c>
      <c r="I79" s="36">
        <f t="shared" si="64"/>
        <v>1.6</v>
      </c>
      <c r="J79" s="36">
        <f t="shared" si="64"/>
        <v>1.6</v>
      </c>
      <c r="K79" s="36">
        <f t="shared" si="64"/>
        <v>1.6</v>
      </c>
      <c r="L79" s="36">
        <f t="shared" si="64"/>
        <v>1.6</v>
      </c>
      <c r="M79" s="36">
        <f t="shared" si="64"/>
        <v>1.6</v>
      </c>
      <c r="N79" s="36">
        <f t="shared" si="64"/>
        <v>1.6</v>
      </c>
      <c r="O79" s="36">
        <f t="shared" si="64"/>
        <v>1.6</v>
      </c>
      <c r="P79" s="36">
        <f t="shared" si="64"/>
        <v>1.6</v>
      </c>
      <c r="Q79" s="36">
        <f t="shared" si="64"/>
        <v>1.6</v>
      </c>
      <c r="R79" s="36">
        <f t="shared" si="64"/>
        <v>1.6</v>
      </c>
      <c r="S79" s="36">
        <f t="shared" si="64"/>
        <v>1.6</v>
      </c>
      <c r="T79" s="36">
        <f t="shared" si="64"/>
        <v>1.6</v>
      </c>
      <c r="U79" s="36">
        <f t="shared" si="64"/>
        <v>1.6</v>
      </c>
      <c r="V79" s="36">
        <f t="shared" si="64"/>
        <v>1.6</v>
      </c>
      <c r="W79" s="36">
        <f t="shared" si="64"/>
        <v>1.6</v>
      </c>
      <c r="X79" s="36">
        <f t="shared" si="64"/>
        <v>1.6</v>
      </c>
      <c r="Y79" s="36">
        <f t="shared" si="64"/>
        <v>1.6</v>
      </c>
      <c r="Z79" s="36">
        <f t="shared" si="64"/>
        <v>1.6</v>
      </c>
      <c r="AA79" s="36">
        <f t="shared" si="64"/>
        <v>1.6</v>
      </c>
      <c r="AB79" s="36">
        <f t="shared" si="64"/>
        <v>1.6</v>
      </c>
      <c r="AC79" s="36">
        <f t="shared" si="64"/>
        <v>1.6</v>
      </c>
      <c r="AD79" s="36">
        <f t="shared" si="64"/>
        <v>1.6</v>
      </c>
      <c r="AE79" s="36">
        <f t="shared" si="64"/>
        <v>1.6</v>
      </c>
      <c r="AF79" s="36">
        <f t="shared" si="64"/>
        <v>1.6</v>
      </c>
      <c r="AG79" s="36">
        <f t="shared" si="64"/>
        <v>1.6</v>
      </c>
      <c r="AH79" s="36">
        <f t="shared" si="64"/>
        <v>1.6</v>
      </c>
      <c r="AI79" s="36">
        <f t="shared" si="64"/>
        <v>1.6</v>
      </c>
      <c r="AJ79" s="36">
        <f t="shared" si="64"/>
        <v>1.6</v>
      </c>
      <c r="AK79" s="36">
        <f t="shared" si="64"/>
        <v>1.6</v>
      </c>
      <c r="AL79" s="36">
        <f t="shared" si="64"/>
        <v>1.6</v>
      </c>
      <c r="AM79" s="36">
        <f t="shared" si="64"/>
        <v>1.6</v>
      </c>
      <c r="AN79" s="36">
        <f t="shared" si="64"/>
        <v>1.6</v>
      </c>
      <c r="AO79" s="36">
        <f t="shared" si="64"/>
        <v>1.6</v>
      </c>
      <c r="AP79" s="36">
        <f t="shared" si="64"/>
        <v>1.6</v>
      </c>
      <c r="AQ79" s="36">
        <f t="shared" si="64"/>
        <v>1.6</v>
      </c>
      <c r="AR79" s="36">
        <f t="shared" si="64"/>
        <v>1.6</v>
      </c>
      <c r="AS79" s="36">
        <f t="shared" si="64"/>
        <v>1.6</v>
      </c>
      <c r="AT79" s="36">
        <f t="shared" si="64"/>
        <v>1.6</v>
      </c>
      <c r="AU79" s="36">
        <f t="shared" si="64"/>
        <v>1.6</v>
      </c>
      <c r="AV79" s="36">
        <f t="shared" si="64"/>
        <v>1.6</v>
      </c>
      <c r="AW79" s="36">
        <f t="shared" si="64"/>
        <v>1.6</v>
      </c>
      <c r="AX79" s="36">
        <f t="shared" si="64"/>
        <v>1.6</v>
      </c>
      <c r="AY79" s="36">
        <f t="shared" si="64"/>
        <v>1.6</v>
      </c>
      <c r="AZ79" s="36">
        <f t="shared" si="64"/>
        <v>1.6</v>
      </c>
      <c r="BA79" s="36">
        <f t="shared" si="64"/>
        <v>1.6</v>
      </c>
      <c r="BB79" s="36">
        <f t="shared" si="64"/>
        <v>1.6</v>
      </c>
      <c r="BC79" s="36">
        <f t="shared" si="64"/>
        <v>1.6</v>
      </c>
      <c r="BD79" s="36">
        <f t="shared" si="64"/>
        <v>1.6</v>
      </c>
      <c r="BE79" s="36">
        <f t="shared" si="64"/>
        <v>1.6</v>
      </c>
      <c r="BF79" s="36">
        <f t="shared" si="64"/>
        <v>1.6</v>
      </c>
      <c r="BG79" s="36">
        <f t="shared" si="64"/>
        <v>1.6</v>
      </c>
      <c r="BH79" s="36">
        <f t="shared" si="64"/>
        <v>1.6</v>
      </c>
      <c r="BI79" s="36">
        <f t="shared" si="64"/>
        <v>1.6</v>
      </c>
      <c r="BJ79" s="36">
        <f t="shared" si="64"/>
        <v>1.6</v>
      </c>
      <c r="BK79" s="36">
        <f t="shared" si="64"/>
        <v>1.6</v>
      </c>
      <c r="BL79" s="36">
        <f t="shared" si="64"/>
        <v>1.6</v>
      </c>
      <c r="BM79" s="36">
        <f t="shared" si="64"/>
        <v>1.6</v>
      </c>
      <c r="BN79" s="36">
        <f t="shared" si="64"/>
        <v>1.6</v>
      </c>
      <c r="BO79" s="36">
        <f t="shared" si="64"/>
        <v>1.6</v>
      </c>
      <c r="BP79" s="36">
        <f t="shared" si="64"/>
        <v>1.6</v>
      </c>
      <c r="BQ79" s="36">
        <f t="shared" si="64"/>
        <v>1.6</v>
      </c>
      <c r="BR79" s="36">
        <f t="shared" si="64"/>
        <v>1.6</v>
      </c>
      <c r="BS79" s="36">
        <f t="shared" si="64"/>
        <v>1.6</v>
      </c>
      <c r="BT79" s="36">
        <f t="shared" ref="BT79:BZ79" si="65">BS79</f>
        <v>1.6</v>
      </c>
      <c r="BU79" s="36">
        <f t="shared" si="65"/>
        <v>1.6</v>
      </c>
      <c r="BV79" s="36">
        <f t="shared" si="65"/>
        <v>1.6</v>
      </c>
      <c r="BW79" s="36">
        <f t="shared" si="65"/>
        <v>1.6</v>
      </c>
      <c r="BX79" s="36">
        <f t="shared" si="65"/>
        <v>1.6</v>
      </c>
      <c r="BY79" s="36">
        <f t="shared" si="65"/>
        <v>1.6</v>
      </c>
      <c r="BZ79" s="37">
        <f t="shared" si="65"/>
        <v>1.6</v>
      </c>
      <c r="CA79" s="35"/>
      <c r="CB79" s="35"/>
    </row>
    <row r="80" spans="1:80" s="25" customFormat="1" ht="21" customHeight="1" x14ac:dyDescent="0.25">
      <c r="A80" s="4" t="s">
        <v>99</v>
      </c>
      <c r="B80" s="7" t="s">
        <v>124</v>
      </c>
      <c r="C80" s="4" t="s">
        <v>127</v>
      </c>
      <c r="D80" s="32">
        <f>SUM(F80:CB80)</f>
        <v>3820351.8082548659</v>
      </c>
      <c r="E80" s="32"/>
      <c r="F80" s="8">
        <f t="shared" ref="F80:J80" si="66">F78*POWER((1+(F79/100)),F65)</f>
        <v>77289.086490062837</v>
      </c>
      <c r="G80" s="8">
        <f t="shared" si="66"/>
        <v>62117.354168909013</v>
      </c>
      <c r="H80" s="8">
        <f t="shared" si="66"/>
        <v>63111.23183561155</v>
      </c>
      <c r="I80" s="8">
        <f t="shared" si="66"/>
        <v>64121.011544981338</v>
      </c>
      <c r="J80" s="8">
        <f t="shared" si="66"/>
        <v>65146.947729701045</v>
      </c>
      <c r="K80" s="8">
        <f>K78*POWER((1+(K79/100)),K65)</f>
        <v>66189.298893376254</v>
      </c>
      <c r="L80" s="8">
        <f t="shared" ref="L80:BW80" si="67">L78*POWER((1+(L79/100)),L65)</f>
        <v>67248.327675670269</v>
      </c>
      <c r="M80" s="8">
        <f t="shared" si="67"/>
        <v>68324.300918481007</v>
      </c>
      <c r="N80" s="8">
        <f t="shared" si="67"/>
        <v>69417.489733176699</v>
      </c>
      <c r="O80" s="8">
        <f t="shared" si="67"/>
        <v>70528.169568907528</v>
      </c>
      <c r="P80" s="8">
        <f t="shared" si="67"/>
        <v>71656.620282010044</v>
      </c>
      <c r="Q80" s="8">
        <f t="shared" si="67"/>
        <v>72803.126206522211</v>
      </c>
      <c r="R80" s="8">
        <f t="shared" si="67"/>
        <v>73967.976225826555</v>
      </c>
      <c r="S80" s="8">
        <f t="shared" si="67"/>
        <v>75151.463845439779</v>
      </c>
      <c r="T80" s="8">
        <f t="shared" si="67"/>
        <v>76353.887266966834</v>
      </c>
      <c r="U80" s="8">
        <f t="shared" si="67"/>
        <v>77575.549463238305</v>
      </c>
      <c r="V80" s="8">
        <f t="shared" si="67"/>
        <v>78816.758254650122</v>
      </c>
      <c r="W80" s="8">
        <f t="shared" si="67"/>
        <v>80077.826386724526</v>
      </c>
      <c r="X80" s="8">
        <f t="shared" si="67"/>
        <v>81359.071608912098</v>
      </c>
      <c r="Y80" s="8">
        <f t="shared" si="67"/>
        <v>82660.816754654705</v>
      </c>
      <c r="Z80" s="8">
        <f t="shared" si="67"/>
        <v>83983.389822729194</v>
      </c>
      <c r="AA80" s="8">
        <f t="shared" si="67"/>
        <v>85327.124059892856</v>
      </c>
      <c r="AB80" s="8">
        <f t="shared" si="67"/>
        <v>86692.358044851135</v>
      </c>
      <c r="AC80" s="8">
        <f t="shared" si="67"/>
        <v>88079.435773568752</v>
      </c>
      <c r="AD80" s="8">
        <f t="shared" si="67"/>
        <v>89488.706745945849</v>
      </c>
      <c r="AE80" s="8">
        <f t="shared" si="67"/>
        <v>90920.526053880982</v>
      </c>
      <c r="AF80" s="8">
        <f t="shared" si="67"/>
        <v>92375.254470743079</v>
      </c>
      <c r="AG80" s="8">
        <f t="shared" si="67"/>
        <v>93853.258542274983</v>
      </c>
      <c r="AH80" s="8">
        <f t="shared" si="67"/>
        <v>95354.910678951375</v>
      </c>
      <c r="AI80" s="8">
        <f t="shared" si="67"/>
        <v>96880.589249814599</v>
      </c>
      <c r="AJ80" s="8">
        <f t="shared" si="67"/>
        <v>98430.678677811637</v>
      </c>
      <c r="AK80" s="8">
        <f t="shared" si="67"/>
        <v>100005.56953665662</v>
      </c>
      <c r="AL80" s="8">
        <f t="shared" si="67"/>
        <v>101605.65864924314</v>
      </c>
      <c r="AM80" s="8">
        <f t="shared" si="67"/>
        <v>103231.34918763103</v>
      </c>
      <c r="AN80" s="8">
        <f t="shared" si="67"/>
        <v>104883.05077463311</v>
      </c>
      <c r="AO80" s="8">
        <f t="shared" si="67"/>
        <v>186984.7113508214</v>
      </c>
      <c r="AP80" s="8">
        <f t="shared" si="67"/>
        <v>189976.46673243455</v>
      </c>
      <c r="AQ80" s="8">
        <f t="shared" si="67"/>
        <v>193016.0902001535</v>
      </c>
      <c r="AR80" s="8">
        <f t="shared" si="67"/>
        <v>196104.34764335593</v>
      </c>
      <c r="AS80" s="8">
        <f t="shared" si="67"/>
        <v>199242.01720564967</v>
      </c>
      <c r="AT80" s="8">
        <f t="shared" si="67"/>
        <v>0</v>
      </c>
      <c r="AU80" s="8">
        <f t="shared" si="67"/>
        <v>0</v>
      </c>
      <c r="AV80" s="8">
        <f t="shared" si="67"/>
        <v>0</v>
      </c>
      <c r="AW80" s="8">
        <f t="shared" si="67"/>
        <v>0</v>
      </c>
      <c r="AX80" s="8">
        <f t="shared" si="67"/>
        <v>0</v>
      </c>
      <c r="AY80" s="8">
        <f t="shared" si="67"/>
        <v>0</v>
      </c>
      <c r="AZ80" s="8">
        <f t="shared" si="67"/>
        <v>0</v>
      </c>
      <c r="BA80" s="8">
        <f t="shared" si="67"/>
        <v>0</v>
      </c>
      <c r="BB80" s="8">
        <f t="shared" si="67"/>
        <v>0</v>
      </c>
      <c r="BC80" s="8">
        <f t="shared" si="67"/>
        <v>0</v>
      </c>
      <c r="BD80" s="8">
        <f t="shared" si="67"/>
        <v>0</v>
      </c>
      <c r="BE80" s="8">
        <f t="shared" si="67"/>
        <v>0</v>
      </c>
      <c r="BF80" s="8">
        <f t="shared" si="67"/>
        <v>0</v>
      </c>
      <c r="BG80" s="8">
        <f t="shared" si="67"/>
        <v>0</v>
      </c>
      <c r="BH80" s="8">
        <f t="shared" si="67"/>
        <v>0</v>
      </c>
      <c r="BI80" s="8">
        <f t="shared" si="67"/>
        <v>0</v>
      </c>
      <c r="BJ80" s="8">
        <f t="shared" si="67"/>
        <v>0</v>
      </c>
      <c r="BK80" s="8">
        <f t="shared" si="67"/>
        <v>0</v>
      </c>
      <c r="BL80" s="8">
        <f t="shared" si="67"/>
        <v>0</v>
      </c>
      <c r="BM80" s="8">
        <f t="shared" si="67"/>
        <v>0</v>
      </c>
      <c r="BN80" s="8">
        <f t="shared" si="67"/>
        <v>0</v>
      </c>
      <c r="BO80" s="8">
        <f t="shared" si="67"/>
        <v>0</v>
      </c>
      <c r="BP80" s="8">
        <f t="shared" si="67"/>
        <v>0</v>
      </c>
      <c r="BQ80" s="8">
        <f t="shared" si="67"/>
        <v>0</v>
      </c>
      <c r="BR80" s="8">
        <f t="shared" si="67"/>
        <v>0</v>
      </c>
      <c r="BS80" s="8">
        <f t="shared" si="67"/>
        <v>0</v>
      </c>
      <c r="BT80" s="8">
        <f t="shared" si="67"/>
        <v>0</v>
      </c>
      <c r="BU80" s="8">
        <f t="shared" si="67"/>
        <v>0</v>
      </c>
      <c r="BV80" s="8">
        <f t="shared" si="67"/>
        <v>0</v>
      </c>
      <c r="BW80" s="8">
        <f t="shared" si="67"/>
        <v>0</v>
      </c>
      <c r="BX80" s="8">
        <f t="shared" ref="BX80:BZ80" si="68">BX78*POWER((1+(BX79/100)),BX65)</f>
        <v>0</v>
      </c>
      <c r="BY80" s="8">
        <f t="shared" si="68"/>
        <v>0</v>
      </c>
      <c r="BZ80" s="33">
        <f t="shared" si="68"/>
        <v>0</v>
      </c>
      <c r="CA80" s="34"/>
      <c r="CB80" s="35"/>
    </row>
    <row r="81" spans="1:80" s="25" customFormat="1" ht="30.6" customHeight="1" x14ac:dyDescent="0.25">
      <c r="A81" s="4" t="s">
        <v>128</v>
      </c>
      <c r="B81" s="4" t="s">
        <v>97</v>
      </c>
      <c r="C81" s="36">
        <v>1.97</v>
      </c>
      <c r="D81" s="32"/>
      <c r="E81" s="32"/>
      <c r="F81" s="36">
        <f>C81</f>
        <v>1.97</v>
      </c>
      <c r="G81" s="36">
        <f>F81</f>
        <v>1.97</v>
      </c>
      <c r="H81" s="36">
        <f t="shared" ref="H81:BS81" si="69">G81</f>
        <v>1.97</v>
      </c>
      <c r="I81" s="36">
        <f t="shared" si="69"/>
        <v>1.97</v>
      </c>
      <c r="J81" s="36">
        <f t="shared" si="69"/>
        <v>1.97</v>
      </c>
      <c r="K81" s="36">
        <f t="shared" si="69"/>
        <v>1.97</v>
      </c>
      <c r="L81" s="36">
        <f t="shared" si="69"/>
        <v>1.97</v>
      </c>
      <c r="M81" s="36">
        <f t="shared" si="69"/>
        <v>1.97</v>
      </c>
      <c r="N81" s="36">
        <f t="shared" si="69"/>
        <v>1.97</v>
      </c>
      <c r="O81" s="36">
        <f t="shared" si="69"/>
        <v>1.97</v>
      </c>
      <c r="P81" s="36">
        <f t="shared" si="69"/>
        <v>1.97</v>
      </c>
      <c r="Q81" s="36">
        <f t="shared" si="69"/>
        <v>1.97</v>
      </c>
      <c r="R81" s="36">
        <f t="shared" si="69"/>
        <v>1.97</v>
      </c>
      <c r="S81" s="36">
        <f t="shared" si="69"/>
        <v>1.97</v>
      </c>
      <c r="T81" s="36">
        <f t="shared" si="69"/>
        <v>1.97</v>
      </c>
      <c r="U81" s="36">
        <f t="shared" si="69"/>
        <v>1.97</v>
      </c>
      <c r="V81" s="36">
        <f t="shared" si="69"/>
        <v>1.97</v>
      </c>
      <c r="W81" s="36">
        <f t="shared" si="69"/>
        <v>1.97</v>
      </c>
      <c r="X81" s="36">
        <f t="shared" si="69"/>
        <v>1.97</v>
      </c>
      <c r="Y81" s="36">
        <f t="shared" si="69"/>
        <v>1.97</v>
      </c>
      <c r="Z81" s="36">
        <f t="shared" si="69"/>
        <v>1.97</v>
      </c>
      <c r="AA81" s="36">
        <f t="shared" si="69"/>
        <v>1.97</v>
      </c>
      <c r="AB81" s="36">
        <f t="shared" si="69"/>
        <v>1.97</v>
      </c>
      <c r="AC81" s="36">
        <f t="shared" si="69"/>
        <v>1.97</v>
      </c>
      <c r="AD81" s="36">
        <f t="shared" si="69"/>
        <v>1.97</v>
      </c>
      <c r="AE81" s="36">
        <f t="shared" si="69"/>
        <v>1.97</v>
      </c>
      <c r="AF81" s="36">
        <f t="shared" si="69"/>
        <v>1.97</v>
      </c>
      <c r="AG81" s="36">
        <f t="shared" si="69"/>
        <v>1.97</v>
      </c>
      <c r="AH81" s="36">
        <f t="shared" si="69"/>
        <v>1.97</v>
      </c>
      <c r="AI81" s="36">
        <f t="shared" si="69"/>
        <v>1.97</v>
      </c>
      <c r="AJ81" s="36">
        <f t="shared" si="69"/>
        <v>1.97</v>
      </c>
      <c r="AK81" s="36">
        <f t="shared" si="69"/>
        <v>1.97</v>
      </c>
      <c r="AL81" s="36">
        <f t="shared" si="69"/>
        <v>1.97</v>
      </c>
      <c r="AM81" s="36">
        <f t="shared" si="69"/>
        <v>1.97</v>
      </c>
      <c r="AN81" s="36">
        <f t="shared" si="69"/>
        <v>1.97</v>
      </c>
      <c r="AO81" s="36">
        <f t="shared" si="69"/>
        <v>1.97</v>
      </c>
      <c r="AP81" s="36">
        <f t="shared" si="69"/>
        <v>1.97</v>
      </c>
      <c r="AQ81" s="36">
        <f t="shared" si="69"/>
        <v>1.97</v>
      </c>
      <c r="AR81" s="36">
        <f t="shared" si="69"/>
        <v>1.97</v>
      </c>
      <c r="AS81" s="36">
        <f t="shared" si="69"/>
        <v>1.97</v>
      </c>
      <c r="AT81" s="36">
        <f t="shared" si="69"/>
        <v>1.97</v>
      </c>
      <c r="AU81" s="36">
        <f t="shared" si="69"/>
        <v>1.97</v>
      </c>
      <c r="AV81" s="36">
        <f t="shared" si="69"/>
        <v>1.97</v>
      </c>
      <c r="AW81" s="36">
        <f t="shared" si="69"/>
        <v>1.97</v>
      </c>
      <c r="AX81" s="36">
        <f t="shared" si="69"/>
        <v>1.97</v>
      </c>
      <c r="AY81" s="36">
        <f t="shared" si="69"/>
        <v>1.97</v>
      </c>
      <c r="AZ81" s="36">
        <f t="shared" si="69"/>
        <v>1.97</v>
      </c>
      <c r="BA81" s="36">
        <f t="shared" si="69"/>
        <v>1.97</v>
      </c>
      <c r="BB81" s="36">
        <f t="shared" si="69"/>
        <v>1.97</v>
      </c>
      <c r="BC81" s="36">
        <f t="shared" si="69"/>
        <v>1.97</v>
      </c>
      <c r="BD81" s="36">
        <f t="shared" si="69"/>
        <v>1.97</v>
      </c>
      <c r="BE81" s="36">
        <f t="shared" si="69"/>
        <v>1.97</v>
      </c>
      <c r="BF81" s="36">
        <f t="shared" si="69"/>
        <v>1.97</v>
      </c>
      <c r="BG81" s="36">
        <f t="shared" si="69"/>
        <v>1.97</v>
      </c>
      <c r="BH81" s="36">
        <f t="shared" si="69"/>
        <v>1.97</v>
      </c>
      <c r="BI81" s="36">
        <f t="shared" si="69"/>
        <v>1.97</v>
      </c>
      <c r="BJ81" s="36">
        <f t="shared" si="69"/>
        <v>1.97</v>
      </c>
      <c r="BK81" s="36">
        <f t="shared" si="69"/>
        <v>1.97</v>
      </c>
      <c r="BL81" s="36">
        <f t="shared" si="69"/>
        <v>1.97</v>
      </c>
      <c r="BM81" s="36">
        <f t="shared" si="69"/>
        <v>1.97</v>
      </c>
      <c r="BN81" s="36">
        <f t="shared" si="69"/>
        <v>1.97</v>
      </c>
      <c r="BO81" s="36">
        <f t="shared" si="69"/>
        <v>1.97</v>
      </c>
      <c r="BP81" s="36">
        <f t="shared" si="69"/>
        <v>1.97</v>
      </c>
      <c r="BQ81" s="36">
        <f t="shared" si="69"/>
        <v>1.97</v>
      </c>
      <c r="BR81" s="36">
        <f t="shared" si="69"/>
        <v>1.97</v>
      </c>
      <c r="BS81" s="36">
        <f t="shared" si="69"/>
        <v>1.97</v>
      </c>
      <c r="BT81" s="36">
        <f t="shared" ref="BT81:BZ81" si="70">BS81</f>
        <v>1.97</v>
      </c>
      <c r="BU81" s="36">
        <f t="shared" si="70"/>
        <v>1.97</v>
      </c>
      <c r="BV81" s="36">
        <f t="shared" si="70"/>
        <v>1.97</v>
      </c>
      <c r="BW81" s="36">
        <f t="shared" si="70"/>
        <v>1.97</v>
      </c>
      <c r="BX81" s="36">
        <f t="shared" si="70"/>
        <v>1.97</v>
      </c>
      <c r="BY81" s="36">
        <f t="shared" si="70"/>
        <v>1.97</v>
      </c>
      <c r="BZ81" s="37">
        <f t="shared" si="70"/>
        <v>1.97</v>
      </c>
      <c r="CA81" s="35"/>
      <c r="CB81" s="35"/>
    </row>
    <row r="82" spans="1:80" s="25" customFormat="1" ht="27.75" customHeight="1" x14ac:dyDescent="0.25">
      <c r="A82" s="4" t="s">
        <v>99</v>
      </c>
      <c r="B82" s="7" t="s">
        <v>124</v>
      </c>
      <c r="C82" s="4" t="s">
        <v>129</v>
      </c>
      <c r="D82" s="32">
        <f>SUM(F82:CB82)</f>
        <v>7347035.472070978</v>
      </c>
      <c r="E82" s="32"/>
      <c r="F82" s="8">
        <f t="shared" ref="F82:J82" si="71">F80*POWER((1+(F81/100)),F65)</f>
        <v>92123.397847831962</v>
      </c>
      <c r="G82" s="8">
        <f t="shared" si="71"/>
        <v>75498.294681165135</v>
      </c>
      <c r="H82" s="8">
        <f t="shared" si="71"/>
        <v>78217.380863766215</v>
      </c>
      <c r="I82" s="8">
        <f t="shared" si="71"/>
        <v>81034.39547905096</v>
      </c>
      <c r="J82" s="8">
        <f t="shared" si="71"/>
        <v>83952.865439108078</v>
      </c>
      <c r="K82" s="8">
        <f>K80*POWER((1+(K81/100)),K65)</f>
        <v>86976.444678470638</v>
      </c>
      <c r="L82" s="8">
        <f t="shared" ref="L82:BW82" si="72">L80*POWER((1+(L81/100)),L65)</f>
        <v>90108.918728854667</v>
      </c>
      <c r="M82" s="8">
        <f t="shared" si="72"/>
        <v>93354.209458658152</v>
      </c>
      <c r="N82" s="8">
        <f t="shared" si="72"/>
        <v>96716.379983153616</v>
      </c>
      <c r="O82" s="8">
        <f t="shared" si="72"/>
        <v>100199.63975152289</v>
      </c>
      <c r="P82" s="8">
        <f t="shared" si="72"/>
        <v>103808.34981710193</v>
      </c>
      <c r="Q82" s="8">
        <f t="shared" si="72"/>
        <v>107547.02829743484</v>
      </c>
      <c r="R82" s="8">
        <f t="shared" si="72"/>
        <v>111420.3560309726</v>
      </c>
      <c r="S82" s="8">
        <f t="shared" si="72"/>
        <v>115433.18243749927</v>
      </c>
      <c r="T82" s="8">
        <f t="shared" si="72"/>
        <v>119590.53158962233</v>
      </c>
      <c r="U82" s="8">
        <f t="shared" si="72"/>
        <v>123897.60850292892</v>
      </c>
      <c r="V82" s="8">
        <f t="shared" si="72"/>
        <v>128359.80565268362</v>
      </c>
      <c r="W82" s="8">
        <f t="shared" si="72"/>
        <v>132982.70972522613</v>
      </c>
      <c r="X82" s="8">
        <f t="shared" si="72"/>
        <v>137772.10861252208</v>
      </c>
      <c r="Y82" s="8">
        <f t="shared" si="72"/>
        <v>142733.99865862384</v>
      </c>
      <c r="Z82" s="8">
        <f t="shared" si="72"/>
        <v>147874.59216711391</v>
      </c>
      <c r="AA82" s="8">
        <f t="shared" si="72"/>
        <v>153200.32517893097</v>
      </c>
      <c r="AB82" s="8">
        <f t="shared" si="72"/>
        <v>158717.86553031518</v>
      </c>
      <c r="AC82" s="8">
        <f t="shared" si="72"/>
        <v>164434.1212009626</v>
      </c>
      <c r="AD82" s="8">
        <f t="shared" si="72"/>
        <v>170356.24896283951</v>
      </c>
      <c r="AE82" s="8">
        <f t="shared" si="72"/>
        <v>176491.66334048595</v>
      </c>
      <c r="AF82" s="8">
        <f t="shared" si="72"/>
        <v>182848.04589402623</v>
      </c>
      <c r="AG82" s="8">
        <f t="shared" si="72"/>
        <v>189433.35483650884</v>
      </c>
      <c r="AH82" s="8">
        <f t="shared" si="72"/>
        <v>196255.83499761665</v>
      </c>
      <c r="AI82" s="8">
        <f t="shared" si="72"/>
        <v>203324.02814622282</v>
      </c>
      <c r="AJ82" s="8">
        <f t="shared" si="72"/>
        <v>210646.78368471464</v>
      </c>
      <c r="AK82" s="8">
        <f t="shared" si="72"/>
        <v>218233.26972847641</v>
      </c>
      <c r="AL82" s="8">
        <f t="shared" si="72"/>
        <v>226092.98458440145</v>
      </c>
      <c r="AM82" s="8">
        <f t="shared" si="72"/>
        <v>234235.7686428056</v>
      </c>
      <c r="AN82" s="8">
        <f t="shared" si="72"/>
        <v>242671.81669762993</v>
      </c>
      <c r="AO82" s="8">
        <f t="shared" si="72"/>
        <v>441156.36294459127</v>
      </c>
      <c r="AP82" s="8">
        <f t="shared" si="72"/>
        <v>457044.69758731336</v>
      </c>
      <c r="AQ82" s="8">
        <f t="shared" si="72"/>
        <v>473505.25377985992</v>
      </c>
      <c r="AR82" s="8">
        <f t="shared" si="72"/>
        <v>490558.64019579225</v>
      </c>
      <c r="AS82" s="8">
        <f t="shared" si="72"/>
        <v>508226.20773417194</v>
      </c>
      <c r="AT82" s="8">
        <f t="shared" si="72"/>
        <v>0</v>
      </c>
      <c r="AU82" s="8">
        <f t="shared" si="72"/>
        <v>0</v>
      </c>
      <c r="AV82" s="8">
        <f t="shared" si="72"/>
        <v>0</v>
      </c>
      <c r="AW82" s="8">
        <f t="shared" si="72"/>
        <v>0</v>
      </c>
      <c r="AX82" s="8">
        <f t="shared" si="72"/>
        <v>0</v>
      </c>
      <c r="AY82" s="8">
        <f t="shared" si="72"/>
        <v>0</v>
      </c>
      <c r="AZ82" s="8">
        <f t="shared" si="72"/>
        <v>0</v>
      </c>
      <c r="BA82" s="8">
        <f t="shared" si="72"/>
        <v>0</v>
      </c>
      <c r="BB82" s="8">
        <f t="shared" si="72"/>
        <v>0</v>
      </c>
      <c r="BC82" s="8">
        <f t="shared" si="72"/>
        <v>0</v>
      </c>
      <c r="BD82" s="8">
        <f t="shared" si="72"/>
        <v>0</v>
      </c>
      <c r="BE82" s="8">
        <f t="shared" si="72"/>
        <v>0</v>
      </c>
      <c r="BF82" s="8">
        <f t="shared" si="72"/>
        <v>0</v>
      </c>
      <c r="BG82" s="8">
        <f t="shared" si="72"/>
        <v>0</v>
      </c>
      <c r="BH82" s="8">
        <f t="shared" si="72"/>
        <v>0</v>
      </c>
      <c r="BI82" s="8">
        <f t="shared" si="72"/>
        <v>0</v>
      </c>
      <c r="BJ82" s="8">
        <f t="shared" si="72"/>
        <v>0</v>
      </c>
      <c r="BK82" s="8">
        <f t="shared" si="72"/>
        <v>0</v>
      </c>
      <c r="BL82" s="8">
        <f t="shared" si="72"/>
        <v>0</v>
      </c>
      <c r="BM82" s="8">
        <f t="shared" si="72"/>
        <v>0</v>
      </c>
      <c r="BN82" s="8">
        <f t="shared" si="72"/>
        <v>0</v>
      </c>
      <c r="BO82" s="8">
        <f t="shared" si="72"/>
        <v>0</v>
      </c>
      <c r="BP82" s="8">
        <f t="shared" si="72"/>
        <v>0</v>
      </c>
      <c r="BQ82" s="8">
        <f t="shared" si="72"/>
        <v>0</v>
      </c>
      <c r="BR82" s="8">
        <f t="shared" si="72"/>
        <v>0</v>
      </c>
      <c r="BS82" s="8">
        <f t="shared" si="72"/>
        <v>0</v>
      </c>
      <c r="BT82" s="8">
        <f t="shared" si="72"/>
        <v>0</v>
      </c>
      <c r="BU82" s="8">
        <f t="shared" si="72"/>
        <v>0</v>
      </c>
      <c r="BV82" s="8">
        <f t="shared" si="72"/>
        <v>0</v>
      </c>
      <c r="BW82" s="8">
        <f t="shared" si="72"/>
        <v>0</v>
      </c>
      <c r="BX82" s="8">
        <f t="shared" ref="BX82:BZ82" si="73">BX80*POWER((1+(BX81/100)),BX65)</f>
        <v>0</v>
      </c>
      <c r="BY82" s="8">
        <f t="shared" si="73"/>
        <v>0</v>
      </c>
      <c r="BZ82" s="33">
        <f t="shared" si="73"/>
        <v>0</v>
      </c>
      <c r="CA82" s="34"/>
      <c r="CB82" s="35"/>
    </row>
    <row r="83" spans="1:80" s="44" customFormat="1" ht="21" customHeight="1" x14ac:dyDescent="0.25">
      <c r="A83" s="38"/>
      <c r="B83" s="38" t="s">
        <v>122</v>
      </c>
      <c r="C83" s="38"/>
      <c r="D83" s="39"/>
      <c r="E83" s="39"/>
      <c r="F83" s="41">
        <v>1</v>
      </c>
      <c r="G83" s="41">
        <v>2</v>
      </c>
      <c r="H83" s="41">
        <v>3</v>
      </c>
      <c r="I83" s="41">
        <v>4</v>
      </c>
      <c r="J83" s="41">
        <v>5</v>
      </c>
      <c r="K83" s="41">
        <v>6</v>
      </c>
      <c r="L83" s="41">
        <v>7</v>
      </c>
      <c r="M83" s="41">
        <v>8</v>
      </c>
      <c r="N83" s="41">
        <v>9</v>
      </c>
      <c r="O83" s="41">
        <v>10</v>
      </c>
      <c r="P83" s="41">
        <v>11</v>
      </c>
      <c r="Q83" s="41">
        <v>12</v>
      </c>
      <c r="R83" s="41">
        <v>13</v>
      </c>
      <c r="S83" s="41">
        <v>14</v>
      </c>
      <c r="T83" s="41">
        <v>15</v>
      </c>
      <c r="U83" s="41">
        <v>16</v>
      </c>
      <c r="V83" s="41">
        <v>17</v>
      </c>
      <c r="W83" s="41">
        <v>18</v>
      </c>
      <c r="X83" s="41">
        <v>19</v>
      </c>
      <c r="Y83" s="41">
        <v>20</v>
      </c>
      <c r="Z83" s="41">
        <v>21</v>
      </c>
      <c r="AA83" s="41">
        <v>22</v>
      </c>
      <c r="AB83" s="41">
        <v>23</v>
      </c>
      <c r="AC83" s="41">
        <v>24</v>
      </c>
      <c r="AD83" s="41">
        <v>25</v>
      </c>
      <c r="AE83" s="41">
        <v>26</v>
      </c>
      <c r="AF83" s="41">
        <v>27</v>
      </c>
      <c r="AG83" s="41">
        <v>28</v>
      </c>
      <c r="AH83" s="41">
        <v>29</v>
      </c>
      <c r="AI83" s="41">
        <v>30</v>
      </c>
      <c r="AJ83" s="41">
        <v>31</v>
      </c>
      <c r="AK83" s="41">
        <v>32</v>
      </c>
      <c r="AL83" s="41">
        <v>33</v>
      </c>
      <c r="AM83" s="41">
        <v>34</v>
      </c>
      <c r="AN83" s="41">
        <v>35</v>
      </c>
      <c r="AO83" s="41">
        <v>36</v>
      </c>
      <c r="AP83" s="41">
        <v>37</v>
      </c>
      <c r="AQ83" s="41">
        <v>38</v>
      </c>
      <c r="AR83" s="41">
        <v>39</v>
      </c>
      <c r="AS83" s="41">
        <v>40</v>
      </c>
      <c r="AT83" s="41">
        <v>41</v>
      </c>
      <c r="AU83" s="41">
        <v>42</v>
      </c>
      <c r="AV83" s="41">
        <v>43</v>
      </c>
      <c r="AW83" s="41">
        <v>44</v>
      </c>
      <c r="AX83" s="41">
        <v>45</v>
      </c>
      <c r="AY83" s="41">
        <v>46</v>
      </c>
      <c r="AZ83" s="41">
        <v>47</v>
      </c>
      <c r="BA83" s="41">
        <v>48</v>
      </c>
      <c r="BB83" s="41">
        <v>49</v>
      </c>
      <c r="BC83" s="41">
        <v>50</v>
      </c>
      <c r="BD83" s="41">
        <v>51</v>
      </c>
      <c r="BE83" s="41">
        <v>52</v>
      </c>
      <c r="BF83" s="41">
        <v>53</v>
      </c>
      <c r="BG83" s="41">
        <v>54</v>
      </c>
      <c r="BH83" s="41">
        <v>55</v>
      </c>
      <c r="BI83" s="41">
        <v>56</v>
      </c>
      <c r="BJ83" s="41">
        <v>57</v>
      </c>
      <c r="BK83" s="41">
        <v>58</v>
      </c>
      <c r="BL83" s="41">
        <v>59</v>
      </c>
      <c r="BM83" s="41">
        <v>60</v>
      </c>
      <c r="BN83" s="41">
        <v>61</v>
      </c>
      <c r="BO83" s="41">
        <v>62</v>
      </c>
      <c r="BP83" s="41">
        <v>63</v>
      </c>
      <c r="BQ83" s="41">
        <v>64</v>
      </c>
      <c r="BR83" s="41">
        <v>65</v>
      </c>
      <c r="BS83" s="41">
        <v>66</v>
      </c>
      <c r="BT83" s="41">
        <v>67</v>
      </c>
      <c r="BU83" s="41">
        <v>68</v>
      </c>
      <c r="BV83" s="41">
        <v>69</v>
      </c>
      <c r="BW83" s="41">
        <v>70</v>
      </c>
      <c r="BX83" s="41">
        <v>71</v>
      </c>
      <c r="BY83" s="41">
        <v>72</v>
      </c>
      <c r="BZ83" s="42">
        <v>73</v>
      </c>
      <c r="CA83" s="43"/>
      <c r="CB83" s="43"/>
    </row>
    <row r="84" spans="1:80" s="25" customFormat="1" ht="35.450000000000003" customHeight="1" x14ac:dyDescent="0.25">
      <c r="A84" s="31" t="s">
        <v>132</v>
      </c>
      <c r="B84" s="7" t="s">
        <v>124</v>
      </c>
      <c r="C84" s="4" t="s">
        <v>125</v>
      </c>
      <c r="D84" s="32">
        <f>SUM(F84:CB84)</f>
        <v>6971000</v>
      </c>
      <c r="E84" s="32"/>
      <c r="F84" s="8">
        <v>121000</v>
      </c>
      <c r="G84" s="8">
        <v>178000</v>
      </c>
      <c r="H84" s="8">
        <v>178000</v>
      </c>
      <c r="I84" s="8">
        <v>178000</v>
      </c>
      <c r="J84" s="8">
        <v>178000</v>
      </c>
      <c r="K84" s="8">
        <v>178000</v>
      </c>
      <c r="L84" s="8">
        <v>178000</v>
      </c>
      <c r="M84" s="8">
        <v>178000</v>
      </c>
      <c r="N84" s="8">
        <v>178000</v>
      </c>
      <c r="O84" s="8">
        <v>227000</v>
      </c>
      <c r="P84" s="8">
        <v>74000</v>
      </c>
      <c r="Q84" s="8">
        <v>67000</v>
      </c>
      <c r="R84" s="8">
        <v>65000</v>
      </c>
      <c r="S84" s="8">
        <v>133000</v>
      </c>
      <c r="T84" s="8">
        <v>27000</v>
      </c>
      <c r="U84" s="8">
        <v>27000</v>
      </c>
      <c r="V84" s="8">
        <v>27000</v>
      </c>
      <c r="W84" s="8">
        <v>27000</v>
      </c>
      <c r="X84" s="8">
        <v>27000</v>
      </c>
      <c r="Y84" s="8">
        <v>27000</v>
      </c>
      <c r="Z84" s="8">
        <v>27000</v>
      </c>
      <c r="AA84" s="8">
        <v>27000</v>
      </c>
      <c r="AB84" s="8">
        <v>27000</v>
      </c>
      <c r="AC84" s="8">
        <v>27000</v>
      </c>
      <c r="AD84" s="8">
        <v>70000</v>
      </c>
      <c r="AE84" s="8">
        <v>70000</v>
      </c>
      <c r="AF84" s="8">
        <v>79000</v>
      </c>
      <c r="AG84" s="8">
        <v>274000</v>
      </c>
      <c r="AH84" s="8">
        <v>274000</v>
      </c>
      <c r="AI84" s="8">
        <v>274000</v>
      </c>
      <c r="AJ84" s="8">
        <v>209000</v>
      </c>
      <c r="AK84" s="8">
        <v>76000</v>
      </c>
      <c r="AL84" s="8">
        <v>76000</v>
      </c>
      <c r="AM84" s="8">
        <v>76000</v>
      </c>
      <c r="AN84" s="8">
        <v>76000</v>
      </c>
      <c r="AO84" s="8">
        <v>76000</v>
      </c>
      <c r="AP84" s="8">
        <v>76000</v>
      </c>
      <c r="AQ84" s="8">
        <v>76000</v>
      </c>
      <c r="AR84" s="8">
        <v>76000</v>
      </c>
      <c r="AS84" s="8">
        <v>76000</v>
      </c>
      <c r="AT84" s="8">
        <v>76000</v>
      </c>
      <c r="AU84" s="8">
        <v>76000</v>
      </c>
      <c r="AV84" s="8">
        <v>76000</v>
      </c>
      <c r="AW84" s="8">
        <v>76000</v>
      </c>
      <c r="AX84" s="8">
        <v>76000</v>
      </c>
      <c r="AY84" s="8">
        <v>76000</v>
      </c>
      <c r="AZ84" s="8">
        <v>76000</v>
      </c>
      <c r="BA84" s="8">
        <v>76000</v>
      </c>
      <c r="BB84" s="8">
        <v>76000</v>
      </c>
      <c r="BC84" s="8">
        <v>76000</v>
      </c>
      <c r="BD84" s="8">
        <v>76000</v>
      </c>
      <c r="BE84" s="8">
        <v>76000</v>
      </c>
      <c r="BF84" s="8">
        <v>76000</v>
      </c>
      <c r="BG84" s="8">
        <v>76000</v>
      </c>
      <c r="BH84" s="8">
        <v>76000</v>
      </c>
      <c r="BI84" s="8">
        <v>76000</v>
      </c>
      <c r="BJ84" s="8">
        <v>76000</v>
      </c>
      <c r="BK84" s="8">
        <v>76000</v>
      </c>
      <c r="BL84" s="8">
        <v>76000</v>
      </c>
      <c r="BM84" s="8">
        <v>76000</v>
      </c>
      <c r="BN84" s="8">
        <v>76000</v>
      </c>
      <c r="BO84" s="8">
        <v>76000</v>
      </c>
      <c r="BP84" s="8">
        <v>76000</v>
      </c>
      <c r="BQ84" s="8">
        <v>76000</v>
      </c>
      <c r="BR84" s="8">
        <v>76000</v>
      </c>
      <c r="BS84" s="8">
        <v>76000</v>
      </c>
      <c r="BT84" s="8">
        <v>76000</v>
      </c>
      <c r="BU84" s="8">
        <v>76000</v>
      </c>
      <c r="BV84" s="8">
        <v>76000</v>
      </c>
      <c r="BW84" s="8">
        <v>76000</v>
      </c>
      <c r="BX84" s="8">
        <v>76000</v>
      </c>
      <c r="BY84" s="8">
        <v>150000</v>
      </c>
      <c r="BZ84" s="33">
        <v>150000</v>
      </c>
      <c r="CA84" s="34"/>
      <c r="CB84" s="35"/>
    </row>
    <row r="85" spans="1:80" s="25" customFormat="1" ht="21" customHeight="1" x14ac:dyDescent="0.25">
      <c r="A85" s="4" t="s">
        <v>126</v>
      </c>
      <c r="B85" s="4" t="s">
        <v>97</v>
      </c>
      <c r="C85" s="36">
        <v>1.6</v>
      </c>
      <c r="D85" s="32"/>
      <c r="E85" s="32"/>
      <c r="F85" s="36">
        <f>C85</f>
        <v>1.6</v>
      </c>
      <c r="G85" s="36">
        <f>F85</f>
        <v>1.6</v>
      </c>
      <c r="H85" s="36">
        <f t="shared" ref="H85:BS85" si="74">G85</f>
        <v>1.6</v>
      </c>
      <c r="I85" s="36">
        <f t="shared" si="74"/>
        <v>1.6</v>
      </c>
      <c r="J85" s="36">
        <f t="shared" si="74"/>
        <v>1.6</v>
      </c>
      <c r="K85" s="36">
        <f t="shared" si="74"/>
        <v>1.6</v>
      </c>
      <c r="L85" s="36">
        <f t="shared" si="74"/>
        <v>1.6</v>
      </c>
      <c r="M85" s="36">
        <f t="shared" si="74"/>
        <v>1.6</v>
      </c>
      <c r="N85" s="36">
        <f t="shared" si="74"/>
        <v>1.6</v>
      </c>
      <c r="O85" s="36">
        <f t="shared" si="74"/>
        <v>1.6</v>
      </c>
      <c r="P85" s="36">
        <f t="shared" si="74"/>
        <v>1.6</v>
      </c>
      <c r="Q85" s="36">
        <f t="shared" si="74"/>
        <v>1.6</v>
      </c>
      <c r="R85" s="36">
        <f t="shared" si="74"/>
        <v>1.6</v>
      </c>
      <c r="S85" s="36">
        <f t="shared" si="74"/>
        <v>1.6</v>
      </c>
      <c r="T85" s="36">
        <f t="shared" si="74"/>
        <v>1.6</v>
      </c>
      <c r="U85" s="36">
        <f t="shared" si="74"/>
        <v>1.6</v>
      </c>
      <c r="V85" s="36">
        <f t="shared" si="74"/>
        <v>1.6</v>
      </c>
      <c r="W85" s="36">
        <f t="shared" si="74"/>
        <v>1.6</v>
      </c>
      <c r="X85" s="36">
        <f t="shared" si="74"/>
        <v>1.6</v>
      </c>
      <c r="Y85" s="36">
        <f t="shared" si="74"/>
        <v>1.6</v>
      </c>
      <c r="Z85" s="36">
        <f t="shared" si="74"/>
        <v>1.6</v>
      </c>
      <c r="AA85" s="36">
        <f t="shared" si="74"/>
        <v>1.6</v>
      </c>
      <c r="AB85" s="36">
        <f t="shared" si="74"/>
        <v>1.6</v>
      </c>
      <c r="AC85" s="36">
        <f t="shared" si="74"/>
        <v>1.6</v>
      </c>
      <c r="AD85" s="36">
        <f t="shared" si="74"/>
        <v>1.6</v>
      </c>
      <c r="AE85" s="36">
        <f t="shared" si="74"/>
        <v>1.6</v>
      </c>
      <c r="AF85" s="36">
        <f t="shared" si="74"/>
        <v>1.6</v>
      </c>
      <c r="AG85" s="36">
        <f t="shared" si="74"/>
        <v>1.6</v>
      </c>
      <c r="AH85" s="36">
        <f t="shared" si="74"/>
        <v>1.6</v>
      </c>
      <c r="AI85" s="36">
        <f t="shared" si="74"/>
        <v>1.6</v>
      </c>
      <c r="AJ85" s="36">
        <f t="shared" si="74"/>
        <v>1.6</v>
      </c>
      <c r="AK85" s="36">
        <f t="shared" si="74"/>
        <v>1.6</v>
      </c>
      <c r="AL85" s="36">
        <f t="shared" si="74"/>
        <v>1.6</v>
      </c>
      <c r="AM85" s="36">
        <f t="shared" si="74"/>
        <v>1.6</v>
      </c>
      <c r="AN85" s="36">
        <f t="shared" si="74"/>
        <v>1.6</v>
      </c>
      <c r="AO85" s="36">
        <f t="shared" si="74"/>
        <v>1.6</v>
      </c>
      <c r="AP85" s="36">
        <f t="shared" si="74"/>
        <v>1.6</v>
      </c>
      <c r="AQ85" s="36">
        <f t="shared" si="74"/>
        <v>1.6</v>
      </c>
      <c r="AR85" s="36">
        <f t="shared" si="74"/>
        <v>1.6</v>
      </c>
      <c r="AS85" s="36">
        <f t="shared" si="74"/>
        <v>1.6</v>
      </c>
      <c r="AT85" s="36">
        <f t="shared" si="74"/>
        <v>1.6</v>
      </c>
      <c r="AU85" s="36">
        <f t="shared" si="74"/>
        <v>1.6</v>
      </c>
      <c r="AV85" s="36">
        <f t="shared" si="74"/>
        <v>1.6</v>
      </c>
      <c r="AW85" s="36">
        <f t="shared" si="74"/>
        <v>1.6</v>
      </c>
      <c r="AX85" s="36">
        <f t="shared" si="74"/>
        <v>1.6</v>
      </c>
      <c r="AY85" s="36">
        <f t="shared" si="74"/>
        <v>1.6</v>
      </c>
      <c r="AZ85" s="36">
        <f t="shared" si="74"/>
        <v>1.6</v>
      </c>
      <c r="BA85" s="36">
        <f t="shared" si="74"/>
        <v>1.6</v>
      </c>
      <c r="BB85" s="36">
        <f t="shared" si="74"/>
        <v>1.6</v>
      </c>
      <c r="BC85" s="36">
        <f t="shared" si="74"/>
        <v>1.6</v>
      </c>
      <c r="BD85" s="36">
        <f t="shared" si="74"/>
        <v>1.6</v>
      </c>
      <c r="BE85" s="36">
        <f t="shared" si="74"/>
        <v>1.6</v>
      </c>
      <c r="BF85" s="36">
        <f t="shared" si="74"/>
        <v>1.6</v>
      </c>
      <c r="BG85" s="36">
        <f t="shared" si="74"/>
        <v>1.6</v>
      </c>
      <c r="BH85" s="36">
        <f t="shared" si="74"/>
        <v>1.6</v>
      </c>
      <c r="BI85" s="36">
        <f t="shared" si="74"/>
        <v>1.6</v>
      </c>
      <c r="BJ85" s="36">
        <f t="shared" si="74"/>
        <v>1.6</v>
      </c>
      <c r="BK85" s="36">
        <f t="shared" si="74"/>
        <v>1.6</v>
      </c>
      <c r="BL85" s="36">
        <f t="shared" si="74"/>
        <v>1.6</v>
      </c>
      <c r="BM85" s="36">
        <f t="shared" si="74"/>
        <v>1.6</v>
      </c>
      <c r="BN85" s="36">
        <f t="shared" si="74"/>
        <v>1.6</v>
      </c>
      <c r="BO85" s="36">
        <f t="shared" si="74"/>
        <v>1.6</v>
      </c>
      <c r="BP85" s="36">
        <f t="shared" si="74"/>
        <v>1.6</v>
      </c>
      <c r="BQ85" s="36">
        <f t="shared" si="74"/>
        <v>1.6</v>
      </c>
      <c r="BR85" s="36">
        <f t="shared" si="74"/>
        <v>1.6</v>
      </c>
      <c r="BS85" s="36">
        <f t="shared" si="74"/>
        <v>1.6</v>
      </c>
      <c r="BT85" s="36">
        <f t="shared" ref="BT85:BZ85" si="75">BS85</f>
        <v>1.6</v>
      </c>
      <c r="BU85" s="36">
        <f t="shared" si="75"/>
        <v>1.6</v>
      </c>
      <c r="BV85" s="36">
        <f t="shared" si="75"/>
        <v>1.6</v>
      </c>
      <c r="BW85" s="36">
        <f t="shared" si="75"/>
        <v>1.6</v>
      </c>
      <c r="BX85" s="36">
        <f t="shared" si="75"/>
        <v>1.6</v>
      </c>
      <c r="BY85" s="36">
        <f t="shared" si="75"/>
        <v>1.6</v>
      </c>
      <c r="BZ85" s="37">
        <f t="shared" si="75"/>
        <v>1.6</v>
      </c>
      <c r="CA85" s="35"/>
      <c r="CB85" s="35"/>
    </row>
    <row r="86" spans="1:80" s="25" customFormat="1" ht="21" customHeight="1" x14ac:dyDescent="0.25">
      <c r="A86" s="4" t="s">
        <v>99</v>
      </c>
      <c r="B86" s="7" t="s">
        <v>124</v>
      </c>
      <c r="C86" s="4" t="s">
        <v>127</v>
      </c>
      <c r="D86" s="32">
        <f>SUM(F86:CB86)</f>
        <v>14365582.96560855</v>
      </c>
      <c r="E86" s="32"/>
      <c r="F86" s="8">
        <f t="shared" ref="F86:I86" si="76">F84*POWER((1+(F85/100)),F65)</f>
        <v>139581.78306414332</v>
      </c>
      <c r="G86" s="8">
        <f t="shared" si="76"/>
        <v>208620.54796350573</v>
      </c>
      <c r="H86" s="8">
        <f t="shared" si="76"/>
        <v>211958.4767309218</v>
      </c>
      <c r="I86" s="8">
        <f t="shared" si="76"/>
        <v>215349.81235861659</v>
      </c>
      <c r="J86" s="8">
        <f>J84*POWER((1+(J85/100)),J65)</f>
        <v>218795.40935635444</v>
      </c>
      <c r="K86" s="8">
        <f t="shared" ref="K86:BV86" si="77">K84*POWER((1+(K85/100)),K65)</f>
        <v>222296.13590605612</v>
      </c>
      <c r="L86" s="8">
        <f t="shared" si="77"/>
        <v>225852.87408055301</v>
      </c>
      <c r="M86" s="8">
        <f t="shared" si="77"/>
        <v>229466.52006584185</v>
      </c>
      <c r="N86" s="8">
        <f t="shared" si="77"/>
        <v>233137.98438689532</v>
      </c>
      <c r="O86" s="8">
        <f t="shared" si="77"/>
        <v>302073.48098381149</v>
      </c>
      <c r="P86" s="8">
        <f t="shared" si="77"/>
        <v>100048.86605412723</v>
      </c>
      <c r="Q86" s="8">
        <f t="shared" si="77"/>
        <v>92034.140676169583</v>
      </c>
      <c r="R86" s="8">
        <f t="shared" si="77"/>
        <v>90715.442541108045</v>
      </c>
      <c r="S86" s="8">
        <f t="shared" si="77"/>
        <v>188587.63568761304</v>
      </c>
      <c r="T86" s="8">
        <f t="shared" si="77"/>
        <v>38897.263324681211</v>
      </c>
      <c r="U86" s="8">
        <f t="shared" si="77"/>
        <v>39519.619537876119</v>
      </c>
      <c r="V86" s="8">
        <f t="shared" si="77"/>
        <v>40151.933450482138</v>
      </c>
      <c r="W86" s="8">
        <f t="shared" si="77"/>
        <v>40794.364385689849</v>
      </c>
      <c r="X86" s="8">
        <f t="shared" si="77"/>
        <v>41447.074215860885</v>
      </c>
      <c r="Y86" s="8">
        <f t="shared" si="77"/>
        <v>42110.22740331466</v>
      </c>
      <c r="Z86" s="8">
        <f t="shared" si="77"/>
        <v>42783.991041767702</v>
      </c>
      <c r="AA86" s="8">
        <f t="shared" si="77"/>
        <v>43468.534898435981</v>
      </c>
      <c r="AB86" s="8">
        <f t="shared" si="77"/>
        <v>44164.031456810953</v>
      </c>
      <c r="AC86" s="8">
        <f t="shared" si="77"/>
        <v>44870.655960119926</v>
      </c>
      <c r="AD86" s="8">
        <f t="shared" si="77"/>
        <v>118192.63155124924</v>
      </c>
      <c r="AE86" s="8">
        <f t="shared" si="77"/>
        <v>120083.71365606923</v>
      </c>
      <c r="AF86" s="8">
        <f t="shared" si="77"/>
        <v>137691.41704129628</v>
      </c>
      <c r="AG86" s="8">
        <f t="shared" si="77"/>
        <v>485203.63850157254</v>
      </c>
      <c r="AH86" s="8">
        <f t="shared" si="77"/>
        <v>492966.89671759773</v>
      </c>
      <c r="AI86" s="8">
        <f t="shared" si="77"/>
        <v>500854.36706507922</v>
      </c>
      <c r="AJ86" s="8">
        <f t="shared" si="77"/>
        <v>388151.16686155909</v>
      </c>
      <c r="AK86" s="8">
        <f t="shared" si="77"/>
        <v>143404.21292048873</v>
      </c>
      <c r="AL86" s="8">
        <f t="shared" si="77"/>
        <v>145698.68032721657</v>
      </c>
      <c r="AM86" s="8">
        <f t="shared" si="77"/>
        <v>148029.85921245202</v>
      </c>
      <c r="AN86" s="8">
        <f t="shared" si="77"/>
        <v>150398.33695985127</v>
      </c>
      <c r="AO86" s="8">
        <f t="shared" si="77"/>
        <v>152804.71035120887</v>
      </c>
      <c r="AP86" s="8">
        <f t="shared" si="77"/>
        <v>155249.58571682824</v>
      </c>
      <c r="AQ86" s="8">
        <f t="shared" si="77"/>
        <v>157733.5790882975</v>
      </c>
      <c r="AR86" s="8">
        <f t="shared" si="77"/>
        <v>160257.31635371022</v>
      </c>
      <c r="AS86" s="8">
        <f t="shared" si="77"/>
        <v>162821.43341536963</v>
      </c>
      <c r="AT86" s="8">
        <f t="shared" si="77"/>
        <v>165426.57635001553</v>
      </c>
      <c r="AU86" s="8">
        <f t="shared" si="77"/>
        <v>168073.40157161577</v>
      </c>
      <c r="AV86" s="8">
        <f t="shared" si="77"/>
        <v>170762.57599676159</v>
      </c>
      <c r="AW86" s="8">
        <f t="shared" si="77"/>
        <v>173494.7772127098</v>
      </c>
      <c r="AX86" s="8">
        <f t="shared" si="77"/>
        <v>176270.69364811314</v>
      </c>
      <c r="AY86" s="8">
        <f t="shared" si="77"/>
        <v>179091.02474648296</v>
      </c>
      <c r="AZ86" s="8">
        <f t="shared" si="77"/>
        <v>181956.48114242672</v>
      </c>
      <c r="BA86" s="8">
        <f t="shared" si="77"/>
        <v>184867.78484070554</v>
      </c>
      <c r="BB86" s="8">
        <f t="shared" si="77"/>
        <v>187825.66939815684</v>
      </c>
      <c r="BC86" s="8">
        <f t="shared" si="77"/>
        <v>190830.88010852734</v>
      </c>
      <c r="BD86" s="8">
        <f t="shared" si="77"/>
        <v>193884.17419026376</v>
      </c>
      <c r="BE86" s="8">
        <f t="shared" si="77"/>
        <v>196986.320977308</v>
      </c>
      <c r="BF86" s="8">
        <f t="shared" si="77"/>
        <v>200138.10211294497</v>
      </c>
      <c r="BG86" s="8">
        <f t="shared" si="77"/>
        <v>203340.31174675206</v>
      </c>
      <c r="BH86" s="8">
        <f t="shared" si="77"/>
        <v>206593.75673470006</v>
      </c>
      <c r="BI86" s="8">
        <f t="shared" si="77"/>
        <v>209899.25684245527</v>
      </c>
      <c r="BJ86" s="8">
        <f t="shared" si="77"/>
        <v>213257.64495193455</v>
      </c>
      <c r="BK86" s="8">
        <f t="shared" si="77"/>
        <v>216669.76727116556</v>
      </c>
      <c r="BL86" s="8">
        <f t="shared" si="77"/>
        <v>220136.48354750415</v>
      </c>
      <c r="BM86" s="8">
        <f t="shared" si="77"/>
        <v>223658.66728426426</v>
      </c>
      <c r="BN86" s="8">
        <f t="shared" si="77"/>
        <v>227237.20596081248</v>
      </c>
      <c r="BO86" s="8">
        <f t="shared" si="77"/>
        <v>230873.00125618547</v>
      </c>
      <c r="BP86" s="8">
        <f t="shared" si="77"/>
        <v>234566.96927628445</v>
      </c>
      <c r="BQ86" s="8">
        <f t="shared" si="77"/>
        <v>238320.04078470499</v>
      </c>
      <c r="BR86" s="8">
        <f t="shared" si="77"/>
        <v>242133.16143726028</v>
      </c>
      <c r="BS86" s="8">
        <f t="shared" si="77"/>
        <v>246007.29202025649</v>
      </c>
      <c r="BT86" s="8">
        <f t="shared" si="77"/>
        <v>249943.40869258056</v>
      </c>
      <c r="BU86" s="8">
        <f t="shared" si="77"/>
        <v>253942.50323166186</v>
      </c>
      <c r="BV86" s="8">
        <f t="shared" si="77"/>
        <v>258005.58328336847</v>
      </c>
      <c r="BW86" s="8">
        <f t="shared" ref="BW86:BZ86" si="78">BW84*POWER((1+(BW85/100)),BW65)</f>
        <v>262133.67261590232</v>
      </c>
      <c r="BX86" s="8">
        <f t="shared" si="78"/>
        <v>266327.81137775676</v>
      </c>
      <c r="BY86" s="8">
        <f t="shared" si="78"/>
        <v>534057.34807855438</v>
      </c>
      <c r="BZ86" s="33">
        <f t="shared" si="78"/>
        <v>542602.26564781123</v>
      </c>
      <c r="CA86" s="34"/>
      <c r="CB86" s="35"/>
    </row>
    <row r="87" spans="1:80" s="25" customFormat="1" ht="29.45" customHeight="1" x14ac:dyDescent="0.25">
      <c r="A87" s="4" t="s">
        <v>128</v>
      </c>
      <c r="B87" s="4" t="s">
        <v>97</v>
      </c>
      <c r="C87" s="36">
        <v>1.97</v>
      </c>
      <c r="D87" s="32"/>
      <c r="E87" s="32"/>
      <c r="F87" s="36">
        <f>C87</f>
        <v>1.97</v>
      </c>
      <c r="G87" s="36">
        <f>F87</f>
        <v>1.97</v>
      </c>
      <c r="H87" s="36">
        <f t="shared" ref="H87:BS87" si="79">G87</f>
        <v>1.97</v>
      </c>
      <c r="I87" s="36">
        <f t="shared" si="79"/>
        <v>1.97</v>
      </c>
      <c r="J87" s="36">
        <f t="shared" si="79"/>
        <v>1.97</v>
      </c>
      <c r="K87" s="36">
        <f t="shared" si="79"/>
        <v>1.97</v>
      </c>
      <c r="L87" s="36">
        <f t="shared" si="79"/>
        <v>1.97</v>
      </c>
      <c r="M87" s="36">
        <f t="shared" si="79"/>
        <v>1.97</v>
      </c>
      <c r="N87" s="36">
        <f t="shared" si="79"/>
        <v>1.97</v>
      </c>
      <c r="O87" s="36">
        <f t="shared" si="79"/>
        <v>1.97</v>
      </c>
      <c r="P87" s="36">
        <f t="shared" si="79"/>
        <v>1.97</v>
      </c>
      <c r="Q87" s="36">
        <f t="shared" si="79"/>
        <v>1.97</v>
      </c>
      <c r="R87" s="36">
        <f t="shared" si="79"/>
        <v>1.97</v>
      </c>
      <c r="S87" s="36">
        <f t="shared" si="79"/>
        <v>1.97</v>
      </c>
      <c r="T87" s="36">
        <f t="shared" si="79"/>
        <v>1.97</v>
      </c>
      <c r="U87" s="36">
        <f t="shared" si="79"/>
        <v>1.97</v>
      </c>
      <c r="V87" s="36">
        <f t="shared" si="79"/>
        <v>1.97</v>
      </c>
      <c r="W87" s="36">
        <f t="shared" si="79"/>
        <v>1.97</v>
      </c>
      <c r="X87" s="36">
        <f t="shared" si="79"/>
        <v>1.97</v>
      </c>
      <c r="Y87" s="36">
        <f t="shared" si="79"/>
        <v>1.97</v>
      </c>
      <c r="Z87" s="36">
        <f t="shared" si="79"/>
        <v>1.97</v>
      </c>
      <c r="AA87" s="36">
        <f t="shared" si="79"/>
        <v>1.97</v>
      </c>
      <c r="AB87" s="36">
        <f t="shared" si="79"/>
        <v>1.97</v>
      </c>
      <c r="AC87" s="36">
        <f t="shared" si="79"/>
        <v>1.97</v>
      </c>
      <c r="AD87" s="36">
        <f t="shared" si="79"/>
        <v>1.97</v>
      </c>
      <c r="AE87" s="36">
        <f t="shared" si="79"/>
        <v>1.97</v>
      </c>
      <c r="AF87" s="36">
        <f t="shared" si="79"/>
        <v>1.97</v>
      </c>
      <c r="AG87" s="36">
        <f t="shared" si="79"/>
        <v>1.97</v>
      </c>
      <c r="AH87" s="36">
        <f t="shared" si="79"/>
        <v>1.97</v>
      </c>
      <c r="AI87" s="36">
        <f t="shared" si="79"/>
        <v>1.97</v>
      </c>
      <c r="AJ87" s="36">
        <f t="shared" si="79"/>
        <v>1.97</v>
      </c>
      <c r="AK87" s="36">
        <f t="shared" si="79"/>
        <v>1.97</v>
      </c>
      <c r="AL87" s="36">
        <f t="shared" si="79"/>
        <v>1.97</v>
      </c>
      <c r="AM87" s="36">
        <f t="shared" si="79"/>
        <v>1.97</v>
      </c>
      <c r="AN87" s="36">
        <f t="shared" si="79"/>
        <v>1.97</v>
      </c>
      <c r="AO87" s="36">
        <f t="shared" si="79"/>
        <v>1.97</v>
      </c>
      <c r="AP87" s="36">
        <f t="shared" si="79"/>
        <v>1.97</v>
      </c>
      <c r="AQ87" s="36">
        <f t="shared" si="79"/>
        <v>1.97</v>
      </c>
      <c r="AR87" s="36">
        <f t="shared" si="79"/>
        <v>1.97</v>
      </c>
      <c r="AS87" s="36">
        <f t="shared" si="79"/>
        <v>1.97</v>
      </c>
      <c r="AT87" s="36">
        <f t="shared" si="79"/>
        <v>1.97</v>
      </c>
      <c r="AU87" s="36">
        <f t="shared" si="79"/>
        <v>1.97</v>
      </c>
      <c r="AV87" s="36">
        <f t="shared" si="79"/>
        <v>1.97</v>
      </c>
      <c r="AW87" s="36">
        <f t="shared" si="79"/>
        <v>1.97</v>
      </c>
      <c r="AX87" s="36">
        <f t="shared" si="79"/>
        <v>1.97</v>
      </c>
      <c r="AY87" s="36">
        <f t="shared" si="79"/>
        <v>1.97</v>
      </c>
      <c r="AZ87" s="36">
        <f t="shared" si="79"/>
        <v>1.97</v>
      </c>
      <c r="BA87" s="36">
        <f t="shared" si="79"/>
        <v>1.97</v>
      </c>
      <c r="BB87" s="36">
        <f t="shared" si="79"/>
        <v>1.97</v>
      </c>
      <c r="BC87" s="36">
        <f t="shared" si="79"/>
        <v>1.97</v>
      </c>
      <c r="BD87" s="36">
        <f t="shared" si="79"/>
        <v>1.97</v>
      </c>
      <c r="BE87" s="36">
        <f t="shared" si="79"/>
        <v>1.97</v>
      </c>
      <c r="BF87" s="36">
        <f t="shared" si="79"/>
        <v>1.97</v>
      </c>
      <c r="BG87" s="36">
        <f t="shared" si="79"/>
        <v>1.97</v>
      </c>
      <c r="BH87" s="36">
        <f t="shared" si="79"/>
        <v>1.97</v>
      </c>
      <c r="BI87" s="36">
        <f t="shared" si="79"/>
        <v>1.97</v>
      </c>
      <c r="BJ87" s="36">
        <f t="shared" si="79"/>
        <v>1.97</v>
      </c>
      <c r="BK87" s="36">
        <f t="shared" si="79"/>
        <v>1.97</v>
      </c>
      <c r="BL87" s="36">
        <f t="shared" si="79"/>
        <v>1.97</v>
      </c>
      <c r="BM87" s="36">
        <f t="shared" si="79"/>
        <v>1.97</v>
      </c>
      <c r="BN87" s="36">
        <f t="shared" si="79"/>
        <v>1.97</v>
      </c>
      <c r="BO87" s="36">
        <f t="shared" si="79"/>
        <v>1.97</v>
      </c>
      <c r="BP87" s="36">
        <f t="shared" si="79"/>
        <v>1.97</v>
      </c>
      <c r="BQ87" s="36">
        <f t="shared" si="79"/>
        <v>1.97</v>
      </c>
      <c r="BR87" s="36">
        <f t="shared" si="79"/>
        <v>1.97</v>
      </c>
      <c r="BS87" s="36">
        <f t="shared" si="79"/>
        <v>1.97</v>
      </c>
      <c r="BT87" s="36">
        <f t="shared" ref="BT87:BZ87" si="80">BS87</f>
        <v>1.97</v>
      </c>
      <c r="BU87" s="36">
        <f t="shared" si="80"/>
        <v>1.97</v>
      </c>
      <c r="BV87" s="36">
        <f t="shared" si="80"/>
        <v>1.97</v>
      </c>
      <c r="BW87" s="36">
        <f t="shared" si="80"/>
        <v>1.97</v>
      </c>
      <c r="BX87" s="36">
        <f t="shared" si="80"/>
        <v>1.97</v>
      </c>
      <c r="BY87" s="36">
        <f t="shared" si="80"/>
        <v>1.97</v>
      </c>
      <c r="BZ87" s="37">
        <f t="shared" si="80"/>
        <v>1.97</v>
      </c>
      <c r="CA87" s="35"/>
      <c r="CB87" s="35"/>
    </row>
    <row r="88" spans="1:80" s="25" customFormat="1" ht="27.75" customHeight="1" x14ac:dyDescent="0.25">
      <c r="A88" s="4" t="s">
        <v>99</v>
      </c>
      <c r="B88" s="7" t="s">
        <v>124</v>
      </c>
      <c r="C88" s="4" t="s">
        <v>129</v>
      </c>
      <c r="D88" s="32">
        <f>SUM(F88:CB88)</f>
        <v>41197772.289040089</v>
      </c>
      <c r="E88" s="32"/>
      <c r="F88" s="8">
        <f t="shared" ref="F88:I88" si="81">F86*POWER((1+(F87/100)),F65)</f>
        <v>166372.10656100995</v>
      </c>
      <c r="G88" s="8">
        <f t="shared" si="81"/>
        <v>253560.31043863005</v>
      </c>
      <c r="H88" s="8">
        <f t="shared" si="81"/>
        <v>262692.33573113935</v>
      </c>
      <c r="I88" s="8">
        <f t="shared" si="81"/>
        <v>272153.25274096359</v>
      </c>
      <c r="J88" s="8">
        <f>J86*POWER((1+(J87/100)),J65)</f>
        <v>281954.90656907996</v>
      </c>
      <c r="K88" s="8">
        <f t="shared" ref="K88:BV88" si="82">K86*POWER((1+(K87/100)),K65)</f>
        <v>292109.56892014667</v>
      </c>
      <c r="L88" s="8">
        <f t="shared" si="82"/>
        <v>302629.95346671948</v>
      </c>
      <c r="M88" s="8">
        <f t="shared" si="82"/>
        <v>313529.23176681413</v>
      </c>
      <c r="N88" s="8">
        <f t="shared" si="82"/>
        <v>324821.0497547423</v>
      </c>
      <c r="O88" s="8">
        <f t="shared" si="82"/>
        <v>429156.94761501311</v>
      </c>
      <c r="P88" s="8">
        <f t="shared" si="82"/>
        <v>144939.96012199137</v>
      </c>
      <c r="Q88" s="8">
        <f t="shared" si="82"/>
        <v>135955.67728166291</v>
      </c>
      <c r="R88" s="8">
        <f t="shared" si="82"/>
        <v>136647.60645307961</v>
      </c>
      <c r="S88" s="8">
        <f t="shared" si="82"/>
        <v>289671.94838089444</v>
      </c>
      <c r="T88" s="8">
        <f t="shared" si="82"/>
        <v>60923.478356977408</v>
      </c>
      <c r="U88" s="8">
        <f t="shared" si="82"/>
        <v>63117.649614699636</v>
      </c>
      <c r="V88" s="8">
        <f t="shared" si="82"/>
        <v>65390.844389102975</v>
      </c>
      <c r="W88" s="8">
        <f t="shared" si="82"/>
        <v>67745.908727945382</v>
      </c>
      <c r="X88" s="8">
        <f t="shared" si="82"/>
        <v>70185.791179964086</v>
      </c>
      <c r="Y88" s="8">
        <f t="shared" si="82"/>
        <v>72713.546486468753</v>
      </c>
      <c r="Z88" s="8">
        <f t="shared" si="82"/>
        <v>75332.339405888226</v>
      </c>
      <c r="AA88" s="8">
        <f t="shared" si="82"/>
        <v>78045.448676059168</v>
      </c>
      <c r="AB88" s="8">
        <f t="shared" si="82"/>
        <v>80856.271119217156</v>
      </c>
      <c r="AC88" s="8">
        <f t="shared" si="82"/>
        <v>83768.325894829992</v>
      </c>
      <c r="AD88" s="8">
        <f t="shared" si="82"/>
        <v>224998.81938488237</v>
      </c>
      <c r="AE88" s="8">
        <f t="shared" si="82"/>
        <v>233102.19686479279</v>
      </c>
      <c r="AF88" s="8">
        <f t="shared" si="82"/>
        <v>272547.08727600134</v>
      </c>
      <c r="AG88" s="8">
        <f t="shared" si="82"/>
        <v>979334.70236232853</v>
      </c>
      <c r="AH88" s="8">
        <f t="shared" si="82"/>
        <v>1014605.6375348485</v>
      </c>
      <c r="AI88" s="8">
        <f t="shared" si="82"/>
        <v>1051146.8624917932</v>
      </c>
      <c r="AJ88" s="8">
        <f t="shared" si="82"/>
        <v>830663.73188878037</v>
      </c>
      <c r="AK88" s="8">
        <f t="shared" si="82"/>
        <v>312938.27357290953</v>
      </c>
      <c r="AL88" s="8">
        <f t="shared" si="82"/>
        <v>324208.80808329262</v>
      </c>
      <c r="AM88" s="8">
        <f t="shared" si="82"/>
        <v>335885.25314817403</v>
      </c>
      <c r="AN88" s="8">
        <f t="shared" si="82"/>
        <v>347982.22771735612</v>
      </c>
      <c r="AO88" s="8">
        <f t="shared" si="82"/>
        <v>360514.8772450423</v>
      </c>
      <c r="AP88" s="8">
        <f t="shared" si="82"/>
        <v>373498.89265199803</v>
      </c>
      <c r="AQ88" s="8">
        <f t="shared" si="82"/>
        <v>386950.52997063828</v>
      </c>
      <c r="AR88" s="8">
        <f t="shared" si="82"/>
        <v>400886.63069763669</v>
      </c>
      <c r="AS88" s="8">
        <f t="shared" si="82"/>
        <v>415324.64287953835</v>
      </c>
      <c r="AT88" s="8">
        <f t="shared" si="82"/>
        <v>430282.64295777347</v>
      </c>
      <c r="AU88" s="8">
        <f t="shared" si="82"/>
        <v>445779.35840042628</v>
      </c>
      <c r="AV88" s="8">
        <f t="shared" si="82"/>
        <v>461834.19114908919</v>
      </c>
      <c r="AW88" s="8">
        <f t="shared" si="82"/>
        <v>478467.24191016203</v>
      </c>
      <c r="AX88" s="8">
        <f t="shared" si="82"/>
        <v>495699.33532100491</v>
      </c>
      <c r="AY88" s="8">
        <f t="shared" si="82"/>
        <v>513552.04602245789</v>
      </c>
      <c r="AZ88" s="8">
        <f t="shared" si="82"/>
        <v>532047.72567036608</v>
      </c>
      <c r="BA88" s="8">
        <f t="shared" si="82"/>
        <v>551209.5309199295</v>
      </c>
      <c r="BB88" s="8">
        <f t="shared" si="82"/>
        <v>571061.45241791697</v>
      </c>
      <c r="BC88" s="8">
        <f t="shared" si="82"/>
        <v>591628.34483903868</v>
      </c>
      <c r="BD88" s="8">
        <f t="shared" si="82"/>
        <v>612935.9580040857</v>
      </c>
      <c r="BE88" s="8">
        <f t="shared" si="82"/>
        <v>635010.96911879454</v>
      </c>
      <c r="BF88" s="8">
        <f t="shared" si="82"/>
        <v>657881.01617380173</v>
      </c>
      <c r="BG88" s="8">
        <f t="shared" si="82"/>
        <v>681574.73254750448</v>
      </c>
      <c r="BH88" s="8">
        <f t="shared" si="82"/>
        <v>706121.78285514924</v>
      </c>
      <c r="BI88" s="8">
        <f t="shared" si="82"/>
        <v>731552.90008903411</v>
      </c>
      <c r="BJ88" s="8">
        <f t="shared" si="82"/>
        <v>757899.92409632064</v>
      </c>
      <c r="BK88" s="8">
        <f t="shared" si="82"/>
        <v>785195.8414426347</v>
      </c>
      <c r="BL88" s="8">
        <f t="shared" si="82"/>
        <v>813474.8267113592</v>
      </c>
      <c r="BM88" s="8">
        <f t="shared" si="82"/>
        <v>842772.28529033449</v>
      </c>
      <c r="BN88" s="8">
        <f t="shared" si="82"/>
        <v>873124.8976995229</v>
      </c>
      <c r="BO88" s="8">
        <f t="shared" si="82"/>
        <v>904570.66551515064</v>
      </c>
      <c r="BP88" s="8">
        <f t="shared" si="82"/>
        <v>937148.95894781197</v>
      </c>
      <c r="BQ88" s="8">
        <f t="shared" si="82"/>
        <v>970900.56613410928</v>
      </c>
      <c r="BR88" s="8">
        <f t="shared" si="82"/>
        <v>1005867.7442035425</v>
      </c>
      <c r="BS88" s="8">
        <f t="shared" si="82"/>
        <v>1042094.2721845822</v>
      </c>
      <c r="BT88" s="8">
        <f t="shared" si="82"/>
        <v>1079625.5058161642</v>
      </c>
      <c r="BU88" s="8">
        <f t="shared" si="82"/>
        <v>1118508.4343332348</v>
      </c>
      <c r="BV88" s="8">
        <f t="shared" si="82"/>
        <v>1158791.7392974331</v>
      </c>
      <c r="BW88" s="8">
        <f t="shared" ref="BW88:BZ88" si="83">BW86*POWER((1+(BW87/100)),BW65)</f>
        <v>1200525.8555465778</v>
      </c>
      <c r="BX88" s="8">
        <f t="shared" si="83"/>
        <v>1243763.0343392589</v>
      </c>
      <c r="BY88" s="8">
        <f t="shared" si="83"/>
        <v>2543205.4120531469</v>
      </c>
      <c r="BZ88" s="33">
        <f t="shared" si="83"/>
        <v>2634799.4636093234</v>
      </c>
      <c r="CA88" s="34"/>
      <c r="CB88" s="35"/>
    </row>
    <row r="89" spans="1:80" s="44" customFormat="1" ht="21" customHeight="1" x14ac:dyDescent="0.25">
      <c r="A89" s="38"/>
      <c r="B89" s="38" t="s">
        <v>122</v>
      </c>
      <c r="C89" s="38"/>
      <c r="D89" s="39"/>
      <c r="E89" s="39"/>
      <c r="F89" s="41">
        <v>1</v>
      </c>
      <c r="G89" s="41">
        <v>2</v>
      </c>
      <c r="H89" s="41">
        <v>3</v>
      </c>
      <c r="I89" s="41">
        <v>4</v>
      </c>
      <c r="J89" s="41">
        <v>5</v>
      </c>
      <c r="K89" s="41">
        <v>6</v>
      </c>
      <c r="L89" s="41">
        <v>7</v>
      </c>
      <c r="M89" s="41">
        <v>8</v>
      </c>
      <c r="N89" s="41">
        <v>9</v>
      </c>
      <c r="O89" s="41">
        <v>10</v>
      </c>
      <c r="P89" s="41">
        <v>11</v>
      </c>
      <c r="Q89" s="41">
        <v>12</v>
      </c>
      <c r="R89" s="41">
        <v>13</v>
      </c>
      <c r="S89" s="41">
        <v>14</v>
      </c>
      <c r="T89" s="41">
        <v>15</v>
      </c>
      <c r="U89" s="41">
        <v>16</v>
      </c>
      <c r="V89" s="41">
        <v>17</v>
      </c>
      <c r="W89" s="41">
        <v>18</v>
      </c>
      <c r="X89" s="41">
        <v>19</v>
      </c>
      <c r="Y89" s="41">
        <v>20</v>
      </c>
      <c r="Z89" s="41">
        <v>21</v>
      </c>
      <c r="AA89" s="41">
        <v>22</v>
      </c>
      <c r="AB89" s="41">
        <v>23</v>
      </c>
      <c r="AC89" s="41">
        <v>24</v>
      </c>
      <c r="AD89" s="41">
        <v>25</v>
      </c>
      <c r="AE89" s="41">
        <v>26</v>
      </c>
      <c r="AF89" s="41">
        <v>27</v>
      </c>
      <c r="AG89" s="41">
        <v>28</v>
      </c>
      <c r="AH89" s="41">
        <v>29</v>
      </c>
      <c r="AI89" s="41">
        <v>30</v>
      </c>
      <c r="AJ89" s="41">
        <v>31</v>
      </c>
      <c r="AK89" s="41">
        <v>32</v>
      </c>
      <c r="AL89" s="41">
        <v>33</v>
      </c>
      <c r="AM89" s="41">
        <v>34</v>
      </c>
      <c r="AN89" s="41">
        <v>35</v>
      </c>
      <c r="AO89" s="41">
        <v>36</v>
      </c>
      <c r="AP89" s="41">
        <v>37</v>
      </c>
      <c r="AQ89" s="41">
        <v>38</v>
      </c>
      <c r="AR89" s="41">
        <v>39</v>
      </c>
      <c r="AS89" s="41">
        <v>40</v>
      </c>
      <c r="AT89" s="41">
        <v>41</v>
      </c>
      <c r="AU89" s="41">
        <v>42</v>
      </c>
      <c r="AV89" s="41">
        <v>43</v>
      </c>
      <c r="AW89" s="41">
        <v>44</v>
      </c>
      <c r="AX89" s="41">
        <v>45</v>
      </c>
      <c r="AY89" s="41">
        <v>46</v>
      </c>
      <c r="AZ89" s="41">
        <v>47</v>
      </c>
      <c r="BA89" s="41">
        <v>48</v>
      </c>
      <c r="BB89" s="41">
        <v>49</v>
      </c>
      <c r="BC89" s="41">
        <v>50</v>
      </c>
      <c r="BD89" s="41">
        <v>51</v>
      </c>
      <c r="BE89" s="41">
        <v>52</v>
      </c>
      <c r="BF89" s="41">
        <v>53</v>
      </c>
      <c r="BG89" s="41">
        <v>54</v>
      </c>
      <c r="BH89" s="41">
        <v>55</v>
      </c>
      <c r="BI89" s="41">
        <v>56</v>
      </c>
      <c r="BJ89" s="41">
        <v>57</v>
      </c>
      <c r="BK89" s="41">
        <v>58</v>
      </c>
      <c r="BL89" s="41">
        <v>59</v>
      </c>
      <c r="BM89" s="41">
        <v>60</v>
      </c>
      <c r="BN89" s="41">
        <v>61</v>
      </c>
      <c r="BO89" s="41">
        <v>62</v>
      </c>
      <c r="BP89" s="41">
        <v>63</v>
      </c>
      <c r="BQ89" s="41">
        <v>64</v>
      </c>
      <c r="BR89" s="41">
        <v>65</v>
      </c>
      <c r="BS89" s="41">
        <v>66</v>
      </c>
      <c r="BT89" s="41">
        <v>67</v>
      </c>
      <c r="BU89" s="41">
        <v>68</v>
      </c>
      <c r="BV89" s="41">
        <v>69</v>
      </c>
      <c r="BW89" s="41">
        <v>70</v>
      </c>
      <c r="BX89" s="41">
        <v>71</v>
      </c>
      <c r="BY89" s="41">
        <v>72</v>
      </c>
      <c r="BZ89" s="42">
        <v>73</v>
      </c>
      <c r="CA89" s="43"/>
      <c r="CB89" s="43"/>
    </row>
    <row r="90" spans="1:80" s="50" customFormat="1" ht="36.75" customHeight="1" x14ac:dyDescent="0.25">
      <c r="A90" s="45" t="s">
        <v>133</v>
      </c>
      <c r="B90" s="45" t="s">
        <v>124</v>
      </c>
      <c r="C90" s="45" t="s">
        <v>129</v>
      </c>
      <c r="D90" s="46">
        <f>SUM(F90:CB90)</f>
        <v>118289183.84277946</v>
      </c>
      <c r="E90" s="47">
        <v>0</v>
      </c>
      <c r="F90" s="47">
        <f>F70+F76+F82+F88</f>
        <v>384993.30443870072</v>
      </c>
      <c r="G90" s="47">
        <f t="shared" ref="G90:BR90" si="84">G70+G76+G82+G88</f>
        <v>460112.24871728936</v>
      </c>
      <c r="H90" s="47">
        <f t="shared" si="84"/>
        <v>475207.48373835324</v>
      </c>
      <c r="I90" s="47">
        <f t="shared" si="84"/>
        <v>492322.17630668695</v>
      </c>
      <c r="J90" s="47">
        <f t="shared" si="84"/>
        <v>662118.82553862594</v>
      </c>
      <c r="K90" s="47">
        <f t="shared" si="84"/>
        <v>689247.2974520314</v>
      </c>
      <c r="L90" s="47">
        <f t="shared" si="84"/>
        <v>690268.32082858495</v>
      </c>
      <c r="M90" s="47">
        <f t="shared" si="84"/>
        <v>701037.27102916862</v>
      </c>
      <c r="N90" s="47">
        <f t="shared" si="84"/>
        <v>726285.26855273847</v>
      </c>
      <c r="O90" s="47">
        <f t="shared" si="84"/>
        <v>805378.23649337259</v>
      </c>
      <c r="P90" s="47">
        <f t="shared" si="84"/>
        <v>521000.39719526621</v>
      </c>
      <c r="Q90" s="47">
        <f t="shared" si="84"/>
        <v>513384.87092926446</v>
      </c>
      <c r="R90" s="47">
        <f t="shared" si="84"/>
        <v>531874.52973275608</v>
      </c>
      <c r="S90" s="47">
        <f t="shared" si="84"/>
        <v>694777.07919928816</v>
      </c>
      <c r="T90" s="47">
        <f t="shared" si="84"/>
        <v>482874.9766071543</v>
      </c>
      <c r="U90" s="47">
        <f t="shared" si="84"/>
        <v>500265.81546465639</v>
      </c>
      <c r="V90" s="47">
        <f t="shared" si="84"/>
        <v>467423.44322581019</v>
      </c>
      <c r="W90" s="47">
        <f t="shared" si="84"/>
        <v>484257.79201827629</v>
      </c>
      <c r="X90" s="47">
        <f t="shared" si="84"/>
        <v>449708.95830125129</v>
      </c>
      <c r="Y90" s="47">
        <f t="shared" si="84"/>
        <v>465905.31637626275</v>
      </c>
      <c r="Z90" s="47">
        <f t="shared" si="84"/>
        <v>482684.98952661711</v>
      </c>
      <c r="AA90" s="47">
        <f t="shared" si="84"/>
        <v>500068.98596141615</v>
      </c>
      <c r="AB90" s="47">
        <f t="shared" si="84"/>
        <v>518079.07050461369</v>
      </c>
      <c r="AC90" s="47">
        <f t="shared" si="84"/>
        <v>663941.54598124512</v>
      </c>
      <c r="AD90" s="47">
        <f t="shared" si="84"/>
        <v>1009280.4183836151</v>
      </c>
      <c r="AE90" s="47">
        <f t="shared" si="84"/>
        <v>1215461.4550807052</v>
      </c>
      <c r="AF90" s="47">
        <f t="shared" si="84"/>
        <v>1438634.6252416782</v>
      </c>
      <c r="AG90" s="47">
        <f t="shared" si="84"/>
        <v>2187419.1162253469</v>
      </c>
      <c r="AH90" s="47">
        <f t="shared" si="84"/>
        <v>2077349.4987483574</v>
      </c>
      <c r="AI90" s="47">
        <f t="shared" si="84"/>
        <v>1956514.2331051626</v>
      </c>
      <c r="AJ90" s="47">
        <f t="shared" si="84"/>
        <v>1609659.3847605553</v>
      </c>
      <c r="AK90" s="47">
        <f t="shared" si="84"/>
        <v>1198224.1790752194</v>
      </c>
      <c r="AL90" s="47">
        <f t="shared" si="84"/>
        <v>1305367.0430722046</v>
      </c>
      <c r="AM90" s="47">
        <f t="shared" si="84"/>
        <v>1356799.6410064399</v>
      </c>
      <c r="AN90" s="47">
        <f t="shared" si="84"/>
        <v>1401086.337914618</v>
      </c>
      <c r="AO90" s="47">
        <f t="shared" si="84"/>
        <v>1641291.4148261137</v>
      </c>
      <c r="AP90" s="47">
        <f t="shared" si="84"/>
        <v>1700402.8533893593</v>
      </c>
      <c r="AQ90" s="47">
        <f t="shared" si="84"/>
        <v>1761643.2022347476</v>
      </c>
      <c r="AR90" s="47">
        <f t="shared" si="84"/>
        <v>1825089.1344918723</v>
      </c>
      <c r="AS90" s="47">
        <f t="shared" si="84"/>
        <v>1890820.0846884246</v>
      </c>
      <c r="AT90" s="47">
        <f t="shared" si="84"/>
        <v>1421065.0445052781</v>
      </c>
      <c r="AU90" s="47">
        <f t="shared" si="84"/>
        <v>1466379.4684224548</v>
      </c>
      <c r="AV90" s="47">
        <f t="shared" si="84"/>
        <v>1470577.2928694685</v>
      </c>
      <c r="AW90" s="47">
        <f t="shared" si="84"/>
        <v>1517244.80658354</v>
      </c>
      <c r="AX90" s="47">
        <f t="shared" si="84"/>
        <v>1571888.6817416078</v>
      </c>
      <c r="AY90" s="47">
        <f t="shared" si="84"/>
        <v>1614986.0394653613</v>
      </c>
      <c r="AZ90" s="47">
        <f t="shared" si="84"/>
        <v>1673150.0846739144</v>
      </c>
      <c r="BA90" s="47">
        <f t="shared" si="84"/>
        <v>1733408.9196034623</v>
      </c>
      <c r="BB90" s="47">
        <f t="shared" si="84"/>
        <v>1795837.9885247652</v>
      </c>
      <c r="BC90" s="47">
        <f t="shared" si="84"/>
        <v>1860515.4528490822</v>
      </c>
      <c r="BD90" s="47">
        <f t="shared" si="84"/>
        <v>1927522.2889865325</v>
      </c>
      <c r="BE90" s="47">
        <f t="shared" si="84"/>
        <v>1996942.3897288409</v>
      </c>
      <c r="BF90" s="47">
        <f t="shared" si="84"/>
        <v>2068862.6692834031</v>
      </c>
      <c r="BG90" s="47">
        <f t="shared" si="84"/>
        <v>2143373.1720901788</v>
      </c>
      <c r="BH90" s="47">
        <f t="shared" si="84"/>
        <v>2220567.1855576406</v>
      </c>
      <c r="BI90" s="47">
        <f t="shared" si="84"/>
        <v>2300541.3568589361</v>
      </c>
      <c r="BJ90" s="47">
        <f t="shared" si="84"/>
        <v>2383395.8139344822</v>
      </c>
      <c r="BK90" s="47">
        <f t="shared" si="84"/>
        <v>2334924.4758688873</v>
      </c>
      <c r="BL90" s="47">
        <f t="shared" si="84"/>
        <v>2579571.4899662836</v>
      </c>
      <c r="BM90" s="47">
        <f t="shared" si="84"/>
        <v>2661386.1640747404</v>
      </c>
      <c r="BN90" s="47">
        <f t="shared" si="84"/>
        <v>2826167.4320274033</v>
      </c>
      <c r="BO90" s="47">
        <f t="shared" si="84"/>
        <v>2868441.1893309383</v>
      </c>
      <c r="BP90" s="47">
        <f t="shared" si="84"/>
        <v>2996410.4871620834</v>
      </c>
      <c r="BQ90" s="47">
        <f t="shared" si="84"/>
        <v>3078776.7952410569</v>
      </c>
      <c r="BR90" s="47">
        <f t="shared" si="84"/>
        <v>3123484.0477899476</v>
      </c>
      <c r="BS90" s="47">
        <f t="shared" ref="BS90:BZ90" si="85">BS70+BS76+BS82+BS88</f>
        <v>3290824.017424996</v>
      </c>
      <c r="BT90" s="47">
        <f t="shared" si="85"/>
        <v>2713269.3633011496</v>
      </c>
      <c r="BU90" s="47">
        <f t="shared" si="85"/>
        <v>2884574.3832804477</v>
      </c>
      <c r="BV90" s="47">
        <f t="shared" si="85"/>
        <v>2912226.6079711807</v>
      </c>
      <c r="BW90" s="47">
        <f t="shared" si="85"/>
        <v>2985518.2460303055</v>
      </c>
      <c r="BX90" s="47">
        <f t="shared" si="85"/>
        <v>3093042.2827647356</v>
      </c>
      <c r="BY90" s="47">
        <f t="shared" si="85"/>
        <v>3848717.5235737618</v>
      </c>
      <c r="BZ90" s="48">
        <f t="shared" si="85"/>
        <v>3987329.8549287762</v>
      </c>
      <c r="CA90" s="49"/>
      <c r="CB90" s="49"/>
    </row>
    <row r="91" spans="1:80" s="25" customFormat="1" ht="21" customHeight="1" x14ac:dyDescent="0.25">
      <c r="A91" s="45" t="s">
        <v>134</v>
      </c>
      <c r="B91" s="4" t="s">
        <v>97</v>
      </c>
      <c r="C91" s="36">
        <v>4.6391465031786803</v>
      </c>
      <c r="D91" s="32"/>
      <c r="E91" s="32"/>
      <c r="F91" s="36">
        <f>C91</f>
        <v>4.6391465031786803</v>
      </c>
      <c r="G91" s="36">
        <f>F91</f>
        <v>4.6391465031786803</v>
      </c>
      <c r="H91" s="36">
        <f t="shared" ref="H91:BS91" si="86">G91</f>
        <v>4.6391465031786803</v>
      </c>
      <c r="I91" s="36">
        <f t="shared" si="86"/>
        <v>4.6391465031786803</v>
      </c>
      <c r="J91" s="36">
        <f t="shared" si="86"/>
        <v>4.6391465031786803</v>
      </c>
      <c r="K91" s="36">
        <f t="shared" si="86"/>
        <v>4.6391465031786803</v>
      </c>
      <c r="L91" s="36">
        <f t="shared" si="86"/>
        <v>4.6391465031786803</v>
      </c>
      <c r="M91" s="36">
        <f t="shared" si="86"/>
        <v>4.6391465031786803</v>
      </c>
      <c r="N91" s="36">
        <f t="shared" si="86"/>
        <v>4.6391465031786803</v>
      </c>
      <c r="O91" s="36">
        <f t="shared" si="86"/>
        <v>4.6391465031786803</v>
      </c>
      <c r="P91" s="36">
        <f t="shared" si="86"/>
        <v>4.6391465031786803</v>
      </c>
      <c r="Q91" s="36">
        <f t="shared" si="86"/>
        <v>4.6391465031786803</v>
      </c>
      <c r="R91" s="36">
        <f t="shared" si="86"/>
        <v>4.6391465031786803</v>
      </c>
      <c r="S91" s="36">
        <f t="shared" si="86"/>
        <v>4.6391465031786803</v>
      </c>
      <c r="T91" s="36">
        <f t="shared" si="86"/>
        <v>4.6391465031786803</v>
      </c>
      <c r="U91" s="36">
        <f t="shared" si="86"/>
        <v>4.6391465031786803</v>
      </c>
      <c r="V91" s="36">
        <f t="shared" si="86"/>
        <v>4.6391465031786803</v>
      </c>
      <c r="W91" s="36">
        <f t="shared" si="86"/>
        <v>4.6391465031786803</v>
      </c>
      <c r="X91" s="36">
        <f t="shared" si="86"/>
        <v>4.6391465031786803</v>
      </c>
      <c r="Y91" s="36">
        <f t="shared" si="86"/>
        <v>4.6391465031786803</v>
      </c>
      <c r="Z91" s="36">
        <f t="shared" si="86"/>
        <v>4.6391465031786803</v>
      </c>
      <c r="AA91" s="36">
        <f t="shared" si="86"/>
        <v>4.6391465031786803</v>
      </c>
      <c r="AB91" s="36">
        <f t="shared" si="86"/>
        <v>4.6391465031786803</v>
      </c>
      <c r="AC91" s="36">
        <f t="shared" si="86"/>
        <v>4.6391465031786803</v>
      </c>
      <c r="AD91" s="36">
        <f t="shared" si="86"/>
        <v>4.6391465031786803</v>
      </c>
      <c r="AE91" s="36">
        <f t="shared" si="86"/>
        <v>4.6391465031786803</v>
      </c>
      <c r="AF91" s="36">
        <f t="shared" si="86"/>
        <v>4.6391465031786803</v>
      </c>
      <c r="AG91" s="36">
        <f t="shared" si="86"/>
        <v>4.6391465031786803</v>
      </c>
      <c r="AH91" s="36">
        <f t="shared" si="86"/>
        <v>4.6391465031786803</v>
      </c>
      <c r="AI91" s="36">
        <f t="shared" si="86"/>
        <v>4.6391465031786803</v>
      </c>
      <c r="AJ91" s="36">
        <f t="shared" si="86"/>
        <v>4.6391465031786803</v>
      </c>
      <c r="AK91" s="36">
        <f t="shared" si="86"/>
        <v>4.6391465031786803</v>
      </c>
      <c r="AL91" s="36">
        <f t="shared" si="86"/>
        <v>4.6391465031786803</v>
      </c>
      <c r="AM91" s="36">
        <f t="shared" si="86"/>
        <v>4.6391465031786803</v>
      </c>
      <c r="AN91" s="36">
        <f t="shared" si="86"/>
        <v>4.6391465031786803</v>
      </c>
      <c r="AO91" s="36">
        <f t="shared" si="86"/>
        <v>4.6391465031786803</v>
      </c>
      <c r="AP91" s="36">
        <f t="shared" si="86"/>
        <v>4.6391465031786803</v>
      </c>
      <c r="AQ91" s="36">
        <f t="shared" si="86"/>
        <v>4.6391465031786803</v>
      </c>
      <c r="AR91" s="36">
        <f t="shared" si="86"/>
        <v>4.6391465031786803</v>
      </c>
      <c r="AS91" s="36">
        <f t="shared" si="86"/>
        <v>4.6391465031786803</v>
      </c>
      <c r="AT91" s="36">
        <f t="shared" si="86"/>
        <v>4.6391465031786803</v>
      </c>
      <c r="AU91" s="36">
        <f t="shared" si="86"/>
        <v>4.6391465031786803</v>
      </c>
      <c r="AV91" s="36">
        <f t="shared" si="86"/>
        <v>4.6391465031786803</v>
      </c>
      <c r="AW91" s="36">
        <f t="shared" si="86"/>
        <v>4.6391465031786803</v>
      </c>
      <c r="AX91" s="36">
        <f t="shared" si="86"/>
        <v>4.6391465031786803</v>
      </c>
      <c r="AY91" s="36">
        <f t="shared" si="86"/>
        <v>4.6391465031786803</v>
      </c>
      <c r="AZ91" s="36">
        <f t="shared" si="86"/>
        <v>4.6391465031786803</v>
      </c>
      <c r="BA91" s="36">
        <f t="shared" si="86"/>
        <v>4.6391465031786803</v>
      </c>
      <c r="BB91" s="36">
        <f t="shared" si="86"/>
        <v>4.6391465031786803</v>
      </c>
      <c r="BC91" s="36">
        <f t="shared" si="86"/>
        <v>4.6391465031786803</v>
      </c>
      <c r="BD91" s="36">
        <f t="shared" si="86"/>
        <v>4.6391465031786803</v>
      </c>
      <c r="BE91" s="36">
        <f t="shared" si="86"/>
        <v>4.6391465031786803</v>
      </c>
      <c r="BF91" s="36">
        <f t="shared" si="86"/>
        <v>4.6391465031786803</v>
      </c>
      <c r="BG91" s="36">
        <f t="shared" si="86"/>
        <v>4.6391465031786803</v>
      </c>
      <c r="BH91" s="36">
        <f t="shared" si="86"/>
        <v>4.6391465031786803</v>
      </c>
      <c r="BI91" s="36">
        <f t="shared" si="86"/>
        <v>4.6391465031786803</v>
      </c>
      <c r="BJ91" s="36">
        <f t="shared" si="86"/>
        <v>4.6391465031786803</v>
      </c>
      <c r="BK91" s="36">
        <f t="shared" si="86"/>
        <v>4.6391465031786803</v>
      </c>
      <c r="BL91" s="36">
        <f t="shared" si="86"/>
        <v>4.6391465031786803</v>
      </c>
      <c r="BM91" s="36">
        <f t="shared" si="86"/>
        <v>4.6391465031786803</v>
      </c>
      <c r="BN91" s="36">
        <f t="shared" si="86"/>
        <v>4.6391465031786803</v>
      </c>
      <c r="BO91" s="36">
        <f t="shared" si="86"/>
        <v>4.6391465031786803</v>
      </c>
      <c r="BP91" s="36">
        <f t="shared" si="86"/>
        <v>4.6391465031786803</v>
      </c>
      <c r="BQ91" s="36">
        <f t="shared" si="86"/>
        <v>4.6391465031786803</v>
      </c>
      <c r="BR91" s="36">
        <f t="shared" si="86"/>
        <v>4.6391465031786803</v>
      </c>
      <c r="BS91" s="36">
        <f t="shared" si="86"/>
        <v>4.6391465031786803</v>
      </c>
      <c r="BT91" s="36">
        <f t="shared" ref="BT91:BZ91" si="87">BS91</f>
        <v>4.6391465031786803</v>
      </c>
      <c r="BU91" s="36">
        <f t="shared" si="87"/>
        <v>4.6391465031786803</v>
      </c>
      <c r="BV91" s="36">
        <f t="shared" si="87"/>
        <v>4.6391465031786803</v>
      </c>
      <c r="BW91" s="36">
        <f t="shared" si="87"/>
        <v>4.6391465031786803</v>
      </c>
      <c r="BX91" s="36">
        <f t="shared" si="87"/>
        <v>4.6391465031786803</v>
      </c>
      <c r="BY91" s="36">
        <f t="shared" si="87"/>
        <v>4.6391465031786803</v>
      </c>
      <c r="BZ91" s="37">
        <f t="shared" si="87"/>
        <v>4.6391465031786803</v>
      </c>
      <c r="CA91" s="35"/>
      <c r="CB91" s="35"/>
    </row>
    <row r="92" spans="1:80" s="50" customFormat="1" ht="36.75" customHeight="1" x14ac:dyDescent="0.25">
      <c r="A92" s="51" t="s">
        <v>110</v>
      </c>
      <c r="B92" s="45" t="s">
        <v>124</v>
      </c>
      <c r="C92" s="45"/>
      <c r="D92" s="52"/>
      <c r="E92" s="32">
        <v>21736939.067389999</v>
      </c>
      <c r="F92" s="53">
        <f>(E92*(1+(F91/100)))-F90</f>
        <v>22360354.211594202</v>
      </c>
      <c r="G92" s="53">
        <f t="shared" ref="G92:BR92" si="88">(F92*(1+(G91/100)))-G90</f>
        <v>22937571.553382449</v>
      </c>
      <c r="H92" s="53">
        <f t="shared" si="88"/>
        <v>23526471.618276946</v>
      </c>
      <c r="I92" s="53">
        <f t="shared" si="88"/>
        <v>24125576.927370876</v>
      </c>
      <c r="J92" s="53">
        <f t="shared" si="88"/>
        <v>24582678.96023006</v>
      </c>
      <c r="K92" s="53">
        <f t="shared" si="88"/>
        <v>25033858.154149178</v>
      </c>
      <c r="L92" s="53">
        <f t="shared" si="88"/>
        <v>25504947.188489512</v>
      </c>
      <c r="M92" s="53">
        <f t="shared" si="88"/>
        <v>25987121.783092722</v>
      </c>
      <c r="N92" s="53">
        <f t="shared" si="88"/>
        <v>26466417.166017111</v>
      </c>
      <c r="O92" s="53">
        <f t="shared" si="88"/>
        <v>26888854.795997702</v>
      </c>
      <c r="P92" s="53">
        <f t="shared" si="88"/>
        <v>27615267.765815753</v>
      </c>
      <c r="Q92" s="53">
        <f t="shared" si="88"/>
        <v>28382995.623787757</v>
      </c>
      <c r="R92" s="53">
        <f t="shared" si="88"/>
        <v>29167849.843033306</v>
      </c>
      <c r="S92" s="53">
        <f t="shared" si="88"/>
        <v>29826212.049879503</v>
      </c>
      <c r="T92" s="53">
        <f t="shared" si="88"/>
        <v>30727018.746614989</v>
      </c>
      <c r="U92" s="53">
        <f t="shared" si="88"/>
        <v>31652224.346864976</v>
      </c>
      <c r="V92" s="53">
        <f t="shared" si="88"/>
        <v>32653193.962605022</v>
      </c>
      <c r="W92" s="53">
        <f t="shared" si="88"/>
        <v>33683765.676479079</v>
      </c>
      <c r="X92" s="53">
        <f t="shared" si="88"/>
        <v>34796695.955697104</v>
      </c>
      <c r="Y92" s="53">
        <f t="shared" si="88"/>
        <v>35945060.34297128</v>
      </c>
      <c r="Z92" s="53">
        <f t="shared" si="88"/>
        <v>37129919.363411084</v>
      </c>
      <c r="AA92" s="53">
        <f t="shared" si="88"/>
        <v>38352361.733230412</v>
      </c>
      <c r="AB92" s="53">
        <f t="shared" si="88"/>
        <v>39613504.910959393</v>
      </c>
      <c r="AC92" s="53">
        <f t="shared" si="88"/>
        <v>40787291.892841436</v>
      </c>
      <c r="AD92" s="53">
        <f t="shared" si="88"/>
        <v>41670193.700045854</v>
      </c>
      <c r="AE92" s="53">
        <f t="shared" si="88"/>
        <v>42387873.578868605</v>
      </c>
      <c r="AF92" s="53">
        <f t="shared" si="88"/>
        <v>42915674.508532807</v>
      </c>
      <c r="AG92" s="53">
        <f t="shared" si="88"/>
        <v>42719176.405585602</v>
      </c>
      <c r="AH92" s="53">
        <f t="shared" si="88"/>
        <v>42623632.085243702</v>
      </c>
      <c r="AI92" s="53">
        <f t="shared" si="88"/>
        <v>42644490.589548863</v>
      </c>
      <c r="AJ92" s="53">
        <f t="shared" si="88"/>
        <v>43013171.598771721</v>
      </c>
      <c r="AK92" s="53">
        <f t="shared" si="88"/>
        <v>43810391.46582716</v>
      </c>
      <c r="AL92" s="53">
        <f t="shared" si="88"/>
        <v>44537452.666470766</v>
      </c>
      <c r="AM92" s="53">
        <f t="shared" si="88"/>
        <v>45246810.703445762</v>
      </c>
      <c r="AN92" s="53">
        <f t="shared" si="88"/>
        <v>45944790.202079922</v>
      </c>
      <c r="AO92" s="53">
        <f t="shared" si="88"/>
        <v>46434944.915306374</v>
      </c>
      <c r="AP92" s="53">
        <f t="shared" si="88"/>
        <v>46888727.185208395</v>
      </c>
      <c r="AQ92" s="53">
        <f t="shared" si="88"/>
        <v>47302320.730571233</v>
      </c>
      <c r="AR92" s="53">
        <f t="shared" si="88"/>
        <v>47671655.554174013</v>
      </c>
      <c r="AS92" s="53">
        <f t="shared" si="88"/>
        <v>47992393.411134429</v>
      </c>
      <c r="AT92" s="53">
        <f t="shared" si="88"/>
        <v>48797765.807353549</v>
      </c>
      <c r="AU92" s="53">
        <f t="shared" si="88"/>
        <v>49595186.185012251</v>
      </c>
      <c r="AV92" s="53">
        <f t="shared" si="88"/>
        <v>50425402.237789728</v>
      </c>
      <c r="AW92" s="53">
        <f t="shared" si="88"/>
        <v>51247465.715834387</v>
      </c>
      <c r="AX92" s="53">
        <f t="shared" si="88"/>
        <v>52053022.047816597</v>
      </c>
      <c r="AY92" s="53">
        <f t="shared" si="88"/>
        <v>52852851.960481346</v>
      </c>
      <c r="AZ92" s="53">
        <f t="shared" si="88"/>
        <v>53631623.109362304</v>
      </c>
      <c r="BA92" s="53">
        <f t="shared" si="88"/>
        <v>54386263.757834792</v>
      </c>
      <c r="BB92" s="53">
        <f t="shared" si="88"/>
        <v>55113484.222641148</v>
      </c>
      <c r="BC92" s="53">
        <f t="shared" si="88"/>
        <v>55809764.045886651</v>
      </c>
      <c r="BD92" s="53">
        <f t="shared" si="88"/>
        <v>56471338.474067137</v>
      </c>
      <c r="BE92" s="53">
        <f t="shared" si="88"/>
        <v>57094184.208456166</v>
      </c>
      <c r="BF92" s="53">
        <f t="shared" si="88"/>
        <v>57674004.38939774</v>
      </c>
      <c r="BG92" s="53">
        <f t="shared" si="88"/>
        <v>58206212.77518142</v>
      </c>
      <c r="BH92" s="53">
        <f t="shared" si="88"/>
        <v>58685917.074216343</v>
      </c>
      <c r="BI92" s="53">
        <f t="shared" si="88"/>
        <v>59107901.38716425</v>
      </c>
      <c r="BJ92" s="53">
        <f t="shared" si="88"/>
        <v>59466607.713534698</v>
      </c>
      <c r="BK92" s="53">
        <f t="shared" si="88"/>
        <v>59890426.289967231</v>
      </c>
      <c r="BL92" s="53">
        <f t="shared" si="88"/>
        <v>60089259.416970767</v>
      </c>
      <c r="BM92" s="53">
        <f t="shared" si="88"/>
        <v>60215502.029924385</v>
      </c>
      <c r="BN92" s="53">
        <f t="shared" si="88"/>
        <v>60182819.954689696</v>
      </c>
      <c r="BO92" s="53">
        <f t="shared" si="88"/>
        <v>60106347.952801064</v>
      </c>
      <c r="BP92" s="53">
        <f t="shared" si="88"/>
        <v>59898359.004879758</v>
      </c>
      <c r="BQ92" s="53">
        <f t="shared" si="88"/>
        <v>59598354.836874984</v>
      </c>
      <c r="BR92" s="53">
        <f t="shared" si="88"/>
        <v>59239725.783451937</v>
      </c>
      <c r="BS92" s="53">
        <f t="shared" ref="BS92:BZ92" si="89">(BR92*(1+(BS91/100)))-BS90</f>
        <v>58697119.433202587</v>
      </c>
      <c r="BT92" s="53">
        <f t="shared" si="89"/>
        <v>58706895.433553465</v>
      </c>
      <c r="BU92" s="53">
        <f t="shared" si="89"/>
        <v>58545819.936903469</v>
      </c>
      <c r="BV92" s="53">
        <f t="shared" si="89"/>
        <v>58349619.687292427</v>
      </c>
      <c r="BW92" s="53">
        <f t="shared" si="89"/>
        <v>58071025.782603197</v>
      </c>
      <c r="BX92" s="53">
        <f t="shared" si="89"/>
        <v>57671983.461792082</v>
      </c>
      <c r="BY92" s="53">
        <f t="shared" si="89"/>
        <v>56498753.742299825</v>
      </c>
      <c r="BZ92" s="54">
        <f t="shared" si="89"/>
        <v>55132483.845946476</v>
      </c>
      <c r="CA92" s="55"/>
      <c r="CB92" s="55"/>
    </row>
    <row r="93" spans="1:80" ht="35.450000000000003" customHeight="1" x14ac:dyDescent="0.25">
      <c r="A93" s="15" t="s">
        <v>139</v>
      </c>
    </row>
    <row r="94" spans="1:80" s="25" customFormat="1" ht="56.45" customHeight="1" x14ac:dyDescent="0.25">
      <c r="A94" s="24" t="s">
        <v>137</v>
      </c>
      <c r="B94" s="11"/>
    </row>
    <row r="95" spans="1:80" s="25" customFormat="1" ht="51" customHeight="1" x14ac:dyDescent="0.25">
      <c r="A95" s="26"/>
      <c r="B95" s="26"/>
      <c r="C95" s="26"/>
      <c r="D95" s="26" t="s">
        <v>120</v>
      </c>
      <c r="E95" s="26" t="s">
        <v>121</v>
      </c>
      <c r="F95" s="27">
        <v>45291</v>
      </c>
      <c r="G95" s="27">
        <v>45657</v>
      </c>
      <c r="H95" s="27">
        <v>46022</v>
      </c>
      <c r="I95" s="27">
        <v>46387</v>
      </c>
      <c r="J95" s="27">
        <v>46752</v>
      </c>
      <c r="K95" s="27">
        <v>47118</v>
      </c>
      <c r="L95" s="27">
        <v>47483</v>
      </c>
      <c r="M95" s="27">
        <v>47848</v>
      </c>
      <c r="N95" s="27">
        <v>48213</v>
      </c>
      <c r="O95" s="27">
        <v>48579</v>
      </c>
      <c r="P95" s="27">
        <v>48944</v>
      </c>
      <c r="Q95" s="27">
        <v>49309</v>
      </c>
      <c r="R95" s="27">
        <v>49674</v>
      </c>
      <c r="S95" s="27">
        <v>50040</v>
      </c>
      <c r="T95" s="27">
        <v>50405</v>
      </c>
      <c r="U95" s="27">
        <v>50770</v>
      </c>
      <c r="V95" s="27">
        <v>51135</v>
      </c>
      <c r="W95" s="27">
        <v>51501</v>
      </c>
      <c r="X95" s="27">
        <v>51866</v>
      </c>
      <c r="Y95" s="27">
        <v>52231</v>
      </c>
      <c r="Z95" s="27">
        <v>52596</v>
      </c>
      <c r="AA95" s="27">
        <v>52962</v>
      </c>
      <c r="AB95" s="27">
        <v>53327</v>
      </c>
      <c r="AC95" s="27">
        <v>53692</v>
      </c>
      <c r="AD95" s="27">
        <v>54057</v>
      </c>
      <c r="AE95" s="27">
        <v>54423</v>
      </c>
      <c r="AF95" s="27">
        <v>54788</v>
      </c>
      <c r="AG95" s="27">
        <v>55153</v>
      </c>
      <c r="AH95" s="27">
        <v>55518</v>
      </c>
      <c r="AI95" s="27">
        <v>55884</v>
      </c>
      <c r="AJ95" s="27">
        <v>56249</v>
      </c>
      <c r="AK95" s="27">
        <v>56614</v>
      </c>
      <c r="AL95" s="27">
        <v>56979</v>
      </c>
      <c r="AM95" s="27">
        <v>57345</v>
      </c>
      <c r="AN95" s="27">
        <v>57710</v>
      </c>
      <c r="AO95" s="27">
        <v>58075</v>
      </c>
      <c r="AP95" s="27">
        <v>58440</v>
      </c>
      <c r="AQ95" s="27">
        <v>58806</v>
      </c>
      <c r="AR95" s="27">
        <v>59171</v>
      </c>
      <c r="AS95" s="27">
        <v>59536</v>
      </c>
      <c r="AT95" s="27">
        <v>59901</v>
      </c>
      <c r="AU95" s="27">
        <v>60267</v>
      </c>
      <c r="AV95" s="27">
        <v>60632</v>
      </c>
      <c r="AW95" s="27">
        <v>60997</v>
      </c>
      <c r="AX95" s="27">
        <v>61362</v>
      </c>
      <c r="AY95" s="27">
        <v>61728</v>
      </c>
      <c r="AZ95" s="27">
        <v>62093</v>
      </c>
      <c r="BA95" s="27">
        <v>62458</v>
      </c>
      <c r="BB95" s="27">
        <v>62823</v>
      </c>
      <c r="BC95" s="27">
        <v>63189</v>
      </c>
      <c r="BD95" s="27">
        <v>63554</v>
      </c>
      <c r="BE95" s="27">
        <v>63919</v>
      </c>
      <c r="BF95" s="27">
        <v>64284</v>
      </c>
      <c r="BG95" s="27">
        <v>64650</v>
      </c>
      <c r="BH95" s="27">
        <v>65015</v>
      </c>
      <c r="BI95" s="27">
        <v>65380</v>
      </c>
      <c r="BJ95" s="27">
        <v>65745</v>
      </c>
      <c r="BK95" s="27">
        <v>66111</v>
      </c>
      <c r="BL95" s="27">
        <v>66476</v>
      </c>
      <c r="BM95" s="27">
        <v>66841</v>
      </c>
      <c r="BN95" s="27">
        <v>67206</v>
      </c>
      <c r="BO95" s="27">
        <v>67572</v>
      </c>
      <c r="BP95" s="27">
        <v>67937</v>
      </c>
      <c r="BQ95" s="27">
        <v>68302</v>
      </c>
      <c r="BR95" s="27">
        <v>68667</v>
      </c>
      <c r="BS95" s="27">
        <v>69033</v>
      </c>
      <c r="BT95" s="27">
        <v>69398</v>
      </c>
      <c r="BU95" s="27">
        <v>69763</v>
      </c>
      <c r="BV95" s="27">
        <v>70128</v>
      </c>
      <c r="BW95" s="27">
        <v>70494</v>
      </c>
      <c r="BX95" s="27">
        <v>70859</v>
      </c>
      <c r="BY95" s="27">
        <v>71224</v>
      </c>
      <c r="BZ95" s="28">
        <v>71589</v>
      </c>
      <c r="CA95" s="29"/>
      <c r="CB95" s="29"/>
    </row>
    <row r="96" spans="1:80" s="25" customFormat="1" ht="21" customHeight="1" x14ac:dyDescent="0.25">
      <c r="A96" s="4"/>
      <c r="B96" s="7" t="s">
        <v>122</v>
      </c>
      <c r="C96" s="4"/>
      <c r="F96" s="4">
        <v>9</v>
      </c>
      <c r="G96" s="4">
        <v>10</v>
      </c>
      <c r="H96" s="4">
        <v>11</v>
      </c>
      <c r="I96" s="4">
        <v>12</v>
      </c>
      <c r="J96" s="4">
        <v>13</v>
      </c>
      <c r="K96" s="4">
        <v>14</v>
      </c>
      <c r="L96" s="4">
        <v>15</v>
      </c>
      <c r="M96" s="4">
        <v>16</v>
      </c>
      <c r="N96" s="4">
        <v>17</v>
      </c>
      <c r="O96" s="4">
        <v>18</v>
      </c>
      <c r="P96" s="4">
        <v>19</v>
      </c>
      <c r="Q96" s="4">
        <v>20</v>
      </c>
      <c r="R96" s="4">
        <v>21</v>
      </c>
      <c r="S96" s="4">
        <v>22</v>
      </c>
      <c r="T96" s="4">
        <v>23</v>
      </c>
      <c r="U96" s="4">
        <v>24</v>
      </c>
      <c r="V96" s="4">
        <v>25</v>
      </c>
      <c r="W96" s="4">
        <v>26</v>
      </c>
      <c r="X96" s="4">
        <v>27</v>
      </c>
      <c r="Y96" s="4">
        <v>28</v>
      </c>
      <c r="Z96" s="4">
        <v>29</v>
      </c>
      <c r="AA96" s="4">
        <v>30</v>
      </c>
      <c r="AB96" s="4">
        <v>31</v>
      </c>
      <c r="AC96" s="4">
        <v>32</v>
      </c>
      <c r="AD96" s="4">
        <v>33</v>
      </c>
      <c r="AE96" s="4">
        <v>34</v>
      </c>
      <c r="AF96" s="4">
        <v>35</v>
      </c>
      <c r="AG96" s="4">
        <v>36</v>
      </c>
      <c r="AH96" s="4">
        <v>37</v>
      </c>
      <c r="AI96" s="4">
        <v>38</v>
      </c>
      <c r="AJ96" s="4">
        <v>39</v>
      </c>
      <c r="AK96" s="4">
        <v>40</v>
      </c>
      <c r="AL96" s="4">
        <v>41</v>
      </c>
      <c r="AM96" s="4">
        <v>42</v>
      </c>
      <c r="AN96" s="4">
        <v>43</v>
      </c>
      <c r="AO96" s="4">
        <v>44</v>
      </c>
      <c r="AP96" s="4">
        <v>45</v>
      </c>
      <c r="AQ96" s="4">
        <v>46</v>
      </c>
      <c r="AR96" s="4">
        <v>47</v>
      </c>
      <c r="AS96" s="4">
        <v>48</v>
      </c>
      <c r="AT96" s="4">
        <v>49</v>
      </c>
      <c r="AU96" s="4">
        <v>50</v>
      </c>
      <c r="AV96" s="4">
        <v>51</v>
      </c>
      <c r="AW96" s="4">
        <v>52</v>
      </c>
      <c r="AX96" s="4">
        <v>53</v>
      </c>
      <c r="AY96" s="4">
        <v>54</v>
      </c>
      <c r="AZ96" s="4">
        <v>55</v>
      </c>
      <c r="BA96" s="4">
        <v>56</v>
      </c>
      <c r="BB96" s="4">
        <v>57</v>
      </c>
      <c r="BC96" s="4">
        <v>58</v>
      </c>
      <c r="BD96" s="4">
        <v>59</v>
      </c>
      <c r="BE96" s="4">
        <v>60</v>
      </c>
      <c r="BF96" s="4">
        <v>61</v>
      </c>
      <c r="BG96" s="4">
        <v>62</v>
      </c>
      <c r="BH96" s="4">
        <v>63</v>
      </c>
      <c r="BI96" s="4">
        <v>64</v>
      </c>
      <c r="BJ96" s="4">
        <v>65</v>
      </c>
      <c r="BK96" s="4">
        <v>66</v>
      </c>
      <c r="BL96" s="4">
        <v>67</v>
      </c>
      <c r="BM96" s="4">
        <v>68</v>
      </c>
      <c r="BN96" s="4">
        <v>69</v>
      </c>
      <c r="BO96" s="4">
        <v>70</v>
      </c>
      <c r="BP96" s="4">
        <v>71</v>
      </c>
      <c r="BQ96" s="4">
        <v>72</v>
      </c>
      <c r="BR96" s="4">
        <v>73</v>
      </c>
      <c r="BS96" s="4">
        <v>74</v>
      </c>
      <c r="BT96" s="4">
        <v>75</v>
      </c>
      <c r="BU96" s="4">
        <v>76</v>
      </c>
      <c r="BV96" s="4">
        <v>77</v>
      </c>
      <c r="BW96" s="4">
        <v>78</v>
      </c>
      <c r="BX96" s="4">
        <v>79</v>
      </c>
      <c r="BY96" s="4">
        <v>80</v>
      </c>
      <c r="BZ96" s="30">
        <v>81</v>
      </c>
      <c r="CA96" s="1"/>
      <c r="CB96" s="1"/>
    </row>
    <row r="97" spans="1:80" s="25" customFormat="1" ht="25.5" customHeight="1" x14ac:dyDescent="0.25">
      <c r="A97" s="31" t="s">
        <v>123</v>
      </c>
      <c r="B97" s="7" t="s">
        <v>124</v>
      </c>
      <c r="C97" s="4" t="s">
        <v>125</v>
      </c>
      <c r="D97" s="32">
        <f>SUM(F97:CB97)</f>
        <v>4546000</v>
      </c>
      <c r="E97" s="32"/>
      <c r="F97" s="8">
        <v>0</v>
      </c>
      <c r="G97" s="8">
        <v>0</v>
      </c>
      <c r="H97" s="8">
        <v>0</v>
      </c>
      <c r="I97" s="8">
        <v>0</v>
      </c>
      <c r="J97" s="8">
        <v>92000</v>
      </c>
      <c r="K97" s="8">
        <v>91000</v>
      </c>
      <c r="L97" s="8">
        <v>94000</v>
      </c>
      <c r="M97" s="8">
        <v>89000</v>
      </c>
      <c r="N97" s="8">
        <v>87000</v>
      </c>
      <c r="O97" s="8">
        <v>85000</v>
      </c>
      <c r="P97" s="8">
        <v>85000</v>
      </c>
      <c r="Q97" s="8">
        <v>83000</v>
      </c>
      <c r="R97" s="8">
        <v>86000</v>
      </c>
      <c r="S97" s="8">
        <v>84000</v>
      </c>
      <c r="T97" s="8">
        <v>85000</v>
      </c>
      <c r="U97" s="8">
        <v>85000</v>
      </c>
      <c r="V97" s="8">
        <v>86000</v>
      </c>
      <c r="W97" s="8">
        <v>86000</v>
      </c>
      <c r="X97" s="8">
        <v>86000</v>
      </c>
      <c r="Y97" s="8">
        <v>86000</v>
      </c>
      <c r="Z97" s="8">
        <v>86000</v>
      </c>
      <c r="AA97" s="8">
        <v>86000</v>
      </c>
      <c r="AB97" s="8">
        <v>86000</v>
      </c>
      <c r="AC97" s="8">
        <v>86000</v>
      </c>
      <c r="AD97" s="8">
        <v>86000</v>
      </c>
      <c r="AE97" s="8">
        <v>86000</v>
      </c>
      <c r="AF97" s="8">
        <v>78000</v>
      </c>
      <c r="AG97" s="8">
        <v>78000</v>
      </c>
      <c r="AH97" s="8">
        <v>78000</v>
      </c>
      <c r="AI97" s="8">
        <v>78000</v>
      </c>
      <c r="AJ97" s="8">
        <v>78000</v>
      </c>
      <c r="AK97" s="8">
        <v>76000</v>
      </c>
      <c r="AL97" s="8">
        <v>71000</v>
      </c>
      <c r="AM97" s="8">
        <v>71000</v>
      </c>
      <c r="AN97" s="8">
        <v>71000</v>
      </c>
      <c r="AO97" s="8">
        <v>71000</v>
      </c>
      <c r="AP97" s="8">
        <v>71000</v>
      </c>
      <c r="AQ97" s="8">
        <v>71000</v>
      </c>
      <c r="AR97" s="8">
        <v>71000</v>
      </c>
      <c r="AS97" s="8">
        <v>71000</v>
      </c>
      <c r="AT97" s="8">
        <v>68000</v>
      </c>
      <c r="AU97" s="8">
        <v>68000</v>
      </c>
      <c r="AV97" s="8">
        <v>60000</v>
      </c>
      <c r="AW97" s="8">
        <v>60000</v>
      </c>
      <c r="AX97" s="8">
        <v>60000</v>
      </c>
      <c r="AY97" s="8">
        <v>60000</v>
      </c>
      <c r="AZ97" s="8">
        <v>60000</v>
      </c>
      <c r="BA97" s="8">
        <v>60000</v>
      </c>
      <c r="BB97" s="8">
        <v>60000</v>
      </c>
      <c r="BC97" s="8">
        <v>60000</v>
      </c>
      <c r="BD97" s="8">
        <v>60000</v>
      </c>
      <c r="BE97" s="8">
        <v>60000</v>
      </c>
      <c r="BF97" s="8">
        <v>60000</v>
      </c>
      <c r="BG97" s="8">
        <v>60000</v>
      </c>
      <c r="BH97" s="8">
        <v>60000</v>
      </c>
      <c r="BI97" s="8">
        <v>60000</v>
      </c>
      <c r="BJ97" s="8">
        <v>60000</v>
      </c>
      <c r="BK97" s="8">
        <v>60000</v>
      </c>
      <c r="BL97" s="8">
        <v>60000</v>
      </c>
      <c r="BM97" s="8">
        <v>60000</v>
      </c>
      <c r="BN97" s="8">
        <v>60000</v>
      </c>
      <c r="BO97" s="8">
        <v>60000</v>
      </c>
      <c r="BP97" s="8">
        <v>60000</v>
      </c>
      <c r="BQ97" s="8">
        <v>60000</v>
      </c>
      <c r="BR97" s="8">
        <v>60000</v>
      </c>
      <c r="BS97" s="8">
        <v>60000</v>
      </c>
      <c r="BT97" s="8">
        <v>15000</v>
      </c>
      <c r="BU97" s="8">
        <v>15000</v>
      </c>
      <c r="BV97" s="8">
        <v>0</v>
      </c>
      <c r="BW97" s="8">
        <v>0</v>
      </c>
      <c r="BX97" s="8">
        <v>0</v>
      </c>
      <c r="BY97" s="8">
        <v>0</v>
      </c>
      <c r="BZ97" s="33">
        <v>0</v>
      </c>
      <c r="CA97" s="34"/>
      <c r="CB97" s="35"/>
    </row>
    <row r="98" spans="1:80" s="25" customFormat="1" ht="21" customHeight="1" x14ac:dyDescent="0.25">
      <c r="A98" s="4" t="s">
        <v>126</v>
      </c>
      <c r="B98" s="4" t="s">
        <v>97</v>
      </c>
      <c r="C98" s="36">
        <v>1.6</v>
      </c>
      <c r="D98" s="32"/>
      <c r="E98" s="32"/>
      <c r="F98" s="36">
        <f>C98</f>
        <v>1.6</v>
      </c>
      <c r="G98" s="36">
        <f>F98</f>
        <v>1.6</v>
      </c>
      <c r="H98" s="36">
        <f t="shared" ref="H98" si="90">G98</f>
        <v>1.6</v>
      </c>
      <c r="I98" s="36">
        <f t="shared" ref="I98" si="91">H98</f>
        <v>1.6</v>
      </c>
      <c r="J98" s="36">
        <f t="shared" ref="J98" si="92">I98</f>
        <v>1.6</v>
      </c>
      <c r="K98" s="36">
        <f t="shared" ref="K98" si="93">J98</f>
        <v>1.6</v>
      </c>
      <c r="L98" s="36">
        <f t="shared" ref="L98" si="94">K98</f>
        <v>1.6</v>
      </c>
      <c r="M98" s="36">
        <f t="shared" ref="M98" si="95">L98</f>
        <v>1.6</v>
      </c>
      <c r="N98" s="36">
        <f t="shared" ref="N98" si="96">M98</f>
        <v>1.6</v>
      </c>
      <c r="O98" s="36">
        <f t="shared" ref="O98" si="97">N98</f>
        <v>1.6</v>
      </c>
      <c r="P98" s="36">
        <f t="shared" ref="P98" si="98">O98</f>
        <v>1.6</v>
      </c>
      <c r="Q98" s="36">
        <f t="shared" ref="Q98" si="99">P98</f>
        <v>1.6</v>
      </c>
      <c r="R98" s="36">
        <f t="shared" ref="R98" si="100">Q98</f>
        <v>1.6</v>
      </c>
      <c r="S98" s="36">
        <f t="shared" ref="S98" si="101">R98</f>
        <v>1.6</v>
      </c>
      <c r="T98" s="36">
        <f t="shared" ref="T98" si="102">S98</f>
        <v>1.6</v>
      </c>
      <c r="U98" s="36">
        <f t="shared" ref="U98" si="103">T98</f>
        <v>1.6</v>
      </c>
      <c r="V98" s="36">
        <f t="shared" ref="V98" si="104">U98</f>
        <v>1.6</v>
      </c>
      <c r="W98" s="36">
        <f t="shared" ref="W98" si="105">V98</f>
        <v>1.6</v>
      </c>
      <c r="X98" s="36">
        <f t="shared" ref="X98" si="106">W98</f>
        <v>1.6</v>
      </c>
      <c r="Y98" s="36">
        <f t="shared" ref="Y98" si="107">X98</f>
        <v>1.6</v>
      </c>
      <c r="Z98" s="36">
        <f t="shared" ref="Z98" si="108">Y98</f>
        <v>1.6</v>
      </c>
      <c r="AA98" s="36">
        <f t="shared" ref="AA98" si="109">Z98</f>
        <v>1.6</v>
      </c>
      <c r="AB98" s="36">
        <f t="shared" ref="AB98" si="110">AA98</f>
        <v>1.6</v>
      </c>
      <c r="AC98" s="36">
        <f t="shared" ref="AC98" si="111">AB98</f>
        <v>1.6</v>
      </c>
      <c r="AD98" s="36">
        <f t="shared" ref="AD98" si="112">AC98</f>
        <v>1.6</v>
      </c>
      <c r="AE98" s="36">
        <f t="shared" ref="AE98" si="113">AD98</f>
        <v>1.6</v>
      </c>
      <c r="AF98" s="36">
        <f t="shared" ref="AF98" si="114">AE98</f>
        <v>1.6</v>
      </c>
      <c r="AG98" s="36">
        <f t="shared" ref="AG98" si="115">AF98</f>
        <v>1.6</v>
      </c>
      <c r="AH98" s="36">
        <f t="shared" ref="AH98" si="116">AG98</f>
        <v>1.6</v>
      </c>
      <c r="AI98" s="36">
        <f t="shared" ref="AI98" si="117">AH98</f>
        <v>1.6</v>
      </c>
      <c r="AJ98" s="36">
        <f t="shared" ref="AJ98" si="118">AI98</f>
        <v>1.6</v>
      </c>
      <c r="AK98" s="36">
        <f t="shared" ref="AK98" si="119">AJ98</f>
        <v>1.6</v>
      </c>
      <c r="AL98" s="36">
        <f t="shared" ref="AL98" si="120">AK98</f>
        <v>1.6</v>
      </c>
      <c r="AM98" s="36">
        <f t="shared" ref="AM98" si="121">AL98</f>
        <v>1.6</v>
      </c>
      <c r="AN98" s="36">
        <f t="shared" ref="AN98" si="122">AM98</f>
        <v>1.6</v>
      </c>
      <c r="AO98" s="36">
        <f t="shared" ref="AO98" si="123">AN98</f>
        <v>1.6</v>
      </c>
      <c r="AP98" s="36">
        <f t="shared" ref="AP98" si="124">AO98</f>
        <v>1.6</v>
      </c>
      <c r="AQ98" s="36">
        <f t="shared" ref="AQ98" si="125">AP98</f>
        <v>1.6</v>
      </c>
      <c r="AR98" s="36">
        <f t="shared" ref="AR98" si="126">AQ98</f>
        <v>1.6</v>
      </c>
      <c r="AS98" s="36">
        <f t="shared" ref="AS98" si="127">AR98</f>
        <v>1.6</v>
      </c>
      <c r="AT98" s="36">
        <f t="shared" ref="AT98" si="128">AS98</f>
        <v>1.6</v>
      </c>
      <c r="AU98" s="36">
        <f t="shared" ref="AU98" si="129">AT98</f>
        <v>1.6</v>
      </c>
      <c r="AV98" s="36">
        <f t="shared" ref="AV98" si="130">AU98</f>
        <v>1.6</v>
      </c>
      <c r="AW98" s="36">
        <f t="shared" ref="AW98" si="131">AV98</f>
        <v>1.6</v>
      </c>
      <c r="AX98" s="36">
        <f t="shared" ref="AX98" si="132">AW98</f>
        <v>1.6</v>
      </c>
      <c r="AY98" s="36">
        <f t="shared" ref="AY98" si="133">AX98</f>
        <v>1.6</v>
      </c>
      <c r="AZ98" s="36">
        <f t="shared" ref="AZ98" si="134">AY98</f>
        <v>1.6</v>
      </c>
      <c r="BA98" s="36">
        <f t="shared" ref="BA98" si="135">AZ98</f>
        <v>1.6</v>
      </c>
      <c r="BB98" s="36">
        <f t="shared" ref="BB98" si="136">BA98</f>
        <v>1.6</v>
      </c>
      <c r="BC98" s="36">
        <f t="shared" ref="BC98" si="137">BB98</f>
        <v>1.6</v>
      </c>
      <c r="BD98" s="36">
        <f t="shared" ref="BD98" si="138">BC98</f>
        <v>1.6</v>
      </c>
      <c r="BE98" s="36">
        <f t="shared" ref="BE98" si="139">BD98</f>
        <v>1.6</v>
      </c>
      <c r="BF98" s="36">
        <f t="shared" ref="BF98" si="140">BE98</f>
        <v>1.6</v>
      </c>
      <c r="BG98" s="36">
        <f t="shared" ref="BG98" si="141">BF98</f>
        <v>1.6</v>
      </c>
      <c r="BH98" s="36">
        <f t="shared" ref="BH98" si="142">BG98</f>
        <v>1.6</v>
      </c>
      <c r="BI98" s="36">
        <f t="shared" ref="BI98" si="143">BH98</f>
        <v>1.6</v>
      </c>
      <c r="BJ98" s="36">
        <f t="shared" ref="BJ98" si="144">BI98</f>
        <v>1.6</v>
      </c>
      <c r="BK98" s="36">
        <f t="shared" ref="BK98" si="145">BJ98</f>
        <v>1.6</v>
      </c>
      <c r="BL98" s="36">
        <f t="shared" ref="BL98" si="146">BK98</f>
        <v>1.6</v>
      </c>
      <c r="BM98" s="36">
        <f t="shared" ref="BM98" si="147">BL98</f>
        <v>1.6</v>
      </c>
      <c r="BN98" s="36">
        <f t="shared" ref="BN98" si="148">BM98</f>
        <v>1.6</v>
      </c>
      <c r="BO98" s="36">
        <f t="shared" ref="BO98" si="149">BN98</f>
        <v>1.6</v>
      </c>
      <c r="BP98" s="36">
        <f t="shared" ref="BP98" si="150">BO98</f>
        <v>1.6</v>
      </c>
      <c r="BQ98" s="36">
        <f t="shared" ref="BQ98" si="151">BP98</f>
        <v>1.6</v>
      </c>
      <c r="BR98" s="36">
        <f t="shared" ref="BR98" si="152">BQ98</f>
        <v>1.6</v>
      </c>
      <c r="BS98" s="36">
        <f t="shared" ref="BS98" si="153">BR98</f>
        <v>1.6</v>
      </c>
      <c r="BT98" s="36">
        <f t="shared" ref="BT98" si="154">BS98</f>
        <v>1.6</v>
      </c>
      <c r="BU98" s="36">
        <f t="shared" ref="BU98" si="155">BT98</f>
        <v>1.6</v>
      </c>
      <c r="BV98" s="36">
        <f t="shared" ref="BV98" si="156">BU98</f>
        <v>1.6</v>
      </c>
      <c r="BW98" s="36">
        <f t="shared" ref="BW98" si="157">BV98</f>
        <v>1.6</v>
      </c>
      <c r="BX98" s="36">
        <f t="shared" ref="BX98" si="158">BW98</f>
        <v>1.6</v>
      </c>
      <c r="BY98" s="36">
        <f t="shared" ref="BY98" si="159">BX98</f>
        <v>1.6</v>
      </c>
      <c r="BZ98" s="37">
        <f t="shared" ref="BZ98" si="160">BY98</f>
        <v>1.6</v>
      </c>
      <c r="CA98" s="35"/>
      <c r="CB98" s="35"/>
    </row>
    <row r="99" spans="1:80" s="25" customFormat="1" ht="21" customHeight="1" x14ac:dyDescent="0.25">
      <c r="A99" s="4" t="s">
        <v>99</v>
      </c>
      <c r="B99" s="7" t="s">
        <v>124</v>
      </c>
      <c r="C99" s="4" t="s">
        <v>127</v>
      </c>
      <c r="D99" s="32">
        <f>SUM(F99:CB99)</f>
        <v>9079684.2721316144</v>
      </c>
      <c r="E99" s="32"/>
      <c r="F99" s="8">
        <v>0</v>
      </c>
      <c r="G99" s="8">
        <v>0</v>
      </c>
      <c r="H99" s="8">
        <v>0</v>
      </c>
      <c r="I99" s="8">
        <v>0</v>
      </c>
      <c r="J99" s="8">
        <f>J97*POWER((1+(J98/100)),J96)</f>
        <v>113085.26775721691</v>
      </c>
      <c r="K99" s="8">
        <f t="shared" ref="K99:BV99" si="161">K97*POWER((1+(K98/100)),K96)</f>
        <v>113645.77734523093</v>
      </c>
      <c r="L99" s="8">
        <f t="shared" si="161"/>
        <v>119270.6188964718</v>
      </c>
      <c r="M99" s="8">
        <f t="shared" si="161"/>
        <v>114733.26003292092</v>
      </c>
      <c r="N99" s="8">
        <f t="shared" si="161"/>
        <v>113949.46427898816</v>
      </c>
      <c r="O99" s="8">
        <f t="shared" si="161"/>
        <v>113111.21534636112</v>
      </c>
      <c r="P99" s="8">
        <f t="shared" si="161"/>
        <v>114920.99479190289</v>
      </c>
      <c r="Q99" s="8">
        <f t="shared" si="161"/>
        <v>114012.44292719515</v>
      </c>
      <c r="R99" s="8">
        <f t="shared" si="161"/>
        <v>120023.50859285065</v>
      </c>
      <c r="S99" s="8">
        <f t="shared" si="161"/>
        <v>119107.98043428193</v>
      </c>
      <c r="T99" s="8">
        <f t="shared" si="161"/>
        <v>122454.34750362605</v>
      </c>
      <c r="U99" s="8">
        <f t="shared" si="161"/>
        <v>124413.61706368407</v>
      </c>
      <c r="V99" s="8">
        <f t="shared" si="161"/>
        <v>127891.34358301718</v>
      </c>
      <c r="W99" s="8">
        <f t="shared" si="161"/>
        <v>129937.60508034546</v>
      </c>
      <c r="X99" s="8">
        <f t="shared" si="161"/>
        <v>132016.60676163094</v>
      </c>
      <c r="Y99" s="8">
        <f t="shared" si="161"/>
        <v>134128.87246981708</v>
      </c>
      <c r="Z99" s="8">
        <f t="shared" si="161"/>
        <v>136274.93442933416</v>
      </c>
      <c r="AA99" s="8">
        <f t="shared" si="161"/>
        <v>138455.33338020349</v>
      </c>
      <c r="AB99" s="8">
        <f t="shared" si="161"/>
        <v>140670.61871428674</v>
      </c>
      <c r="AC99" s="8">
        <f t="shared" si="161"/>
        <v>142921.34861371532</v>
      </c>
      <c r="AD99" s="8">
        <f t="shared" si="161"/>
        <v>145208.09019153478</v>
      </c>
      <c r="AE99" s="8">
        <f t="shared" si="161"/>
        <v>147531.41963459933</v>
      </c>
      <c r="AF99" s="8">
        <f t="shared" si="161"/>
        <v>135948.48771165963</v>
      </c>
      <c r="AG99" s="8">
        <f t="shared" si="161"/>
        <v>138123.66351504618</v>
      </c>
      <c r="AH99" s="8">
        <f t="shared" si="161"/>
        <v>140333.64213128694</v>
      </c>
      <c r="AI99" s="8">
        <f t="shared" si="161"/>
        <v>142578.9804053875</v>
      </c>
      <c r="AJ99" s="8">
        <f t="shared" si="161"/>
        <v>144860.24409187373</v>
      </c>
      <c r="AK99" s="8">
        <f t="shared" si="161"/>
        <v>143404.21292048873</v>
      </c>
      <c r="AL99" s="8">
        <f t="shared" si="161"/>
        <v>136113.24083200496</v>
      </c>
      <c r="AM99" s="8">
        <f t="shared" si="161"/>
        <v>138291.05268531703</v>
      </c>
      <c r="AN99" s="8">
        <f t="shared" si="161"/>
        <v>140503.70952828211</v>
      </c>
      <c r="AO99" s="8">
        <f t="shared" si="161"/>
        <v>142751.7688807346</v>
      </c>
      <c r="AP99" s="8">
        <f t="shared" si="161"/>
        <v>145035.79718282638</v>
      </c>
      <c r="AQ99" s="8">
        <f t="shared" si="161"/>
        <v>147356.36993775159</v>
      </c>
      <c r="AR99" s="8">
        <f t="shared" si="161"/>
        <v>149714.07185675562</v>
      </c>
      <c r="AS99" s="8">
        <f t="shared" si="161"/>
        <v>152109.4970064637</v>
      </c>
      <c r="AT99" s="8">
        <f t="shared" si="161"/>
        <v>148013.25252369809</v>
      </c>
      <c r="AU99" s="8">
        <f t="shared" si="161"/>
        <v>150381.46456407727</v>
      </c>
      <c r="AV99" s="8">
        <f t="shared" si="161"/>
        <v>134812.55999744337</v>
      </c>
      <c r="AW99" s="8">
        <f t="shared" si="161"/>
        <v>136969.56095740249</v>
      </c>
      <c r="AX99" s="8">
        <f t="shared" si="161"/>
        <v>139161.0739327209</v>
      </c>
      <c r="AY99" s="8">
        <f t="shared" si="161"/>
        <v>141387.65111564446</v>
      </c>
      <c r="AZ99" s="8">
        <f t="shared" si="161"/>
        <v>143649.85353349478</v>
      </c>
      <c r="BA99" s="8">
        <f t="shared" si="161"/>
        <v>145948.25119003069</v>
      </c>
      <c r="BB99" s="8">
        <f t="shared" si="161"/>
        <v>148283.42320907119</v>
      </c>
      <c r="BC99" s="8">
        <f t="shared" si="161"/>
        <v>150655.95798041634</v>
      </c>
      <c r="BD99" s="8">
        <f t="shared" si="161"/>
        <v>153066.45330810297</v>
      </c>
      <c r="BE99" s="8">
        <f t="shared" si="161"/>
        <v>155515.51656103265</v>
      </c>
      <c r="BF99" s="8">
        <f t="shared" si="161"/>
        <v>158003.7648260092</v>
      </c>
      <c r="BG99" s="8">
        <f t="shared" si="161"/>
        <v>160531.82506322532</v>
      </c>
      <c r="BH99" s="8">
        <f t="shared" si="161"/>
        <v>163100.33426423691</v>
      </c>
      <c r="BI99" s="8">
        <f t="shared" si="161"/>
        <v>165709.93961246469</v>
      </c>
      <c r="BJ99" s="8">
        <f t="shared" si="161"/>
        <v>168361.29864626413</v>
      </c>
      <c r="BK99" s="8">
        <f t="shared" si="161"/>
        <v>171055.07942460437</v>
      </c>
      <c r="BL99" s="8">
        <f t="shared" si="161"/>
        <v>173791.96069539801</v>
      </c>
      <c r="BM99" s="8">
        <f t="shared" si="161"/>
        <v>176572.63206652441</v>
      </c>
      <c r="BN99" s="8">
        <f t="shared" si="161"/>
        <v>179397.79417958882</v>
      </c>
      <c r="BO99" s="8">
        <f t="shared" si="161"/>
        <v>182268.15888646222</v>
      </c>
      <c r="BP99" s="8">
        <f t="shared" si="161"/>
        <v>185184.44942864563</v>
      </c>
      <c r="BQ99" s="8">
        <f t="shared" si="161"/>
        <v>188147.40061950395</v>
      </c>
      <c r="BR99" s="8">
        <f t="shared" si="161"/>
        <v>191157.75902941602</v>
      </c>
      <c r="BS99" s="8">
        <f t="shared" si="161"/>
        <v>194216.28317388668</v>
      </c>
      <c r="BT99" s="8">
        <f t="shared" si="161"/>
        <v>49330.935926167214</v>
      </c>
      <c r="BU99" s="8">
        <f t="shared" si="161"/>
        <v>50120.230900985895</v>
      </c>
      <c r="BV99" s="8">
        <f t="shared" si="161"/>
        <v>0</v>
      </c>
      <c r="BW99" s="8">
        <f t="shared" ref="BW99:BZ99" si="162">BW97*POWER((1+(BW98/100)),BW96)</f>
        <v>0</v>
      </c>
      <c r="BX99" s="8">
        <f t="shared" si="162"/>
        <v>0</v>
      </c>
      <c r="BY99" s="8">
        <f t="shared" si="162"/>
        <v>0</v>
      </c>
      <c r="BZ99" s="33">
        <f t="shared" si="162"/>
        <v>0</v>
      </c>
      <c r="CA99" s="34"/>
      <c r="CB99" s="34"/>
    </row>
    <row r="100" spans="1:80" s="25" customFormat="1" ht="36" customHeight="1" x14ac:dyDescent="0.25">
      <c r="A100" s="4" t="s">
        <v>128</v>
      </c>
      <c r="B100" s="4" t="s">
        <v>97</v>
      </c>
      <c r="C100" s="36">
        <v>1.97</v>
      </c>
      <c r="D100" s="32"/>
      <c r="E100" s="32"/>
      <c r="F100" s="36">
        <f>C100</f>
        <v>1.97</v>
      </c>
      <c r="G100" s="36">
        <f>F100</f>
        <v>1.97</v>
      </c>
      <c r="H100" s="36">
        <f t="shared" ref="H100" si="163">G100</f>
        <v>1.97</v>
      </c>
      <c r="I100" s="36">
        <f t="shared" ref="I100" si="164">H100</f>
        <v>1.97</v>
      </c>
      <c r="J100" s="36">
        <f t="shared" ref="J100" si="165">I100</f>
        <v>1.97</v>
      </c>
      <c r="K100" s="36">
        <f t="shared" ref="K100" si="166">J100</f>
        <v>1.97</v>
      </c>
      <c r="L100" s="36">
        <f t="shared" ref="L100" si="167">K100</f>
        <v>1.97</v>
      </c>
      <c r="M100" s="36">
        <f t="shared" ref="M100" si="168">L100</f>
        <v>1.97</v>
      </c>
      <c r="N100" s="36">
        <f t="shared" ref="N100" si="169">M100</f>
        <v>1.97</v>
      </c>
      <c r="O100" s="36">
        <f t="shared" ref="O100" si="170">N100</f>
        <v>1.97</v>
      </c>
      <c r="P100" s="36">
        <f t="shared" ref="P100" si="171">O100</f>
        <v>1.97</v>
      </c>
      <c r="Q100" s="36">
        <f t="shared" ref="Q100" si="172">P100</f>
        <v>1.97</v>
      </c>
      <c r="R100" s="36">
        <f t="shared" ref="R100" si="173">Q100</f>
        <v>1.97</v>
      </c>
      <c r="S100" s="36">
        <f t="shared" ref="S100" si="174">R100</f>
        <v>1.97</v>
      </c>
      <c r="T100" s="36">
        <f t="shared" ref="T100" si="175">S100</f>
        <v>1.97</v>
      </c>
      <c r="U100" s="36">
        <f t="shared" ref="U100" si="176">T100</f>
        <v>1.97</v>
      </c>
      <c r="V100" s="36">
        <f t="shared" ref="V100" si="177">U100</f>
        <v>1.97</v>
      </c>
      <c r="W100" s="36">
        <f t="shared" ref="W100" si="178">V100</f>
        <v>1.97</v>
      </c>
      <c r="X100" s="36">
        <f t="shared" ref="X100" si="179">W100</f>
        <v>1.97</v>
      </c>
      <c r="Y100" s="36">
        <f t="shared" ref="Y100" si="180">X100</f>
        <v>1.97</v>
      </c>
      <c r="Z100" s="36">
        <f t="shared" ref="Z100" si="181">Y100</f>
        <v>1.97</v>
      </c>
      <c r="AA100" s="36">
        <f t="shared" ref="AA100" si="182">Z100</f>
        <v>1.97</v>
      </c>
      <c r="AB100" s="36">
        <f t="shared" ref="AB100" si="183">AA100</f>
        <v>1.97</v>
      </c>
      <c r="AC100" s="36">
        <f t="shared" ref="AC100" si="184">AB100</f>
        <v>1.97</v>
      </c>
      <c r="AD100" s="36">
        <f t="shared" ref="AD100" si="185">AC100</f>
        <v>1.97</v>
      </c>
      <c r="AE100" s="36">
        <f t="shared" ref="AE100" si="186">AD100</f>
        <v>1.97</v>
      </c>
      <c r="AF100" s="36">
        <f t="shared" ref="AF100" si="187">AE100</f>
        <v>1.97</v>
      </c>
      <c r="AG100" s="36">
        <f t="shared" ref="AG100" si="188">AF100</f>
        <v>1.97</v>
      </c>
      <c r="AH100" s="36">
        <f t="shared" ref="AH100" si="189">AG100</f>
        <v>1.97</v>
      </c>
      <c r="AI100" s="36">
        <f t="shared" ref="AI100" si="190">AH100</f>
        <v>1.97</v>
      </c>
      <c r="AJ100" s="36">
        <f t="shared" ref="AJ100" si="191">AI100</f>
        <v>1.97</v>
      </c>
      <c r="AK100" s="36">
        <f t="shared" ref="AK100" si="192">AJ100</f>
        <v>1.97</v>
      </c>
      <c r="AL100" s="36">
        <f t="shared" ref="AL100" si="193">AK100</f>
        <v>1.97</v>
      </c>
      <c r="AM100" s="36">
        <f t="shared" ref="AM100" si="194">AL100</f>
        <v>1.97</v>
      </c>
      <c r="AN100" s="36">
        <f t="shared" ref="AN100" si="195">AM100</f>
        <v>1.97</v>
      </c>
      <c r="AO100" s="36">
        <f t="shared" ref="AO100" si="196">AN100</f>
        <v>1.97</v>
      </c>
      <c r="AP100" s="36">
        <f t="shared" ref="AP100" si="197">AO100</f>
        <v>1.97</v>
      </c>
      <c r="AQ100" s="36">
        <f t="shared" ref="AQ100" si="198">AP100</f>
        <v>1.97</v>
      </c>
      <c r="AR100" s="36">
        <f t="shared" ref="AR100" si="199">AQ100</f>
        <v>1.97</v>
      </c>
      <c r="AS100" s="36">
        <f t="shared" ref="AS100" si="200">AR100</f>
        <v>1.97</v>
      </c>
      <c r="AT100" s="36">
        <f t="shared" ref="AT100" si="201">AS100</f>
        <v>1.97</v>
      </c>
      <c r="AU100" s="36">
        <f t="shared" ref="AU100" si="202">AT100</f>
        <v>1.97</v>
      </c>
      <c r="AV100" s="36">
        <f t="shared" ref="AV100" si="203">AU100</f>
        <v>1.97</v>
      </c>
      <c r="AW100" s="36">
        <f t="shared" ref="AW100" si="204">AV100</f>
        <v>1.97</v>
      </c>
      <c r="AX100" s="36">
        <f t="shared" ref="AX100" si="205">AW100</f>
        <v>1.97</v>
      </c>
      <c r="AY100" s="36">
        <f t="shared" ref="AY100" si="206">AX100</f>
        <v>1.97</v>
      </c>
      <c r="AZ100" s="36">
        <f t="shared" ref="AZ100" si="207">AY100</f>
        <v>1.97</v>
      </c>
      <c r="BA100" s="36">
        <f t="shared" ref="BA100" si="208">AZ100</f>
        <v>1.97</v>
      </c>
      <c r="BB100" s="36">
        <f t="shared" ref="BB100" si="209">BA100</f>
        <v>1.97</v>
      </c>
      <c r="BC100" s="36">
        <f t="shared" ref="BC100" si="210">BB100</f>
        <v>1.97</v>
      </c>
      <c r="BD100" s="36">
        <f t="shared" ref="BD100" si="211">BC100</f>
        <v>1.97</v>
      </c>
      <c r="BE100" s="36">
        <f t="shared" ref="BE100" si="212">BD100</f>
        <v>1.97</v>
      </c>
      <c r="BF100" s="36">
        <f t="shared" ref="BF100" si="213">BE100</f>
        <v>1.97</v>
      </c>
      <c r="BG100" s="36">
        <f t="shared" ref="BG100" si="214">BF100</f>
        <v>1.97</v>
      </c>
      <c r="BH100" s="36">
        <f t="shared" ref="BH100" si="215">BG100</f>
        <v>1.97</v>
      </c>
      <c r="BI100" s="36">
        <f t="shared" ref="BI100" si="216">BH100</f>
        <v>1.97</v>
      </c>
      <c r="BJ100" s="36">
        <f t="shared" ref="BJ100" si="217">BI100</f>
        <v>1.97</v>
      </c>
      <c r="BK100" s="36">
        <f t="shared" ref="BK100" si="218">BJ100</f>
        <v>1.97</v>
      </c>
      <c r="BL100" s="36">
        <f t="shared" ref="BL100" si="219">BK100</f>
        <v>1.97</v>
      </c>
      <c r="BM100" s="36">
        <f t="shared" ref="BM100" si="220">BL100</f>
        <v>1.97</v>
      </c>
      <c r="BN100" s="36">
        <f t="shared" ref="BN100" si="221">BM100</f>
        <v>1.97</v>
      </c>
      <c r="BO100" s="36">
        <f t="shared" ref="BO100" si="222">BN100</f>
        <v>1.97</v>
      </c>
      <c r="BP100" s="36">
        <f t="shared" ref="BP100" si="223">BO100</f>
        <v>1.97</v>
      </c>
      <c r="BQ100" s="36">
        <f t="shared" ref="BQ100" si="224">BP100</f>
        <v>1.97</v>
      </c>
      <c r="BR100" s="36">
        <f t="shared" ref="BR100" si="225">BQ100</f>
        <v>1.97</v>
      </c>
      <c r="BS100" s="36">
        <f t="shared" ref="BS100" si="226">BR100</f>
        <v>1.97</v>
      </c>
      <c r="BT100" s="36">
        <f t="shared" ref="BT100" si="227">BS100</f>
        <v>1.97</v>
      </c>
      <c r="BU100" s="36">
        <f t="shared" ref="BU100" si="228">BT100</f>
        <v>1.97</v>
      </c>
      <c r="BV100" s="36">
        <f t="shared" ref="BV100" si="229">BU100</f>
        <v>1.97</v>
      </c>
      <c r="BW100" s="36">
        <f t="shared" ref="BW100" si="230">BV100</f>
        <v>1.97</v>
      </c>
      <c r="BX100" s="36">
        <f t="shared" ref="BX100" si="231">BW100</f>
        <v>1.97</v>
      </c>
      <c r="BY100" s="36">
        <f t="shared" ref="BY100" si="232">BX100</f>
        <v>1.97</v>
      </c>
      <c r="BZ100" s="37">
        <f t="shared" ref="BZ100" si="233">BY100</f>
        <v>1.97</v>
      </c>
      <c r="CA100" s="35"/>
      <c r="CB100" s="35"/>
    </row>
    <row r="101" spans="1:80" s="25" customFormat="1" ht="21" customHeight="1" x14ac:dyDescent="0.25">
      <c r="A101" s="4" t="s">
        <v>99</v>
      </c>
      <c r="B101" s="7" t="s">
        <v>124</v>
      </c>
      <c r="C101" s="4" t="s">
        <v>129</v>
      </c>
      <c r="D101" s="32">
        <f>SUM(F101:CB101)</f>
        <v>25786972.499335419</v>
      </c>
      <c r="E101" s="32"/>
      <c r="F101" s="8">
        <v>430583</v>
      </c>
      <c r="G101" s="8">
        <v>520286</v>
      </c>
      <c r="H101" s="8">
        <v>548842</v>
      </c>
      <c r="I101" s="8">
        <v>541667</v>
      </c>
      <c r="J101" s="8">
        <f>J99*POWER((1+(J100/100)),J96)</f>
        <v>145729.50227165929</v>
      </c>
      <c r="K101" s="8">
        <f t="shared" ref="K101:BV101" si="234">K99*POWER((1+(K100/100)),K96)</f>
        <v>149336.91444794016</v>
      </c>
      <c r="L101" s="8">
        <f t="shared" si="234"/>
        <v>159815.81812287433</v>
      </c>
      <c r="M101" s="8">
        <f t="shared" si="234"/>
        <v>156764.61588340707</v>
      </c>
      <c r="N101" s="8">
        <f t="shared" si="234"/>
        <v>158760.85016102574</v>
      </c>
      <c r="O101" s="8">
        <f t="shared" si="234"/>
        <v>160697.53545055556</v>
      </c>
      <c r="P101" s="8">
        <f t="shared" si="234"/>
        <v>166485.08932931439</v>
      </c>
      <c r="Q101" s="8">
        <f t="shared" si="234"/>
        <v>168422.70469220926</v>
      </c>
      <c r="R101" s="8">
        <f t="shared" si="234"/>
        <v>180795.29469176687</v>
      </c>
      <c r="S101" s="8">
        <f t="shared" si="234"/>
        <v>182950.7042405649</v>
      </c>
      <c r="T101" s="8">
        <f t="shared" si="234"/>
        <v>191796.13556826222</v>
      </c>
      <c r="U101" s="8">
        <f t="shared" si="234"/>
        <v>198703.71174998034</v>
      </c>
      <c r="V101" s="8">
        <f t="shared" si="234"/>
        <v>208281.94879492058</v>
      </c>
      <c r="W101" s="8">
        <f t="shared" si="234"/>
        <v>215783.2648371594</v>
      </c>
      <c r="X101" s="8">
        <f t="shared" si="234"/>
        <v>223554.74227692263</v>
      </c>
      <c r="Y101" s="8">
        <f t="shared" si="234"/>
        <v>231606.11103097457</v>
      </c>
      <c r="Z101" s="8">
        <f t="shared" si="234"/>
        <v>239947.45144097728</v>
      </c>
      <c r="AA101" s="8">
        <f t="shared" si="234"/>
        <v>248589.20689411438</v>
      </c>
      <c r="AB101" s="8">
        <f t="shared" si="234"/>
        <v>257542.19689824726</v>
      </c>
      <c r="AC101" s="8">
        <f t="shared" si="234"/>
        <v>266817.63062797702</v>
      </c>
      <c r="AD101" s="8">
        <f t="shared" si="234"/>
        <v>276427.12095856975</v>
      </c>
      <c r="AE101" s="8">
        <f t="shared" si="234"/>
        <v>286382.69900531683</v>
      </c>
      <c r="AF101" s="8">
        <f t="shared" si="234"/>
        <v>269097.12414592539</v>
      </c>
      <c r="AG101" s="8">
        <f t="shared" si="234"/>
        <v>278788.71089146577</v>
      </c>
      <c r="AH101" s="8">
        <f t="shared" si="234"/>
        <v>288829.34207196411</v>
      </c>
      <c r="AI101" s="8">
        <f t="shared" si="234"/>
        <v>299231.58859255427</v>
      </c>
      <c r="AJ101" s="8">
        <f t="shared" si="234"/>
        <v>310008.47410203289</v>
      </c>
      <c r="AK101" s="8">
        <f t="shared" si="234"/>
        <v>312938.27357290953</v>
      </c>
      <c r="AL101" s="8">
        <f t="shared" si="234"/>
        <v>302879.28123570763</v>
      </c>
      <c r="AM101" s="8">
        <f t="shared" si="234"/>
        <v>313787.53912526782</v>
      </c>
      <c r="AN101" s="8">
        <f t="shared" si="234"/>
        <v>325088.66010437219</v>
      </c>
      <c r="AO101" s="8">
        <f t="shared" si="234"/>
        <v>336796.79321576317</v>
      </c>
      <c r="AP101" s="8">
        <f t="shared" si="234"/>
        <v>348926.5970827876</v>
      </c>
      <c r="AQ101" s="8">
        <f t="shared" si="234"/>
        <v>361493.25826204359</v>
      </c>
      <c r="AR101" s="8">
        <f t="shared" si="234"/>
        <v>374512.51025700272</v>
      </c>
      <c r="AS101" s="8">
        <f t="shared" si="234"/>
        <v>388000.65321641078</v>
      </c>
      <c r="AT101" s="8">
        <f t="shared" si="234"/>
        <v>384989.73317274463</v>
      </c>
      <c r="AU101" s="8">
        <f t="shared" si="234"/>
        <v>398855.21541090769</v>
      </c>
      <c r="AV101" s="8">
        <f t="shared" si="234"/>
        <v>364605.94038085995</v>
      </c>
      <c r="AW101" s="8">
        <f t="shared" si="234"/>
        <v>377737.29624486476</v>
      </c>
      <c r="AX101" s="8">
        <f t="shared" si="234"/>
        <v>391341.58051658282</v>
      </c>
      <c r="AY101" s="8">
        <f t="shared" si="234"/>
        <v>405435.82580720366</v>
      </c>
      <c r="AZ101" s="8">
        <f t="shared" si="234"/>
        <v>420037.67816081533</v>
      </c>
      <c r="BA101" s="8">
        <f t="shared" si="234"/>
        <v>435165.41914731276</v>
      </c>
      <c r="BB101" s="8">
        <f t="shared" si="234"/>
        <v>450837.98875098705</v>
      </c>
      <c r="BC101" s="8">
        <f t="shared" si="234"/>
        <v>467075.00908345164</v>
      </c>
      <c r="BD101" s="8">
        <f t="shared" si="234"/>
        <v>483896.80895059393</v>
      </c>
      <c r="BE101" s="8">
        <f t="shared" si="234"/>
        <v>501324.44930431154</v>
      </c>
      <c r="BF101" s="8">
        <f t="shared" si="234"/>
        <v>519379.74961089616</v>
      </c>
      <c r="BG101" s="8">
        <f t="shared" si="234"/>
        <v>538085.31516908249</v>
      </c>
      <c r="BH101" s="8">
        <f t="shared" si="234"/>
        <v>557464.56541196001</v>
      </c>
      <c r="BI101" s="8">
        <f t="shared" si="234"/>
        <v>577541.76322818478</v>
      </c>
      <c r="BJ101" s="8">
        <f t="shared" si="234"/>
        <v>598342.04533920053</v>
      </c>
      <c r="BK101" s="8">
        <f t="shared" si="234"/>
        <v>619891.45377050096</v>
      </c>
      <c r="BL101" s="8">
        <f t="shared" si="234"/>
        <v>642216.9684563363</v>
      </c>
      <c r="BM101" s="8">
        <f t="shared" si="234"/>
        <v>665346.54101868509</v>
      </c>
      <c r="BN101" s="8">
        <f t="shared" si="234"/>
        <v>689309.12976278132</v>
      </c>
      <c r="BO101" s="8">
        <f t="shared" si="234"/>
        <v>714134.73593301373</v>
      </c>
      <c r="BP101" s="8">
        <f t="shared" si="234"/>
        <v>739854.44127458846</v>
      </c>
      <c r="BQ101" s="8">
        <f t="shared" si="234"/>
        <v>766500.44694798102</v>
      </c>
      <c r="BR101" s="8">
        <f t="shared" si="234"/>
        <v>794106.11384490191</v>
      </c>
      <c r="BS101" s="8">
        <f t="shared" si="234"/>
        <v>822706.004356249</v>
      </c>
      <c r="BT101" s="8">
        <f t="shared" si="234"/>
        <v>213083.98141108503</v>
      </c>
      <c r="BU101" s="8">
        <f t="shared" si="234"/>
        <v>220758.24361840161</v>
      </c>
      <c r="BV101" s="8">
        <f t="shared" si="234"/>
        <v>0</v>
      </c>
      <c r="BW101" s="8">
        <f t="shared" ref="BW101:BZ101" si="235">BW99*POWER((1+(BW100/100)),BW96)</f>
        <v>0</v>
      </c>
      <c r="BX101" s="8">
        <f t="shared" si="235"/>
        <v>0</v>
      </c>
      <c r="BY101" s="8">
        <f t="shared" si="235"/>
        <v>0</v>
      </c>
      <c r="BZ101" s="33">
        <f t="shared" si="235"/>
        <v>0</v>
      </c>
      <c r="CA101" s="34"/>
      <c r="CB101" s="35"/>
    </row>
    <row r="102" spans="1:80" s="44" customFormat="1" ht="21" customHeight="1" x14ac:dyDescent="0.25">
      <c r="A102" s="38"/>
      <c r="B102" s="38" t="s">
        <v>122</v>
      </c>
      <c r="C102" s="38"/>
      <c r="D102" s="39"/>
      <c r="E102" s="40"/>
      <c r="F102" s="41">
        <v>1</v>
      </c>
      <c r="G102" s="41">
        <v>2</v>
      </c>
      <c r="H102" s="41">
        <v>3</v>
      </c>
      <c r="I102" s="41">
        <v>4</v>
      </c>
      <c r="J102" s="41">
        <v>5</v>
      </c>
      <c r="K102" s="41">
        <v>6</v>
      </c>
      <c r="L102" s="41">
        <v>7</v>
      </c>
      <c r="M102" s="41">
        <v>8</v>
      </c>
      <c r="N102" s="41">
        <v>9</v>
      </c>
      <c r="O102" s="41">
        <v>10</v>
      </c>
      <c r="P102" s="41">
        <v>11</v>
      </c>
      <c r="Q102" s="41">
        <v>12</v>
      </c>
      <c r="R102" s="41">
        <v>13</v>
      </c>
      <c r="S102" s="41">
        <v>14</v>
      </c>
      <c r="T102" s="41">
        <v>15</v>
      </c>
      <c r="U102" s="41">
        <v>16</v>
      </c>
      <c r="V102" s="41">
        <v>17</v>
      </c>
      <c r="W102" s="41">
        <v>18</v>
      </c>
      <c r="X102" s="41">
        <v>19</v>
      </c>
      <c r="Y102" s="41">
        <v>20</v>
      </c>
      <c r="Z102" s="41">
        <v>21</v>
      </c>
      <c r="AA102" s="41">
        <v>22</v>
      </c>
      <c r="AB102" s="41">
        <v>23</v>
      </c>
      <c r="AC102" s="41">
        <v>24</v>
      </c>
      <c r="AD102" s="41">
        <v>25</v>
      </c>
      <c r="AE102" s="41">
        <v>26</v>
      </c>
      <c r="AF102" s="41">
        <v>27</v>
      </c>
      <c r="AG102" s="41">
        <v>28</v>
      </c>
      <c r="AH102" s="41">
        <v>29</v>
      </c>
      <c r="AI102" s="41">
        <v>30</v>
      </c>
      <c r="AJ102" s="41">
        <v>31</v>
      </c>
      <c r="AK102" s="41">
        <v>32</v>
      </c>
      <c r="AL102" s="41">
        <v>33</v>
      </c>
      <c r="AM102" s="41">
        <v>34</v>
      </c>
      <c r="AN102" s="41">
        <v>35</v>
      </c>
      <c r="AO102" s="41">
        <v>36</v>
      </c>
      <c r="AP102" s="41">
        <v>37</v>
      </c>
      <c r="AQ102" s="41">
        <v>38</v>
      </c>
      <c r="AR102" s="41">
        <v>39</v>
      </c>
      <c r="AS102" s="41">
        <v>40</v>
      </c>
      <c r="AT102" s="41">
        <v>41</v>
      </c>
      <c r="AU102" s="41">
        <v>42</v>
      </c>
      <c r="AV102" s="41">
        <v>43</v>
      </c>
      <c r="AW102" s="41">
        <v>44</v>
      </c>
      <c r="AX102" s="41">
        <v>45</v>
      </c>
      <c r="AY102" s="41">
        <v>46</v>
      </c>
      <c r="AZ102" s="41">
        <v>47</v>
      </c>
      <c r="BA102" s="41">
        <v>48</v>
      </c>
      <c r="BB102" s="41">
        <v>49</v>
      </c>
      <c r="BC102" s="41">
        <v>50</v>
      </c>
      <c r="BD102" s="41">
        <v>51</v>
      </c>
      <c r="BE102" s="41">
        <v>52</v>
      </c>
      <c r="BF102" s="41">
        <v>53</v>
      </c>
      <c r="BG102" s="41">
        <v>54</v>
      </c>
      <c r="BH102" s="41">
        <v>55</v>
      </c>
      <c r="BI102" s="41">
        <v>56</v>
      </c>
      <c r="BJ102" s="41">
        <v>57</v>
      </c>
      <c r="BK102" s="41">
        <v>58</v>
      </c>
      <c r="BL102" s="41">
        <v>59</v>
      </c>
      <c r="BM102" s="41">
        <v>60</v>
      </c>
      <c r="BN102" s="41">
        <v>61</v>
      </c>
      <c r="BO102" s="41">
        <v>62</v>
      </c>
      <c r="BP102" s="41">
        <v>63</v>
      </c>
      <c r="BQ102" s="41">
        <v>64</v>
      </c>
      <c r="BR102" s="41">
        <v>65</v>
      </c>
      <c r="BS102" s="41">
        <v>66</v>
      </c>
      <c r="BT102" s="41">
        <v>67</v>
      </c>
      <c r="BU102" s="41">
        <v>68</v>
      </c>
      <c r="BV102" s="41">
        <v>69</v>
      </c>
      <c r="BW102" s="41">
        <v>70</v>
      </c>
      <c r="BX102" s="41">
        <v>71</v>
      </c>
      <c r="BY102" s="41">
        <v>72</v>
      </c>
      <c r="BZ102" s="42">
        <v>73</v>
      </c>
      <c r="CA102" s="43"/>
      <c r="CB102" s="43"/>
    </row>
    <row r="103" spans="1:80" s="25" customFormat="1" ht="55.9" customHeight="1" x14ac:dyDescent="0.25">
      <c r="A103" s="31" t="s">
        <v>130</v>
      </c>
      <c r="B103" s="7" t="s">
        <v>124</v>
      </c>
      <c r="C103" s="4" t="s">
        <v>125</v>
      </c>
      <c r="D103" s="32">
        <f>SUM(F103:CB103)</f>
        <v>6204000</v>
      </c>
      <c r="E103" s="32"/>
      <c r="F103" s="8">
        <v>0</v>
      </c>
      <c r="G103" s="8">
        <v>0</v>
      </c>
      <c r="H103" s="8">
        <v>0</v>
      </c>
      <c r="I103" s="8">
        <v>0</v>
      </c>
      <c r="J103" s="8">
        <v>95000</v>
      </c>
      <c r="K103" s="8">
        <v>98000</v>
      </c>
      <c r="L103" s="8">
        <v>81000</v>
      </c>
      <c r="M103" s="8">
        <v>78000</v>
      </c>
      <c r="N103" s="8">
        <v>80000</v>
      </c>
      <c r="O103" s="8">
        <v>61000</v>
      </c>
      <c r="P103" s="8">
        <v>54000</v>
      </c>
      <c r="Q103" s="8">
        <v>50000</v>
      </c>
      <c r="R103" s="8">
        <v>49000</v>
      </c>
      <c r="S103" s="8">
        <v>49000</v>
      </c>
      <c r="T103" s="8">
        <v>49000</v>
      </c>
      <c r="U103" s="8">
        <v>49000</v>
      </c>
      <c r="V103" s="8">
        <v>27000</v>
      </c>
      <c r="W103" s="8">
        <v>27000</v>
      </c>
      <c r="X103" s="8">
        <v>7000</v>
      </c>
      <c r="Y103" s="8">
        <v>7000</v>
      </c>
      <c r="Z103" s="8">
        <v>7000</v>
      </c>
      <c r="AA103" s="8">
        <v>7000</v>
      </c>
      <c r="AB103" s="8">
        <v>7000</v>
      </c>
      <c r="AC103" s="8">
        <v>48000</v>
      </c>
      <c r="AD103" s="8">
        <v>105000</v>
      </c>
      <c r="AE103" s="8">
        <v>156000</v>
      </c>
      <c r="AF103" s="8">
        <v>207000</v>
      </c>
      <c r="AG103" s="8">
        <v>207000</v>
      </c>
      <c r="AH103" s="8">
        <v>156000</v>
      </c>
      <c r="AI103" s="8">
        <v>105000</v>
      </c>
      <c r="AJ103" s="8">
        <v>65000</v>
      </c>
      <c r="AK103" s="8">
        <v>86000</v>
      </c>
      <c r="AL103" s="8">
        <v>106000</v>
      </c>
      <c r="AM103" s="8">
        <v>107000</v>
      </c>
      <c r="AN103" s="8">
        <v>106000</v>
      </c>
      <c r="AO103" s="8">
        <v>106000</v>
      </c>
      <c r="AP103" s="8">
        <v>106000</v>
      </c>
      <c r="AQ103" s="8">
        <v>106000</v>
      </c>
      <c r="AR103" s="8">
        <v>106000</v>
      </c>
      <c r="AS103" s="8">
        <v>106000</v>
      </c>
      <c r="AT103" s="8">
        <v>107000</v>
      </c>
      <c r="AU103" s="8">
        <v>106000</v>
      </c>
      <c r="AV103" s="8">
        <v>106000</v>
      </c>
      <c r="AW103" s="8">
        <v>105000</v>
      </c>
      <c r="AX103" s="8">
        <v>105000</v>
      </c>
      <c r="AY103" s="8">
        <v>103000</v>
      </c>
      <c r="AZ103" s="8">
        <v>103000</v>
      </c>
      <c r="BA103" s="8">
        <v>103000</v>
      </c>
      <c r="BB103" s="8">
        <v>103000</v>
      </c>
      <c r="BC103" s="8">
        <v>103000</v>
      </c>
      <c r="BD103" s="8">
        <v>103000</v>
      </c>
      <c r="BE103" s="8">
        <v>103000</v>
      </c>
      <c r="BF103" s="8">
        <v>103000</v>
      </c>
      <c r="BG103" s="8">
        <v>103000</v>
      </c>
      <c r="BH103" s="8">
        <v>103000</v>
      </c>
      <c r="BI103" s="8">
        <v>103000</v>
      </c>
      <c r="BJ103" s="8">
        <v>103000</v>
      </c>
      <c r="BK103" s="8">
        <v>90000</v>
      </c>
      <c r="BL103" s="8">
        <v>105000</v>
      </c>
      <c r="BM103" s="8">
        <v>104000</v>
      </c>
      <c r="BN103" s="8">
        <v>110000</v>
      </c>
      <c r="BO103" s="8">
        <v>105000</v>
      </c>
      <c r="BP103" s="8">
        <v>107000</v>
      </c>
      <c r="BQ103" s="8">
        <v>105000</v>
      </c>
      <c r="BR103" s="8">
        <v>100000</v>
      </c>
      <c r="BS103" s="8">
        <v>104000</v>
      </c>
      <c r="BT103" s="8">
        <v>100000</v>
      </c>
      <c r="BU103" s="8">
        <v>105000</v>
      </c>
      <c r="BV103" s="8">
        <v>100000</v>
      </c>
      <c r="BW103" s="8">
        <v>100000</v>
      </c>
      <c r="BX103" s="8">
        <v>100000</v>
      </c>
      <c r="BY103" s="8">
        <v>69000</v>
      </c>
      <c r="BZ103" s="33">
        <v>69000</v>
      </c>
      <c r="CA103" s="34"/>
      <c r="CB103" s="35"/>
    </row>
    <row r="104" spans="1:80" s="25" customFormat="1" ht="21" customHeight="1" x14ac:dyDescent="0.25">
      <c r="A104" s="4" t="s">
        <v>126</v>
      </c>
      <c r="B104" s="4" t="s">
        <v>97</v>
      </c>
      <c r="C104" s="36">
        <v>1.6</v>
      </c>
      <c r="D104" s="32"/>
      <c r="E104" s="32"/>
      <c r="F104" s="36">
        <f>C104</f>
        <v>1.6</v>
      </c>
      <c r="G104" s="36">
        <f>F104</f>
        <v>1.6</v>
      </c>
      <c r="H104" s="36">
        <f t="shared" ref="H104" si="236">G104</f>
        <v>1.6</v>
      </c>
      <c r="I104" s="36">
        <f t="shared" ref="I104" si="237">H104</f>
        <v>1.6</v>
      </c>
      <c r="J104" s="36">
        <f t="shared" ref="J104" si="238">I104</f>
        <v>1.6</v>
      </c>
      <c r="K104" s="36">
        <f t="shared" ref="K104" si="239">J104</f>
        <v>1.6</v>
      </c>
      <c r="L104" s="36">
        <f t="shared" ref="L104" si="240">K104</f>
        <v>1.6</v>
      </c>
      <c r="M104" s="36">
        <f t="shared" ref="M104" si="241">L104</f>
        <v>1.6</v>
      </c>
      <c r="N104" s="36">
        <f t="shared" ref="N104" si="242">M104</f>
        <v>1.6</v>
      </c>
      <c r="O104" s="36">
        <f t="shared" ref="O104" si="243">N104</f>
        <v>1.6</v>
      </c>
      <c r="P104" s="36">
        <f t="shared" ref="P104" si="244">O104</f>
        <v>1.6</v>
      </c>
      <c r="Q104" s="36">
        <f t="shared" ref="Q104" si="245">P104</f>
        <v>1.6</v>
      </c>
      <c r="R104" s="36">
        <f t="shared" ref="R104" si="246">Q104</f>
        <v>1.6</v>
      </c>
      <c r="S104" s="36">
        <f t="shared" ref="S104" si="247">R104</f>
        <v>1.6</v>
      </c>
      <c r="T104" s="36">
        <f t="shared" ref="T104" si="248">S104</f>
        <v>1.6</v>
      </c>
      <c r="U104" s="36">
        <f t="shared" ref="U104" si="249">T104</f>
        <v>1.6</v>
      </c>
      <c r="V104" s="36">
        <f t="shared" ref="V104" si="250">U104</f>
        <v>1.6</v>
      </c>
      <c r="W104" s="36">
        <f t="shared" ref="W104" si="251">V104</f>
        <v>1.6</v>
      </c>
      <c r="X104" s="36">
        <f t="shared" ref="X104" si="252">W104</f>
        <v>1.6</v>
      </c>
      <c r="Y104" s="36">
        <f t="shared" ref="Y104" si="253">X104</f>
        <v>1.6</v>
      </c>
      <c r="Z104" s="36">
        <f t="shared" ref="Z104" si="254">Y104</f>
        <v>1.6</v>
      </c>
      <c r="AA104" s="36">
        <f t="shared" ref="AA104" si="255">Z104</f>
        <v>1.6</v>
      </c>
      <c r="AB104" s="36">
        <f t="shared" ref="AB104" si="256">AA104</f>
        <v>1.6</v>
      </c>
      <c r="AC104" s="36">
        <f t="shared" ref="AC104" si="257">AB104</f>
        <v>1.6</v>
      </c>
      <c r="AD104" s="36">
        <f t="shared" ref="AD104" si="258">AC104</f>
        <v>1.6</v>
      </c>
      <c r="AE104" s="36">
        <f t="shared" ref="AE104" si="259">AD104</f>
        <v>1.6</v>
      </c>
      <c r="AF104" s="36">
        <f t="shared" ref="AF104" si="260">AE104</f>
        <v>1.6</v>
      </c>
      <c r="AG104" s="36">
        <f t="shared" ref="AG104" si="261">AF104</f>
        <v>1.6</v>
      </c>
      <c r="AH104" s="36">
        <f t="shared" ref="AH104" si="262">AG104</f>
        <v>1.6</v>
      </c>
      <c r="AI104" s="36">
        <f t="shared" ref="AI104" si="263">AH104</f>
        <v>1.6</v>
      </c>
      <c r="AJ104" s="36">
        <f t="shared" ref="AJ104" si="264">AI104</f>
        <v>1.6</v>
      </c>
      <c r="AK104" s="36">
        <f t="shared" ref="AK104" si="265">AJ104</f>
        <v>1.6</v>
      </c>
      <c r="AL104" s="36">
        <f t="shared" ref="AL104" si="266">AK104</f>
        <v>1.6</v>
      </c>
      <c r="AM104" s="36">
        <f t="shared" ref="AM104" si="267">AL104</f>
        <v>1.6</v>
      </c>
      <c r="AN104" s="36">
        <f t="shared" ref="AN104" si="268">AM104</f>
        <v>1.6</v>
      </c>
      <c r="AO104" s="36">
        <f t="shared" ref="AO104" si="269">AN104</f>
        <v>1.6</v>
      </c>
      <c r="AP104" s="36">
        <f t="shared" ref="AP104" si="270">AO104</f>
        <v>1.6</v>
      </c>
      <c r="AQ104" s="36">
        <f t="shared" ref="AQ104" si="271">AP104</f>
        <v>1.6</v>
      </c>
      <c r="AR104" s="36">
        <f t="shared" ref="AR104" si="272">AQ104</f>
        <v>1.6</v>
      </c>
      <c r="AS104" s="36">
        <f t="shared" ref="AS104" si="273">AR104</f>
        <v>1.6</v>
      </c>
      <c r="AT104" s="36">
        <f t="shared" ref="AT104" si="274">AS104</f>
        <v>1.6</v>
      </c>
      <c r="AU104" s="36">
        <f t="shared" ref="AU104" si="275">AT104</f>
        <v>1.6</v>
      </c>
      <c r="AV104" s="36">
        <f t="shared" ref="AV104" si="276">AU104</f>
        <v>1.6</v>
      </c>
      <c r="AW104" s="36">
        <f t="shared" ref="AW104" si="277">AV104</f>
        <v>1.6</v>
      </c>
      <c r="AX104" s="36">
        <f t="shared" ref="AX104" si="278">AW104</f>
        <v>1.6</v>
      </c>
      <c r="AY104" s="36">
        <f t="shared" ref="AY104" si="279">AX104</f>
        <v>1.6</v>
      </c>
      <c r="AZ104" s="36">
        <f t="shared" ref="AZ104" si="280">AY104</f>
        <v>1.6</v>
      </c>
      <c r="BA104" s="36">
        <f t="shared" ref="BA104" si="281">AZ104</f>
        <v>1.6</v>
      </c>
      <c r="BB104" s="36">
        <f t="shared" ref="BB104" si="282">BA104</f>
        <v>1.6</v>
      </c>
      <c r="BC104" s="36">
        <f t="shared" ref="BC104" si="283">BB104</f>
        <v>1.6</v>
      </c>
      <c r="BD104" s="36">
        <f t="shared" ref="BD104" si="284">BC104</f>
        <v>1.6</v>
      </c>
      <c r="BE104" s="36">
        <f t="shared" ref="BE104" si="285">BD104</f>
        <v>1.6</v>
      </c>
      <c r="BF104" s="36">
        <f t="shared" ref="BF104" si="286">BE104</f>
        <v>1.6</v>
      </c>
      <c r="BG104" s="36">
        <f t="shared" ref="BG104" si="287">BF104</f>
        <v>1.6</v>
      </c>
      <c r="BH104" s="36">
        <f t="shared" ref="BH104" si="288">BG104</f>
        <v>1.6</v>
      </c>
      <c r="BI104" s="36">
        <f t="shared" ref="BI104" si="289">BH104</f>
        <v>1.6</v>
      </c>
      <c r="BJ104" s="36">
        <f t="shared" ref="BJ104" si="290">BI104</f>
        <v>1.6</v>
      </c>
      <c r="BK104" s="36">
        <f t="shared" ref="BK104" si="291">BJ104</f>
        <v>1.6</v>
      </c>
      <c r="BL104" s="36">
        <f t="shared" ref="BL104" si="292">BK104</f>
        <v>1.6</v>
      </c>
      <c r="BM104" s="36">
        <f t="shared" ref="BM104" si="293">BL104</f>
        <v>1.6</v>
      </c>
      <c r="BN104" s="36">
        <f t="shared" ref="BN104" si="294">BM104</f>
        <v>1.6</v>
      </c>
      <c r="BO104" s="36">
        <f t="shared" ref="BO104" si="295">BN104</f>
        <v>1.6</v>
      </c>
      <c r="BP104" s="36">
        <f t="shared" ref="BP104" si="296">BO104</f>
        <v>1.6</v>
      </c>
      <c r="BQ104" s="36">
        <f t="shared" ref="BQ104" si="297">BP104</f>
        <v>1.6</v>
      </c>
      <c r="BR104" s="36">
        <f t="shared" ref="BR104" si="298">BQ104</f>
        <v>1.6</v>
      </c>
      <c r="BS104" s="36">
        <f t="shared" ref="BS104" si="299">BR104</f>
        <v>1.6</v>
      </c>
      <c r="BT104" s="36">
        <f t="shared" ref="BT104" si="300">BS104</f>
        <v>1.6</v>
      </c>
      <c r="BU104" s="36">
        <f t="shared" ref="BU104" si="301">BT104</f>
        <v>1.6</v>
      </c>
      <c r="BV104" s="36">
        <f t="shared" ref="BV104" si="302">BU104</f>
        <v>1.6</v>
      </c>
      <c r="BW104" s="36">
        <f t="shared" ref="BW104" si="303">BV104</f>
        <v>1.6</v>
      </c>
      <c r="BX104" s="36">
        <f t="shared" ref="BX104" si="304">BW104</f>
        <v>1.6</v>
      </c>
      <c r="BY104" s="36">
        <f t="shared" ref="BY104" si="305">BX104</f>
        <v>1.6</v>
      </c>
      <c r="BZ104" s="37">
        <f t="shared" ref="BZ104" si="306">BY104</f>
        <v>1.6</v>
      </c>
      <c r="CA104" s="35"/>
      <c r="CB104" s="35"/>
    </row>
    <row r="105" spans="1:80" s="25" customFormat="1" ht="21" customHeight="1" x14ac:dyDescent="0.25">
      <c r="A105" s="4" t="s">
        <v>99</v>
      </c>
      <c r="B105" s="7" t="s">
        <v>124</v>
      </c>
      <c r="C105" s="4" t="s">
        <v>127</v>
      </c>
      <c r="D105" s="32">
        <f>SUM(F105:CB105)</f>
        <v>14326966.580163278</v>
      </c>
      <c r="E105" s="32"/>
      <c r="F105" s="8">
        <v>0</v>
      </c>
      <c r="G105" s="8">
        <v>0</v>
      </c>
      <c r="H105" s="8">
        <v>0</v>
      </c>
      <c r="I105" s="8">
        <v>0</v>
      </c>
      <c r="J105" s="8">
        <f>J103*POWER((1+(J104/100)),J96)</f>
        <v>116772.83083625659</v>
      </c>
      <c r="K105" s="8">
        <f t="shared" ref="K105:BV105" si="307">K103*POWER((1+(K104/100)),K96)</f>
        <v>122387.760217941</v>
      </c>
      <c r="L105" s="8">
        <f t="shared" si="307"/>
        <v>102775.74607036401</v>
      </c>
      <c r="M105" s="8">
        <f t="shared" si="307"/>
        <v>100552.74474795317</v>
      </c>
      <c r="N105" s="8">
        <f t="shared" si="307"/>
        <v>104781.11657837992</v>
      </c>
      <c r="O105" s="8">
        <f t="shared" si="307"/>
        <v>81173.931013270922</v>
      </c>
      <c r="P105" s="8">
        <f t="shared" si="307"/>
        <v>73008.631985444197</v>
      </c>
      <c r="Q105" s="8">
        <f t="shared" si="307"/>
        <v>68682.194534454917</v>
      </c>
      <c r="R105" s="8">
        <f t="shared" si="307"/>
        <v>68385.487454066068</v>
      </c>
      <c r="S105" s="8">
        <f t="shared" si="307"/>
        <v>69479.655253331119</v>
      </c>
      <c r="T105" s="8">
        <f t="shared" si="307"/>
        <v>70591.329737384425</v>
      </c>
      <c r="U105" s="8">
        <f t="shared" si="307"/>
        <v>71720.791013182577</v>
      </c>
      <c r="V105" s="8">
        <f t="shared" si="307"/>
        <v>40151.933450482138</v>
      </c>
      <c r="W105" s="8">
        <f t="shared" si="307"/>
        <v>40794.364385689849</v>
      </c>
      <c r="X105" s="8">
        <f t="shared" si="307"/>
        <v>10745.537759667635</v>
      </c>
      <c r="Y105" s="8">
        <f t="shared" si="307"/>
        <v>10917.466363822319</v>
      </c>
      <c r="Z105" s="8">
        <f t="shared" si="307"/>
        <v>11092.145825643478</v>
      </c>
      <c r="AA105" s="8">
        <f t="shared" si="307"/>
        <v>11269.620158853773</v>
      </c>
      <c r="AB105" s="8">
        <f t="shared" si="307"/>
        <v>11449.934081395431</v>
      </c>
      <c r="AC105" s="8">
        <f t="shared" si="307"/>
        <v>79770.055040213207</v>
      </c>
      <c r="AD105" s="8">
        <f t="shared" si="307"/>
        <v>177288.94732687387</v>
      </c>
      <c r="AE105" s="8">
        <f t="shared" si="307"/>
        <v>267615.13329066854</v>
      </c>
      <c r="AF105" s="8">
        <f t="shared" si="307"/>
        <v>360786.37123478903</v>
      </c>
      <c r="AG105" s="8">
        <f t="shared" si="307"/>
        <v>366558.95317454566</v>
      </c>
      <c r="AH105" s="8">
        <f t="shared" si="307"/>
        <v>280667.28426257387</v>
      </c>
      <c r="AI105" s="8">
        <f t="shared" si="307"/>
        <v>191933.24285340626</v>
      </c>
      <c r="AJ105" s="8">
        <f t="shared" si="307"/>
        <v>120716.87007656143</v>
      </c>
      <c r="AK105" s="8">
        <f t="shared" si="307"/>
        <v>162273.18830476358</v>
      </c>
      <c r="AL105" s="8">
        <f t="shared" si="307"/>
        <v>203211.31729848628</v>
      </c>
      <c r="AM105" s="8">
        <f t="shared" si="307"/>
        <v>208410.45968068903</v>
      </c>
      <c r="AN105" s="8">
        <f t="shared" si="307"/>
        <v>209766.10154926623</v>
      </c>
      <c r="AO105" s="8">
        <f t="shared" si="307"/>
        <v>213122.35917405449</v>
      </c>
      <c r="AP105" s="8">
        <f t="shared" si="307"/>
        <v>216532.31692083937</v>
      </c>
      <c r="AQ105" s="8">
        <f t="shared" si="307"/>
        <v>219996.83399157281</v>
      </c>
      <c r="AR105" s="8">
        <f t="shared" si="307"/>
        <v>223516.78333543794</v>
      </c>
      <c r="AS105" s="8">
        <f t="shared" si="307"/>
        <v>227093.05186880499</v>
      </c>
      <c r="AT105" s="8">
        <f t="shared" si="307"/>
        <v>232903.20617699553</v>
      </c>
      <c r="AU105" s="8">
        <f t="shared" si="307"/>
        <v>234418.16534988515</v>
      </c>
      <c r="AV105" s="8">
        <f t="shared" si="307"/>
        <v>238168.85599548329</v>
      </c>
      <c r="AW105" s="8">
        <f t="shared" si="307"/>
        <v>239696.73167545433</v>
      </c>
      <c r="AX105" s="8">
        <f t="shared" si="307"/>
        <v>243531.8793822616</v>
      </c>
      <c r="AY105" s="8">
        <f t="shared" si="307"/>
        <v>242715.46774852296</v>
      </c>
      <c r="AZ105" s="8">
        <f t="shared" si="307"/>
        <v>246598.91523249936</v>
      </c>
      <c r="BA105" s="8">
        <f t="shared" si="307"/>
        <v>250544.49787621934</v>
      </c>
      <c r="BB105" s="8">
        <f t="shared" si="307"/>
        <v>254553.2098422389</v>
      </c>
      <c r="BC105" s="8">
        <f t="shared" si="307"/>
        <v>258626.06119971469</v>
      </c>
      <c r="BD105" s="8">
        <f t="shared" si="307"/>
        <v>262764.07817891007</v>
      </c>
      <c r="BE105" s="8">
        <f t="shared" si="307"/>
        <v>266968.30342977273</v>
      </c>
      <c r="BF105" s="8">
        <f t="shared" si="307"/>
        <v>271239.79628464911</v>
      </c>
      <c r="BG105" s="8">
        <f t="shared" si="307"/>
        <v>275579.63302520348</v>
      </c>
      <c r="BH105" s="8">
        <f t="shared" si="307"/>
        <v>279988.90715360671</v>
      </c>
      <c r="BI105" s="8">
        <f t="shared" si="307"/>
        <v>284468.72966806439</v>
      </c>
      <c r="BJ105" s="8">
        <f t="shared" si="307"/>
        <v>289020.22934275342</v>
      </c>
      <c r="BK105" s="8">
        <f t="shared" si="307"/>
        <v>256582.61913690658</v>
      </c>
      <c r="BL105" s="8">
        <f t="shared" si="307"/>
        <v>304135.93121694651</v>
      </c>
      <c r="BM105" s="8">
        <f t="shared" si="307"/>
        <v>306059.22891530895</v>
      </c>
      <c r="BN105" s="8">
        <f t="shared" si="307"/>
        <v>328895.95599591284</v>
      </c>
      <c r="BO105" s="8">
        <f t="shared" si="307"/>
        <v>318969.27805130888</v>
      </c>
      <c r="BP105" s="8">
        <f t="shared" si="307"/>
        <v>330245.60148108471</v>
      </c>
      <c r="BQ105" s="8">
        <f t="shared" si="307"/>
        <v>329257.9510841319</v>
      </c>
      <c r="BR105" s="8">
        <f t="shared" si="307"/>
        <v>318596.2650490267</v>
      </c>
      <c r="BS105" s="8">
        <f t="shared" si="307"/>
        <v>336641.55750140361</v>
      </c>
      <c r="BT105" s="8">
        <f t="shared" si="307"/>
        <v>328872.90617444809</v>
      </c>
      <c r="BU105" s="8">
        <f t="shared" si="307"/>
        <v>350841.61630690127</v>
      </c>
      <c r="BV105" s="8">
        <f t="shared" si="307"/>
        <v>339481.03063601116</v>
      </c>
      <c r="BW105" s="8">
        <f t="shared" ref="BW105:BZ105" si="308">BW103*POWER((1+(BW104/100)),BW96)</f>
        <v>344912.7271261873</v>
      </c>
      <c r="BX105" s="8">
        <f t="shared" si="308"/>
        <v>350431.33076020627</v>
      </c>
      <c r="BY105" s="8">
        <f t="shared" si="308"/>
        <v>245666.380116135</v>
      </c>
      <c r="BZ105" s="33">
        <f t="shared" si="308"/>
        <v>249597.0421979932</v>
      </c>
      <c r="CA105" s="34"/>
      <c r="CB105" s="35"/>
    </row>
    <row r="106" spans="1:80" s="25" customFormat="1" ht="36.6" customHeight="1" x14ac:dyDescent="0.25">
      <c r="A106" s="4" t="s">
        <v>128</v>
      </c>
      <c r="B106" s="4" t="s">
        <v>97</v>
      </c>
      <c r="C106" s="36">
        <v>1.97</v>
      </c>
      <c r="D106" s="32"/>
      <c r="E106" s="32"/>
      <c r="F106" s="36">
        <f>C106</f>
        <v>1.97</v>
      </c>
      <c r="G106" s="36">
        <f>F106</f>
        <v>1.97</v>
      </c>
      <c r="H106" s="36">
        <f t="shared" ref="H106" si="309">G106</f>
        <v>1.97</v>
      </c>
      <c r="I106" s="36">
        <f t="shared" ref="I106" si="310">H106</f>
        <v>1.97</v>
      </c>
      <c r="J106" s="36">
        <f t="shared" ref="J106" si="311">I106</f>
        <v>1.97</v>
      </c>
      <c r="K106" s="36">
        <f t="shared" ref="K106" si="312">J106</f>
        <v>1.97</v>
      </c>
      <c r="L106" s="36">
        <f t="shared" ref="L106" si="313">K106</f>
        <v>1.97</v>
      </c>
      <c r="M106" s="36">
        <f t="shared" ref="M106" si="314">L106</f>
        <v>1.97</v>
      </c>
      <c r="N106" s="36">
        <f t="shared" ref="N106" si="315">M106</f>
        <v>1.97</v>
      </c>
      <c r="O106" s="36">
        <f t="shared" ref="O106" si="316">N106</f>
        <v>1.97</v>
      </c>
      <c r="P106" s="36">
        <f t="shared" ref="P106" si="317">O106</f>
        <v>1.97</v>
      </c>
      <c r="Q106" s="36">
        <f t="shared" ref="Q106" si="318">P106</f>
        <v>1.97</v>
      </c>
      <c r="R106" s="36">
        <f t="shared" ref="R106" si="319">Q106</f>
        <v>1.97</v>
      </c>
      <c r="S106" s="36">
        <f t="shared" ref="S106" si="320">R106</f>
        <v>1.97</v>
      </c>
      <c r="T106" s="36">
        <f t="shared" ref="T106" si="321">S106</f>
        <v>1.97</v>
      </c>
      <c r="U106" s="36">
        <f t="shared" ref="U106" si="322">T106</f>
        <v>1.97</v>
      </c>
      <c r="V106" s="36">
        <f t="shared" ref="V106" si="323">U106</f>
        <v>1.97</v>
      </c>
      <c r="W106" s="36">
        <f t="shared" ref="W106" si="324">V106</f>
        <v>1.97</v>
      </c>
      <c r="X106" s="36">
        <f t="shared" ref="X106" si="325">W106</f>
        <v>1.97</v>
      </c>
      <c r="Y106" s="36">
        <f t="shared" ref="Y106" si="326">X106</f>
        <v>1.97</v>
      </c>
      <c r="Z106" s="36">
        <f t="shared" ref="Z106" si="327">Y106</f>
        <v>1.97</v>
      </c>
      <c r="AA106" s="36">
        <f t="shared" ref="AA106" si="328">Z106</f>
        <v>1.97</v>
      </c>
      <c r="AB106" s="36">
        <f t="shared" ref="AB106" si="329">AA106</f>
        <v>1.97</v>
      </c>
      <c r="AC106" s="36">
        <f t="shared" ref="AC106" si="330">AB106</f>
        <v>1.97</v>
      </c>
      <c r="AD106" s="36">
        <f t="shared" ref="AD106" si="331">AC106</f>
        <v>1.97</v>
      </c>
      <c r="AE106" s="36">
        <f t="shared" ref="AE106" si="332">AD106</f>
        <v>1.97</v>
      </c>
      <c r="AF106" s="36">
        <f t="shared" ref="AF106" si="333">AE106</f>
        <v>1.97</v>
      </c>
      <c r="AG106" s="36">
        <f t="shared" ref="AG106" si="334">AF106</f>
        <v>1.97</v>
      </c>
      <c r="AH106" s="36">
        <f t="shared" ref="AH106" si="335">AG106</f>
        <v>1.97</v>
      </c>
      <c r="AI106" s="36">
        <f t="shared" ref="AI106" si="336">AH106</f>
        <v>1.97</v>
      </c>
      <c r="AJ106" s="36">
        <f t="shared" ref="AJ106" si="337">AI106</f>
        <v>1.97</v>
      </c>
      <c r="AK106" s="36">
        <f t="shared" ref="AK106" si="338">AJ106</f>
        <v>1.97</v>
      </c>
      <c r="AL106" s="36">
        <f t="shared" ref="AL106" si="339">AK106</f>
        <v>1.97</v>
      </c>
      <c r="AM106" s="36">
        <f t="shared" ref="AM106" si="340">AL106</f>
        <v>1.97</v>
      </c>
      <c r="AN106" s="36">
        <f t="shared" ref="AN106" si="341">AM106</f>
        <v>1.97</v>
      </c>
      <c r="AO106" s="36">
        <f t="shared" ref="AO106" si="342">AN106</f>
        <v>1.97</v>
      </c>
      <c r="AP106" s="36">
        <f t="shared" ref="AP106" si="343">AO106</f>
        <v>1.97</v>
      </c>
      <c r="AQ106" s="36">
        <f t="shared" ref="AQ106" si="344">AP106</f>
        <v>1.97</v>
      </c>
      <c r="AR106" s="36">
        <f t="shared" ref="AR106" si="345">AQ106</f>
        <v>1.97</v>
      </c>
      <c r="AS106" s="36">
        <f t="shared" ref="AS106" si="346">AR106</f>
        <v>1.97</v>
      </c>
      <c r="AT106" s="36">
        <f t="shared" ref="AT106" si="347">AS106</f>
        <v>1.97</v>
      </c>
      <c r="AU106" s="36">
        <f t="shared" ref="AU106" si="348">AT106</f>
        <v>1.97</v>
      </c>
      <c r="AV106" s="36">
        <f t="shared" ref="AV106" si="349">AU106</f>
        <v>1.97</v>
      </c>
      <c r="AW106" s="36">
        <f t="shared" ref="AW106" si="350">AV106</f>
        <v>1.97</v>
      </c>
      <c r="AX106" s="36">
        <f t="shared" ref="AX106" si="351">AW106</f>
        <v>1.97</v>
      </c>
      <c r="AY106" s="36">
        <f t="shared" ref="AY106" si="352">AX106</f>
        <v>1.97</v>
      </c>
      <c r="AZ106" s="36">
        <f t="shared" ref="AZ106" si="353">AY106</f>
        <v>1.97</v>
      </c>
      <c r="BA106" s="36">
        <f t="shared" ref="BA106" si="354">AZ106</f>
        <v>1.97</v>
      </c>
      <c r="BB106" s="36">
        <f t="shared" ref="BB106" si="355">BA106</f>
        <v>1.97</v>
      </c>
      <c r="BC106" s="36">
        <f t="shared" ref="BC106" si="356">BB106</f>
        <v>1.97</v>
      </c>
      <c r="BD106" s="36">
        <f t="shared" ref="BD106" si="357">BC106</f>
        <v>1.97</v>
      </c>
      <c r="BE106" s="36">
        <f t="shared" ref="BE106" si="358">BD106</f>
        <v>1.97</v>
      </c>
      <c r="BF106" s="36">
        <f t="shared" ref="BF106" si="359">BE106</f>
        <v>1.97</v>
      </c>
      <c r="BG106" s="36">
        <f t="shared" ref="BG106" si="360">BF106</f>
        <v>1.97</v>
      </c>
      <c r="BH106" s="36">
        <f t="shared" ref="BH106" si="361">BG106</f>
        <v>1.97</v>
      </c>
      <c r="BI106" s="36">
        <f t="shared" ref="BI106" si="362">BH106</f>
        <v>1.97</v>
      </c>
      <c r="BJ106" s="36">
        <f t="shared" ref="BJ106" si="363">BI106</f>
        <v>1.97</v>
      </c>
      <c r="BK106" s="36">
        <f t="shared" ref="BK106" si="364">BJ106</f>
        <v>1.97</v>
      </c>
      <c r="BL106" s="36">
        <f t="shared" ref="BL106" si="365">BK106</f>
        <v>1.97</v>
      </c>
      <c r="BM106" s="36">
        <f t="shared" ref="BM106" si="366">BL106</f>
        <v>1.97</v>
      </c>
      <c r="BN106" s="36">
        <f t="shared" ref="BN106" si="367">BM106</f>
        <v>1.97</v>
      </c>
      <c r="BO106" s="36">
        <f t="shared" ref="BO106" si="368">BN106</f>
        <v>1.97</v>
      </c>
      <c r="BP106" s="36">
        <f t="shared" ref="BP106" si="369">BO106</f>
        <v>1.97</v>
      </c>
      <c r="BQ106" s="36">
        <f t="shared" ref="BQ106" si="370">BP106</f>
        <v>1.97</v>
      </c>
      <c r="BR106" s="36">
        <f t="shared" ref="BR106" si="371">BQ106</f>
        <v>1.97</v>
      </c>
      <c r="BS106" s="36">
        <f t="shared" ref="BS106" si="372">BR106</f>
        <v>1.97</v>
      </c>
      <c r="BT106" s="36">
        <f t="shared" ref="BT106" si="373">BS106</f>
        <v>1.97</v>
      </c>
      <c r="BU106" s="36">
        <f t="shared" ref="BU106" si="374">BT106</f>
        <v>1.97</v>
      </c>
      <c r="BV106" s="36">
        <f t="shared" ref="BV106" si="375">BU106</f>
        <v>1.97</v>
      </c>
      <c r="BW106" s="36">
        <f t="shared" ref="BW106" si="376">BV106</f>
        <v>1.97</v>
      </c>
      <c r="BX106" s="36">
        <f t="shared" ref="BX106" si="377">BW106</f>
        <v>1.97</v>
      </c>
      <c r="BY106" s="36">
        <f t="shared" ref="BY106" si="378">BX106</f>
        <v>1.97</v>
      </c>
      <c r="BZ106" s="37">
        <f t="shared" ref="BZ106" si="379">BY106</f>
        <v>1.97</v>
      </c>
      <c r="CA106" s="35"/>
      <c r="CB106" s="35"/>
    </row>
    <row r="107" spans="1:80" s="25" customFormat="1" ht="21" customHeight="1" x14ac:dyDescent="0.25">
      <c r="A107" s="4" t="s">
        <v>99</v>
      </c>
      <c r="B107" s="7" t="s">
        <v>124</v>
      </c>
      <c r="C107" s="4" t="s">
        <v>129</v>
      </c>
      <c r="D107" s="32">
        <f>SUM(F107:CB107)</f>
        <v>44544826.640572064</v>
      </c>
      <c r="E107" s="32"/>
      <c r="F107" s="8">
        <v>0</v>
      </c>
      <c r="G107" s="8">
        <v>0</v>
      </c>
      <c r="H107" s="8">
        <v>0</v>
      </c>
      <c r="I107" s="8">
        <v>0</v>
      </c>
      <c r="J107" s="8">
        <f>J105*POWER((1+(J106/100)),J96)</f>
        <v>150481.55125877864</v>
      </c>
      <c r="K107" s="8">
        <f t="shared" ref="K107:BV107" si="380">K105*POWER((1+(K106/100)),K96)</f>
        <v>160824.36940547399</v>
      </c>
      <c r="L107" s="8">
        <f t="shared" si="380"/>
        <v>137713.6305101364</v>
      </c>
      <c r="M107" s="8">
        <f t="shared" si="380"/>
        <v>137389.21392028933</v>
      </c>
      <c r="N107" s="8">
        <f t="shared" si="380"/>
        <v>145986.98865381678</v>
      </c>
      <c r="O107" s="8">
        <f t="shared" si="380"/>
        <v>115324.11367628105</v>
      </c>
      <c r="P107" s="8">
        <f t="shared" si="380"/>
        <v>105766.99792685857</v>
      </c>
      <c r="Q107" s="8">
        <f t="shared" si="380"/>
        <v>101459.4606579574</v>
      </c>
      <c r="R107" s="8">
        <f t="shared" si="380"/>
        <v>103011.27255693695</v>
      </c>
      <c r="S107" s="8">
        <f t="shared" si="380"/>
        <v>106721.24414032952</v>
      </c>
      <c r="T107" s="8">
        <f t="shared" si="380"/>
        <v>110564.83109229234</v>
      </c>
      <c r="U107" s="8">
        <f t="shared" si="380"/>
        <v>114546.84559704748</v>
      </c>
      <c r="V107" s="8">
        <f t="shared" si="380"/>
        <v>65390.844389102975</v>
      </c>
      <c r="W107" s="8">
        <f t="shared" si="380"/>
        <v>67745.908727945382</v>
      </c>
      <c r="X107" s="8">
        <f t="shared" si="380"/>
        <v>18196.316231842538</v>
      </c>
      <c r="Y107" s="8">
        <f t="shared" si="380"/>
        <v>18851.660200195602</v>
      </c>
      <c r="Z107" s="8">
        <f t="shared" si="380"/>
        <v>19530.606512637685</v>
      </c>
      <c r="AA107" s="8">
        <f t="shared" si="380"/>
        <v>20234.005212311637</v>
      </c>
      <c r="AB107" s="8">
        <f t="shared" si="380"/>
        <v>20962.736956834076</v>
      </c>
      <c r="AC107" s="8">
        <f t="shared" si="380"/>
        <v>148921.46825747556</v>
      </c>
      <c r="AD107" s="8">
        <f t="shared" si="380"/>
        <v>337498.22907732357</v>
      </c>
      <c r="AE107" s="8">
        <f t="shared" si="380"/>
        <v>519484.89587010961</v>
      </c>
      <c r="AF107" s="8">
        <f t="shared" si="380"/>
        <v>714142.36792572506</v>
      </c>
      <c r="AG107" s="8">
        <f t="shared" si="380"/>
        <v>739862.34813504387</v>
      </c>
      <c r="AH107" s="8">
        <f t="shared" si="380"/>
        <v>577658.68414392823</v>
      </c>
      <c r="AI107" s="8">
        <f t="shared" si="380"/>
        <v>402811.75387459231</v>
      </c>
      <c r="AJ107" s="8">
        <f t="shared" si="380"/>
        <v>258340.39508502738</v>
      </c>
      <c r="AK107" s="8">
        <f t="shared" si="380"/>
        <v>354114.36220092396</v>
      </c>
      <c r="AL107" s="8">
        <f t="shared" si="380"/>
        <v>452185.9691688029</v>
      </c>
      <c r="AM107" s="8">
        <f t="shared" si="380"/>
        <v>472891.08009019238</v>
      </c>
      <c r="AN107" s="8">
        <f t="shared" si="380"/>
        <v>485343.63339525985</v>
      </c>
      <c r="AO107" s="8">
        <f t="shared" si="380"/>
        <v>502823.38142071693</v>
      </c>
      <c r="AP107" s="8">
        <f t="shared" si="380"/>
        <v>520932.66606726032</v>
      </c>
      <c r="AQ107" s="8">
        <f t="shared" si="380"/>
        <v>539694.16022220592</v>
      </c>
      <c r="AR107" s="8">
        <f t="shared" si="380"/>
        <v>559131.35334144055</v>
      </c>
      <c r="AS107" s="8">
        <f t="shared" si="380"/>
        <v>579268.58085830347</v>
      </c>
      <c r="AT107" s="8">
        <f t="shared" si="380"/>
        <v>605792.66837475996</v>
      </c>
      <c r="AU107" s="8">
        <f t="shared" si="380"/>
        <v>621744.89461112081</v>
      </c>
      <c r="AV107" s="8">
        <f t="shared" si="380"/>
        <v>644137.1613395192</v>
      </c>
      <c r="AW107" s="8">
        <f t="shared" si="380"/>
        <v>661040.26842851331</v>
      </c>
      <c r="AX107" s="8">
        <f t="shared" si="380"/>
        <v>684847.76590401994</v>
      </c>
      <c r="AY107" s="8">
        <f t="shared" si="380"/>
        <v>695998.1676356995</v>
      </c>
      <c r="AZ107" s="8">
        <f t="shared" si="380"/>
        <v>721064.68084273289</v>
      </c>
      <c r="BA107" s="8">
        <f t="shared" si="380"/>
        <v>747033.96953622019</v>
      </c>
      <c r="BB107" s="8">
        <f t="shared" si="380"/>
        <v>773938.54735586117</v>
      </c>
      <c r="BC107" s="8">
        <f t="shared" si="380"/>
        <v>801812.09892659192</v>
      </c>
      <c r="BD107" s="8">
        <f t="shared" si="380"/>
        <v>830689.52203185286</v>
      </c>
      <c r="BE107" s="8">
        <f t="shared" si="380"/>
        <v>860606.97130573483</v>
      </c>
      <c r="BF107" s="8">
        <f t="shared" si="380"/>
        <v>891601.90349870513</v>
      </c>
      <c r="BG107" s="8">
        <f t="shared" si="380"/>
        <v>923713.12437359174</v>
      </c>
      <c r="BH107" s="8">
        <f t="shared" si="380"/>
        <v>956980.83729053137</v>
      </c>
      <c r="BI107" s="8">
        <f t="shared" si="380"/>
        <v>991446.69354171725</v>
      </c>
      <c r="BJ107" s="8">
        <f t="shared" si="380"/>
        <v>1027153.8444989609</v>
      </c>
      <c r="BK107" s="8">
        <f t="shared" si="380"/>
        <v>929837.18065575161</v>
      </c>
      <c r="BL107" s="8">
        <f t="shared" si="380"/>
        <v>1123879.6947985883</v>
      </c>
      <c r="BM107" s="8">
        <f t="shared" si="380"/>
        <v>1153267.3377657207</v>
      </c>
      <c r="BN107" s="8">
        <f t="shared" si="380"/>
        <v>1263733.4045650992</v>
      </c>
      <c r="BO107" s="8">
        <f t="shared" si="380"/>
        <v>1249735.7878827739</v>
      </c>
      <c r="BP107" s="8">
        <f t="shared" si="380"/>
        <v>1319407.0869396827</v>
      </c>
      <c r="BQ107" s="8">
        <f t="shared" si="380"/>
        <v>1341375.7821589666</v>
      </c>
      <c r="BR107" s="8">
        <f t="shared" si="380"/>
        <v>1323510.1897415032</v>
      </c>
      <c r="BS107" s="8">
        <f t="shared" si="380"/>
        <v>1426023.740884165</v>
      </c>
      <c r="BT107" s="8">
        <f t="shared" si="380"/>
        <v>1420559.8760739001</v>
      </c>
      <c r="BU107" s="8">
        <f t="shared" si="380"/>
        <v>1545307.7053288112</v>
      </c>
      <c r="BV107" s="8">
        <f t="shared" si="380"/>
        <v>1524725.9727597805</v>
      </c>
      <c r="BW107" s="8">
        <f t="shared" ref="BW107:BZ107" si="381">BW105*POWER((1+(BW106/100)),BW96)</f>
        <v>1579639.2836139183</v>
      </c>
      <c r="BX107" s="8">
        <f t="shared" si="381"/>
        <v>1636530.3083411301</v>
      </c>
      <c r="BY107" s="8">
        <f t="shared" si="381"/>
        <v>1169874.4895444473</v>
      </c>
      <c r="BZ107" s="33">
        <f t="shared" si="381"/>
        <v>1212007.7532602889</v>
      </c>
      <c r="CA107" s="34"/>
      <c r="CB107" s="35"/>
    </row>
    <row r="108" spans="1:80" s="44" customFormat="1" ht="21" customHeight="1" x14ac:dyDescent="0.25">
      <c r="A108" s="38"/>
      <c r="B108" s="38" t="s">
        <v>122</v>
      </c>
      <c r="C108" s="38"/>
      <c r="D108" s="39"/>
      <c r="E108" s="39"/>
      <c r="F108" s="41">
        <v>1</v>
      </c>
      <c r="G108" s="41">
        <v>2</v>
      </c>
      <c r="H108" s="41">
        <v>3</v>
      </c>
      <c r="I108" s="41">
        <v>4</v>
      </c>
      <c r="J108" s="41">
        <v>5</v>
      </c>
      <c r="K108" s="41">
        <v>6</v>
      </c>
      <c r="L108" s="41">
        <v>7</v>
      </c>
      <c r="M108" s="41">
        <v>8</v>
      </c>
      <c r="N108" s="41">
        <v>9</v>
      </c>
      <c r="O108" s="41">
        <v>10</v>
      </c>
      <c r="P108" s="41">
        <v>11</v>
      </c>
      <c r="Q108" s="41">
        <v>12</v>
      </c>
      <c r="R108" s="41">
        <v>13</v>
      </c>
      <c r="S108" s="41">
        <v>14</v>
      </c>
      <c r="T108" s="41">
        <v>15</v>
      </c>
      <c r="U108" s="41">
        <v>16</v>
      </c>
      <c r="V108" s="41">
        <v>17</v>
      </c>
      <c r="W108" s="41">
        <v>18</v>
      </c>
      <c r="X108" s="41">
        <v>19</v>
      </c>
      <c r="Y108" s="41">
        <v>20</v>
      </c>
      <c r="Z108" s="41">
        <v>21</v>
      </c>
      <c r="AA108" s="41">
        <v>22</v>
      </c>
      <c r="AB108" s="41">
        <v>23</v>
      </c>
      <c r="AC108" s="41">
        <v>24</v>
      </c>
      <c r="AD108" s="41">
        <v>25</v>
      </c>
      <c r="AE108" s="41">
        <v>26</v>
      </c>
      <c r="AF108" s="41">
        <v>27</v>
      </c>
      <c r="AG108" s="41">
        <v>28</v>
      </c>
      <c r="AH108" s="41">
        <v>29</v>
      </c>
      <c r="AI108" s="41">
        <v>30</v>
      </c>
      <c r="AJ108" s="41">
        <v>31</v>
      </c>
      <c r="AK108" s="41">
        <v>32</v>
      </c>
      <c r="AL108" s="41">
        <v>33</v>
      </c>
      <c r="AM108" s="41">
        <v>34</v>
      </c>
      <c r="AN108" s="41">
        <v>35</v>
      </c>
      <c r="AO108" s="41">
        <v>36</v>
      </c>
      <c r="AP108" s="41">
        <v>37</v>
      </c>
      <c r="AQ108" s="41">
        <v>38</v>
      </c>
      <c r="AR108" s="41">
        <v>39</v>
      </c>
      <c r="AS108" s="41">
        <v>40</v>
      </c>
      <c r="AT108" s="41">
        <v>41</v>
      </c>
      <c r="AU108" s="41">
        <v>42</v>
      </c>
      <c r="AV108" s="41">
        <v>43</v>
      </c>
      <c r="AW108" s="41">
        <v>44</v>
      </c>
      <c r="AX108" s="41">
        <v>45</v>
      </c>
      <c r="AY108" s="41">
        <v>46</v>
      </c>
      <c r="AZ108" s="41">
        <v>47</v>
      </c>
      <c r="BA108" s="41">
        <v>48</v>
      </c>
      <c r="BB108" s="41">
        <v>49</v>
      </c>
      <c r="BC108" s="41">
        <v>50</v>
      </c>
      <c r="BD108" s="41">
        <v>51</v>
      </c>
      <c r="BE108" s="41">
        <v>52</v>
      </c>
      <c r="BF108" s="41">
        <v>53</v>
      </c>
      <c r="BG108" s="41">
        <v>54</v>
      </c>
      <c r="BH108" s="41">
        <v>55</v>
      </c>
      <c r="BI108" s="41">
        <v>56</v>
      </c>
      <c r="BJ108" s="41">
        <v>57</v>
      </c>
      <c r="BK108" s="41">
        <v>58</v>
      </c>
      <c r="BL108" s="41">
        <v>59</v>
      </c>
      <c r="BM108" s="41">
        <v>60</v>
      </c>
      <c r="BN108" s="41">
        <v>61</v>
      </c>
      <c r="BO108" s="41">
        <v>62</v>
      </c>
      <c r="BP108" s="41">
        <v>63</v>
      </c>
      <c r="BQ108" s="41">
        <v>64</v>
      </c>
      <c r="BR108" s="41">
        <v>65</v>
      </c>
      <c r="BS108" s="41">
        <v>66</v>
      </c>
      <c r="BT108" s="41">
        <v>67</v>
      </c>
      <c r="BU108" s="41">
        <v>68</v>
      </c>
      <c r="BV108" s="41">
        <v>69</v>
      </c>
      <c r="BW108" s="41">
        <v>70</v>
      </c>
      <c r="BX108" s="41">
        <v>71</v>
      </c>
      <c r="BY108" s="41">
        <v>72</v>
      </c>
      <c r="BZ108" s="42">
        <v>73</v>
      </c>
      <c r="CA108" s="43"/>
      <c r="CB108" s="43"/>
    </row>
    <row r="109" spans="1:80" s="25" customFormat="1" ht="37.15" customHeight="1" x14ac:dyDescent="0.25">
      <c r="A109" s="31" t="s">
        <v>131</v>
      </c>
      <c r="B109" s="7" t="s">
        <v>124</v>
      </c>
      <c r="C109" s="4" t="s">
        <v>125</v>
      </c>
      <c r="D109" s="32">
        <f>SUM(F109:CB109)</f>
        <v>2055000</v>
      </c>
      <c r="E109" s="32"/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53000</v>
      </c>
      <c r="L109" s="8">
        <v>53000</v>
      </c>
      <c r="M109" s="8">
        <v>53000</v>
      </c>
      <c r="N109" s="8">
        <v>53000</v>
      </c>
      <c r="O109" s="8">
        <v>53000</v>
      </c>
      <c r="P109" s="8">
        <v>53000</v>
      </c>
      <c r="Q109" s="8">
        <v>53000</v>
      </c>
      <c r="R109" s="8">
        <v>53000</v>
      </c>
      <c r="S109" s="8">
        <v>53000</v>
      </c>
      <c r="T109" s="8">
        <v>53000</v>
      </c>
      <c r="U109" s="8">
        <v>53000</v>
      </c>
      <c r="V109" s="8">
        <v>53000</v>
      </c>
      <c r="W109" s="8">
        <v>53000</v>
      </c>
      <c r="X109" s="8">
        <v>53000</v>
      </c>
      <c r="Y109" s="8">
        <v>53000</v>
      </c>
      <c r="Z109" s="8">
        <v>53000</v>
      </c>
      <c r="AA109" s="8">
        <v>53000</v>
      </c>
      <c r="AB109" s="8">
        <v>53000</v>
      </c>
      <c r="AC109" s="8">
        <v>53000</v>
      </c>
      <c r="AD109" s="8">
        <v>53000</v>
      </c>
      <c r="AE109" s="8">
        <v>53000</v>
      </c>
      <c r="AF109" s="8">
        <v>53000</v>
      </c>
      <c r="AG109" s="8">
        <v>53000</v>
      </c>
      <c r="AH109" s="8">
        <v>53000</v>
      </c>
      <c r="AI109" s="8">
        <v>53000</v>
      </c>
      <c r="AJ109" s="8">
        <v>53000</v>
      </c>
      <c r="AK109" s="8">
        <v>53000</v>
      </c>
      <c r="AL109" s="8">
        <v>53000</v>
      </c>
      <c r="AM109" s="8">
        <v>53000</v>
      </c>
      <c r="AN109" s="8">
        <v>53000</v>
      </c>
      <c r="AO109" s="8">
        <v>93000</v>
      </c>
      <c r="AP109" s="8">
        <v>93000</v>
      </c>
      <c r="AQ109" s="8">
        <v>93000</v>
      </c>
      <c r="AR109" s="8">
        <v>93000</v>
      </c>
      <c r="AS109" s="8">
        <v>93000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33">
        <v>0</v>
      </c>
      <c r="CA109" s="34"/>
      <c r="CB109" s="35"/>
    </row>
    <row r="110" spans="1:80" s="25" customFormat="1" ht="21" customHeight="1" x14ac:dyDescent="0.25">
      <c r="A110" s="4" t="s">
        <v>126</v>
      </c>
      <c r="B110" s="4" t="s">
        <v>97</v>
      </c>
      <c r="C110" s="36">
        <v>1.6</v>
      </c>
      <c r="D110" s="32"/>
      <c r="E110" s="32"/>
      <c r="F110" s="36">
        <f>C110</f>
        <v>1.6</v>
      </c>
      <c r="G110" s="36">
        <f>F110</f>
        <v>1.6</v>
      </c>
      <c r="H110" s="36">
        <f t="shared" ref="H110" si="382">G110</f>
        <v>1.6</v>
      </c>
      <c r="I110" s="36">
        <f t="shared" ref="I110" si="383">H110</f>
        <v>1.6</v>
      </c>
      <c r="J110" s="36">
        <f t="shared" ref="J110" si="384">I110</f>
        <v>1.6</v>
      </c>
      <c r="K110" s="36">
        <f t="shared" ref="K110" si="385">J110</f>
        <v>1.6</v>
      </c>
      <c r="L110" s="36">
        <f t="shared" ref="L110" si="386">K110</f>
        <v>1.6</v>
      </c>
      <c r="M110" s="36">
        <f t="shared" ref="M110" si="387">L110</f>
        <v>1.6</v>
      </c>
      <c r="N110" s="36">
        <f t="shared" ref="N110" si="388">M110</f>
        <v>1.6</v>
      </c>
      <c r="O110" s="36">
        <f t="shared" ref="O110" si="389">N110</f>
        <v>1.6</v>
      </c>
      <c r="P110" s="36">
        <f t="shared" ref="P110" si="390">O110</f>
        <v>1.6</v>
      </c>
      <c r="Q110" s="36">
        <f t="shared" ref="Q110" si="391">P110</f>
        <v>1.6</v>
      </c>
      <c r="R110" s="36">
        <f t="shared" ref="R110" si="392">Q110</f>
        <v>1.6</v>
      </c>
      <c r="S110" s="36">
        <f t="shared" ref="S110" si="393">R110</f>
        <v>1.6</v>
      </c>
      <c r="T110" s="36">
        <f t="shared" ref="T110" si="394">S110</f>
        <v>1.6</v>
      </c>
      <c r="U110" s="36">
        <f t="shared" ref="U110" si="395">T110</f>
        <v>1.6</v>
      </c>
      <c r="V110" s="36">
        <f t="shared" ref="V110" si="396">U110</f>
        <v>1.6</v>
      </c>
      <c r="W110" s="36">
        <f t="shared" ref="W110" si="397">V110</f>
        <v>1.6</v>
      </c>
      <c r="X110" s="36">
        <f t="shared" ref="X110" si="398">W110</f>
        <v>1.6</v>
      </c>
      <c r="Y110" s="36">
        <f t="shared" ref="Y110" si="399">X110</f>
        <v>1.6</v>
      </c>
      <c r="Z110" s="36">
        <f t="shared" ref="Z110" si="400">Y110</f>
        <v>1.6</v>
      </c>
      <c r="AA110" s="36">
        <f t="shared" ref="AA110" si="401">Z110</f>
        <v>1.6</v>
      </c>
      <c r="AB110" s="36">
        <f t="shared" ref="AB110" si="402">AA110</f>
        <v>1.6</v>
      </c>
      <c r="AC110" s="36">
        <f t="shared" ref="AC110" si="403">AB110</f>
        <v>1.6</v>
      </c>
      <c r="AD110" s="36">
        <f t="shared" ref="AD110" si="404">AC110</f>
        <v>1.6</v>
      </c>
      <c r="AE110" s="36">
        <f t="shared" ref="AE110" si="405">AD110</f>
        <v>1.6</v>
      </c>
      <c r="AF110" s="36">
        <f t="shared" ref="AF110" si="406">AE110</f>
        <v>1.6</v>
      </c>
      <c r="AG110" s="36">
        <f t="shared" ref="AG110" si="407">AF110</f>
        <v>1.6</v>
      </c>
      <c r="AH110" s="36">
        <f t="shared" ref="AH110" si="408">AG110</f>
        <v>1.6</v>
      </c>
      <c r="AI110" s="36">
        <f t="shared" ref="AI110" si="409">AH110</f>
        <v>1.6</v>
      </c>
      <c r="AJ110" s="36">
        <f t="shared" ref="AJ110" si="410">AI110</f>
        <v>1.6</v>
      </c>
      <c r="AK110" s="36">
        <f t="shared" ref="AK110" si="411">AJ110</f>
        <v>1.6</v>
      </c>
      <c r="AL110" s="36">
        <f t="shared" ref="AL110" si="412">AK110</f>
        <v>1.6</v>
      </c>
      <c r="AM110" s="36">
        <f t="shared" ref="AM110" si="413">AL110</f>
        <v>1.6</v>
      </c>
      <c r="AN110" s="36">
        <f t="shared" ref="AN110" si="414">AM110</f>
        <v>1.6</v>
      </c>
      <c r="AO110" s="36">
        <f t="shared" ref="AO110" si="415">AN110</f>
        <v>1.6</v>
      </c>
      <c r="AP110" s="36">
        <f t="shared" ref="AP110" si="416">AO110</f>
        <v>1.6</v>
      </c>
      <c r="AQ110" s="36">
        <f t="shared" ref="AQ110" si="417">AP110</f>
        <v>1.6</v>
      </c>
      <c r="AR110" s="36">
        <f t="shared" ref="AR110" si="418">AQ110</f>
        <v>1.6</v>
      </c>
      <c r="AS110" s="36">
        <f t="shared" ref="AS110" si="419">AR110</f>
        <v>1.6</v>
      </c>
      <c r="AT110" s="36">
        <f t="shared" ref="AT110" si="420">AS110</f>
        <v>1.6</v>
      </c>
      <c r="AU110" s="36">
        <f t="shared" ref="AU110" si="421">AT110</f>
        <v>1.6</v>
      </c>
      <c r="AV110" s="36">
        <f t="shared" ref="AV110" si="422">AU110</f>
        <v>1.6</v>
      </c>
      <c r="AW110" s="36">
        <f t="shared" ref="AW110" si="423">AV110</f>
        <v>1.6</v>
      </c>
      <c r="AX110" s="36">
        <f t="shared" ref="AX110" si="424">AW110</f>
        <v>1.6</v>
      </c>
      <c r="AY110" s="36">
        <f t="shared" ref="AY110" si="425">AX110</f>
        <v>1.6</v>
      </c>
      <c r="AZ110" s="36">
        <f t="shared" ref="AZ110" si="426">AY110</f>
        <v>1.6</v>
      </c>
      <c r="BA110" s="36">
        <f t="shared" ref="BA110" si="427">AZ110</f>
        <v>1.6</v>
      </c>
      <c r="BB110" s="36">
        <f t="shared" ref="BB110" si="428">BA110</f>
        <v>1.6</v>
      </c>
      <c r="BC110" s="36">
        <f t="shared" ref="BC110" si="429">BB110</f>
        <v>1.6</v>
      </c>
      <c r="BD110" s="36">
        <f t="shared" ref="BD110" si="430">BC110</f>
        <v>1.6</v>
      </c>
      <c r="BE110" s="36">
        <f t="shared" ref="BE110" si="431">BD110</f>
        <v>1.6</v>
      </c>
      <c r="BF110" s="36">
        <f t="shared" ref="BF110" si="432">BE110</f>
        <v>1.6</v>
      </c>
      <c r="BG110" s="36">
        <f t="shared" ref="BG110" si="433">BF110</f>
        <v>1.6</v>
      </c>
      <c r="BH110" s="36">
        <f t="shared" ref="BH110" si="434">BG110</f>
        <v>1.6</v>
      </c>
      <c r="BI110" s="36">
        <f t="shared" ref="BI110" si="435">BH110</f>
        <v>1.6</v>
      </c>
      <c r="BJ110" s="36">
        <f t="shared" ref="BJ110" si="436">BI110</f>
        <v>1.6</v>
      </c>
      <c r="BK110" s="36">
        <f t="shared" ref="BK110" si="437">BJ110</f>
        <v>1.6</v>
      </c>
      <c r="BL110" s="36">
        <f t="shared" ref="BL110" si="438">BK110</f>
        <v>1.6</v>
      </c>
      <c r="BM110" s="36">
        <f t="shared" ref="BM110" si="439">BL110</f>
        <v>1.6</v>
      </c>
      <c r="BN110" s="36">
        <f t="shared" ref="BN110" si="440">BM110</f>
        <v>1.6</v>
      </c>
      <c r="BO110" s="36">
        <f t="shared" ref="BO110" si="441">BN110</f>
        <v>1.6</v>
      </c>
      <c r="BP110" s="36">
        <f t="shared" ref="BP110" si="442">BO110</f>
        <v>1.6</v>
      </c>
      <c r="BQ110" s="36">
        <f t="shared" ref="BQ110" si="443">BP110</f>
        <v>1.6</v>
      </c>
      <c r="BR110" s="36">
        <f t="shared" ref="BR110" si="444">BQ110</f>
        <v>1.6</v>
      </c>
      <c r="BS110" s="36">
        <f t="shared" ref="BS110" si="445">BR110</f>
        <v>1.6</v>
      </c>
      <c r="BT110" s="36">
        <f t="shared" ref="BT110" si="446">BS110</f>
        <v>1.6</v>
      </c>
      <c r="BU110" s="36">
        <f t="shared" ref="BU110" si="447">BT110</f>
        <v>1.6</v>
      </c>
      <c r="BV110" s="36">
        <f t="shared" ref="BV110" si="448">BU110</f>
        <v>1.6</v>
      </c>
      <c r="BW110" s="36">
        <f t="shared" ref="BW110" si="449">BV110</f>
        <v>1.6</v>
      </c>
      <c r="BX110" s="36">
        <f t="shared" ref="BX110" si="450">BW110</f>
        <v>1.6</v>
      </c>
      <c r="BY110" s="36">
        <f t="shared" ref="BY110" si="451">BX110</f>
        <v>1.6</v>
      </c>
      <c r="BZ110" s="37">
        <f t="shared" ref="BZ110" si="452">BY110</f>
        <v>1.6</v>
      </c>
      <c r="CA110" s="35"/>
      <c r="CB110" s="35"/>
    </row>
    <row r="111" spans="1:80" s="25" customFormat="1" ht="21" customHeight="1" x14ac:dyDescent="0.25">
      <c r="A111" s="4" t="s">
        <v>99</v>
      </c>
      <c r="B111" s="7" t="s">
        <v>124</v>
      </c>
      <c r="C111" s="4" t="s">
        <v>127</v>
      </c>
      <c r="D111" s="32">
        <f>SUM(F111:CB111)</f>
        <v>3488566.1764855999</v>
      </c>
      <c r="E111" s="32"/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f>K109*POWER((1+(K110/100)),K96)</f>
        <v>66189.298893376254</v>
      </c>
      <c r="L111" s="8">
        <f t="shared" ref="L111:BW111" si="453">L109*POWER((1+(L110/100)),L96)</f>
        <v>67248.327675670269</v>
      </c>
      <c r="M111" s="8">
        <f t="shared" si="453"/>
        <v>68324.300918481007</v>
      </c>
      <c r="N111" s="8">
        <f t="shared" si="453"/>
        <v>69417.489733176699</v>
      </c>
      <c r="O111" s="8">
        <f t="shared" si="453"/>
        <v>70528.169568907528</v>
      </c>
      <c r="P111" s="8">
        <f t="shared" si="453"/>
        <v>71656.620282010044</v>
      </c>
      <c r="Q111" s="8">
        <f t="shared" si="453"/>
        <v>72803.126206522211</v>
      </c>
      <c r="R111" s="8">
        <f t="shared" si="453"/>
        <v>73967.976225826555</v>
      </c>
      <c r="S111" s="8">
        <f t="shared" si="453"/>
        <v>75151.463845439779</v>
      </c>
      <c r="T111" s="8">
        <f t="shared" si="453"/>
        <v>76353.887266966834</v>
      </c>
      <c r="U111" s="8">
        <f t="shared" si="453"/>
        <v>77575.549463238305</v>
      </c>
      <c r="V111" s="8">
        <f t="shared" si="453"/>
        <v>78816.758254650122</v>
      </c>
      <c r="W111" s="8">
        <f t="shared" si="453"/>
        <v>80077.826386724526</v>
      </c>
      <c r="X111" s="8">
        <f t="shared" si="453"/>
        <v>81359.071608912098</v>
      </c>
      <c r="Y111" s="8">
        <f t="shared" si="453"/>
        <v>82660.816754654705</v>
      </c>
      <c r="Z111" s="8">
        <f t="shared" si="453"/>
        <v>83983.389822729194</v>
      </c>
      <c r="AA111" s="8">
        <f t="shared" si="453"/>
        <v>85327.124059892856</v>
      </c>
      <c r="AB111" s="8">
        <f t="shared" si="453"/>
        <v>86692.358044851135</v>
      </c>
      <c r="AC111" s="8">
        <f t="shared" si="453"/>
        <v>88079.435773568752</v>
      </c>
      <c r="AD111" s="8">
        <f t="shared" si="453"/>
        <v>89488.706745945849</v>
      </c>
      <c r="AE111" s="8">
        <f t="shared" si="453"/>
        <v>90920.526053880982</v>
      </c>
      <c r="AF111" s="8">
        <f t="shared" si="453"/>
        <v>92375.254470743079</v>
      </c>
      <c r="AG111" s="8">
        <f t="shared" si="453"/>
        <v>93853.258542274983</v>
      </c>
      <c r="AH111" s="8">
        <f t="shared" si="453"/>
        <v>95354.910678951375</v>
      </c>
      <c r="AI111" s="8">
        <f t="shared" si="453"/>
        <v>96880.589249814599</v>
      </c>
      <c r="AJ111" s="8">
        <f t="shared" si="453"/>
        <v>98430.678677811637</v>
      </c>
      <c r="AK111" s="8">
        <f t="shared" si="453"/>
        <v>100005.56953665662</v>
      </c>
      <c r="AL111" s="8">
        <f t="shared" si="453"/>
        <v>101605.65864924314</v>
      </c>
      <c r="AM111" s="8">
        <f t="shared" si="453"/>
        <v>103231.34918763103</v>
      </c>
      <c r="AN111" s="8">
        <f t="shared" si="453"/>
        <v>104883.05077463311</v>
      </c>
      <c r="AO111" s="8">
        <f t="shared" si="453"/>
        <v>186984.7113508214</v>
      </c>
      <c r="AP111" s="8">
        <f t="shared" si="453"/>
        <v>189976.46673243455</v>
      </c>
      <c r="AQ111" s="8">
        <f t="shared" si="453"/>
        <v>193016.0902001535</v>
      </c>
      <c r="AR111" s="8">
        <f t="shared" si="453"/>
        <v>196104.34764335593</v>
      </c>
      <c r="AS111" s="8">
        <f t="shared" si="453"/>
        <v>199242.01720564967</v>
      </c>
      <c r="AT111" s="8">
        <f t="shared" si="453"/>
        <v>0</v>
      </c>
      <c r="AU111" s="8">
        <f t="shared" si="453"/>
        <v>0</v>
      </c>
      <c r="AV111" s="8">
        <f t="shared" si="453"/>
        <v>0</v>
      </c>
      <c r="AW111" s="8">
        <f t="shared" si="453"/>
        <v>0</v>
      </c>
      <c r="AX111" s="8">
        <f t="shared" si="453"/>
        <v>0</v>
      </c>
      <c r="AY111" s="8">
        <f t="shared" si="453"/>
        <v>0</v>
      </c>
      <c r="AZ111" s="8">
        <f t="shared" si="453"/>
        <v>0</v>
      </c>
      <c r="BA111" s="8">
        <f t="shared" si="453"/>
        <v>0</v>
      </c>
      <c r="BB111" s="8">
        <f t="shared" si="453"/>
        <v>0</v>
      </c>
      <c r="BC111" s="8">
        <f t="shared" si="453"/>
        <v>0</v>
      </c>
      <c r="BD111" s="8">
        <f t="shared" si="453"/>
        <v>0</v>
      </c>
      <c r="BE111" s="8">
        <f t="shared" si="453"/>
        <v>0</v>
      </c>
      <c r="BF111" s="8">
        <f t="shared" si="453"/>
        <v>0</v>
      </c>
      <c r="BG111" s="8">
        <f t="shared" si="453"/>
        <v>0</v>
      </c>
      <c r="BH111" s="8">
        <f t="shared" si="453"/>
        <v>0</v>
      </c>
      <c r="BI111" s="8">
        <f t="shared" si="453"/>
        <v>0</v>
      </c>
      <c r="BJ111" s="8">
        <f t="shared" si="453"/>
        <v>0</v>
      </c>
      <c r="BK111" s="8">
        <f t="shared" si="453"/>
        <v>0</v>
      </c>
      <c r="BL111" s="8">
        <f t="shared" si="453"/>
        <v>0</v>
      </c>
      <c r="BM111" s="8">
        <f t="shared" si="453"/>
        <v>0</v>
      </c>
      <c r="BN111" s="8">
        <f t="shared" si="453"/>
        <v>0</v>
      </c>
      <c r="BO111" s="8">
        <f t="shared" si="453"/>
        <v>0</v>
      </c>
      <c r="BP111" s="8">
        <f t="shared" si="453"/>
        <v>0</v>
      </c>
      <c r="BQ111" s="8">
        <f t="shared" si="453"/>
        <v>0</v>
      </c>
      <c r="BR111" s="8">
        <f t="shared" si="453"/>
        <v>0</v>
      </c>
      <c r="BS111" s="8">
        <f t="shared" si="453"/>
        <v>0</v>
      </c>
      <c r="BT111" s="8">
        <f t="shared" si="453"/>
        <v>0</v>
      </c>
      <c r="BU111" s="8">
        <f t="shared" si="453"/>
        <v>0</v>
      </c>
      <c r="BV111" s="8">
        <f t="shared" si="453"/>
        <v>0</v>
      </c>
      <c r="BW111" s="8">
        <f t="shared" si="453"/>
        <v>0</v>
      </c>
      <c r="BX111" s="8">
        <f t="shared" ref="BX111:BZ111" si="454">BX109*POWER((1+(BX110/100)),BX96)</f>
        <v>0</v>
      </c>
      <c r="BY111" s="8">
        <f t="shared" si="454"/>
        <v>0</v>
      </c>
      <c r="BZ111" s="33">
        <f t="shared" si="454"/>
        <v>0</v>
      </c>
      <c r="CA111" s="34"/>
      <c r="CB111" s="35"/>
    </row>
    <row r="112" spans="1:80" s="25" customFormat="1" ht="30.6" customHeight="1" x14ac:dyDescent="0.25">
      <c r="A112" s="4" t="s">
        <v>128</v>
      </c>
      <c r="B112" s="4" t="s">
        <v>97</v>
      </c>
      <c r="C112" s="36">
        <v>1.97</v>
      </c>
      <c r="D112" s="32"/>
      <c r="E112" s="32"/>
      <c r="F112" s="36">
        <f>C112</f>
        <v>1.97</v>
      </c>
      <c r="G112" s="36">
        <f>F112</f>
        <v>1.97</v>
      </c>
      <c r="H112" s="36">
        <f t="shared" ref="H112" si="455">G112</f>
        <v>1.97</v>
      </c>
      <c r="I112" s="36">
        <f t="shared" ref="I112" si="456">H112</f>
        <v>1.97</v>
      </c>
      <c r="J112" s="36">
        <f t="shared" ref="J112" si="457">I112</f>
        <v>1.97</v>
      </c>
      <c r="K112" s="36">
        <f t="shared" ref="K112" si="458">J112</f>
        <v>1.97</v>
      </c>
      <c r="L112" s="36">
        <f t="shared" ref="L112" si="459">K112</f>
        <v>1.97</v>
      </c>
      <c r="M112" s="36">
        <f t="shared" ref="M112" si="460">L112</f>
        <v>1.97</v>
      </c>
      <c r="N112" s="36">
        <f t="shared" ref="N112" si="461">M112</f>
        <v>1.97</v>
      </c>
      <c r="O112" s="36">
        <f t="shared" ref="O112" si="462">N112</f>
        <v>1.97</v>
      </c>
      <c r="P112" s="36">
        <f t="shared" ref="P112" si="463">O112</f>
        <v>1.97</v>
      </c>
      <c r="Q112" s="36">
        <f t="shared" ref="Q112" si="464">P112</f>
        <v>1.97</v>
      </c>
      <c r="R112" s="36">
        <f t="shared" ref="R112" si="465">Q112</f>
        <v>1.97</v>
      </c>
      <c r="S112" s="36">
        <f t="shared" ref="S112" si="466">R112</f>
        <v>1.97</v>
      </c>
      <c r="T112" s="36">
        <f t="shared" ref="T112" si="467">S112</f>
        <v>1.97</v>
      </c>
      <c r="U112" s="36">
        <f t="shared" ref="U112" si="468">T112</f>
        <v>1.97</v>
      </c>
      <c r="V112" s="36">
        <f t="shared" ref="V112" si="469">U112</f>
        <v>1.97</v>
      </c>
      <c r="W112" s="36">
        <f t="shared" ref="W112" si="470">V112</f>
        <v>1.97</v>
      </c>
      <c r="X112" s="36">
        <f t="shared" ref="X112" si="471">W112</f>
        <v>1.97</v>
      </c>
      <c r="Y112" s="36">
        <f t="shared" ref="Y112" si="472">X112</f>
        <v>1.97</v>
      </c>
      <c r="Z112" s="36">
        <f t="shared" ref="Z112" si="473">Y112</f>
        <v>1.97</v>
      </c>
      <c r="AA112" s="36">
        <f t="shared" ref="AA112" si="474">Z112</f>
        <v>1.97</v>
      </c>
      <c r="AB112" s="36">
        <f t="shared" ref="AB112" si="475">AA112</f>
        <v>1.97</v>
      </c>
      <c r="AC112" s="36">
        <f t="shared" ref="AC112" si="476">AB112</f>
        <v>1.97</v>
      </c>
      <c r="AD112" s="36">
        <f t="shared" ref="AD112" si="477">AC112</f>
        <v>1.97</v>
      </c>
      <c r="AE112" s="36">
        <f t="shared" ref="AE112" si="478">AD112</f>
        <v>1.97</v>
      </c>
      <c r="AF112" s="36">
        <f t="shared" ref="AF112" si="479">AE112</f>
        <v>1.97</v>
      </c>
      <c r="AG112" s="36">
        <f t="shared" ref="AG112" si="480">AF112</f>
        <v>1.97</v>
      </c>
      <c r="AH112" s="36">
        <f t="shared" ref="AH112" si="481">AG112</f>
        <v>1.97</v>
      </c>
      <c r="AI112" s="36">
        <f t="shared" ref="AI112" si="482">AH112</f>
        <v>1.97</v>
      </c>
      <c r="AJ112" s="36">
        <f t="shared" ref="AJ112" si="483">AI112</f>
        <v>1.97</v>
      </c>
      <c r="AK112" s="36">
        <f t="shared" ref="AK112" si="484">AJ112</f>
        <v>1.97</v>
      </c>
      <c r="AL112" s="36">
        <f t="shared" ref="AL112" si="485">AK112</f>
        <v>1.97</v>
      </c>
      <c r="AM112" s="36">
        <f t="shared" ref="AM112" si="486">AL112</f>
        <v>1.97</v>
      </c>
      <c r="AN112" s="36">
        <f t="shared" ref="AN112" si="487">AM112</f>
        <v>1.97</v>
      </c>
      <c r="AO112" s="36">
        <f t="shared" ref="AO112" si="488">AN112</f>
        <v>1.97</v>
      </c>
      <c r="AP112" s="36">
        <f t="shared" ref="AP112" si="489">AO112</f>
        <v>1.97</v>
      </c>
      <c r="AQ112" s="36">
        <f t="shared" ref="AQ112" si="490">AP112</f>
        <v>1.97</v>
      </c>
      <c r="AR112" s="36">
        <f t="shared" ref="AR112" si="491">AQ112</f>
        <v>1.97</v>
      </c>
      <c r="AS112" s="36">
        <f t="shared" ref="AS112" si="492">AR112</f>
        <v>1.97</v>
      </c>
      <c r="AT112" s="36">
        <f t="shared" ref="AT112" si="493">AS112</f>
        <v>1.97</v>
      </c>
      <c r="AU112" s="36">
        <f t="shared" ref="AU112" si="494">AT112</f>
        <v>1.97</v>
      </c>
      <c r="AV112" s="36">
        <f t="shared" ref="AV112" si="495">AU112</f>
        <v>1.97</v>
      </c>
      <c r="AW112" s="36">
        <f t="shared" ref="AW112" si="496">AV112</f>
        <v>1.97</v>
      </c>
      <c r="AX112" s="36">
        <f t="shared" ref="AX112" si="497">AW112</f>
        <v>1.97</v>
      </c>
      <c r="AY112" s="36">
        <f t="shared" ref="AY112" si="498">AX112</f>
        <v>1.97</v>
      </c>
      <c r="AZ112" s="36">
        <f t="shared" ref="AZ112" si="499">AY112</f>
        <v>1.97</v>
      </c>
      <c r="BA112" s="36">
        <f t="shared" ref="BA112" si="500">AZ112</f>
        <v>1.97</v>
      </c>
      <c r="BB112" s="36">
        <f t="shared" ref="BB112" si="501">BA112</f>
        <v>1.97</v>
      </c>
      <c r="BC112" s="36">
        <f t="shared" ref="BC112" si="502">BB112</f>
        <v>1.97</v>
      </c>
      <c r="BD112" s="36">
        <f t="shared" ref="BD112" si="503">BC112</f>
        <v>1.97</v>
      </c>
      <c r="BE112" s="36">
        <f t="shared" ref="BE112" si="504">BD112</f>
        <v>1.97</v>
      </c>
      <c r="BF112" s="36">
        <f t="shared" ref="BF112" si="505">BE112</f>
        <v>1.97</v>
      </c>
      <c r="BG112" s="36">
        <f t="shared" ref="BG112" si="506">BF112</f>
        <v>1.97</v>
      </c>
      <c r="BH112" s="36">
        <f t="shared" ref="BH112" si="507">BG112</f>
        <v>1.97</v>
      </c>
      <c r="BI112" s="36">
        <f t="shared" ref="BI112" si="508">BH112</f>
        <v>1.97</v>
      </c>
      <c r="BJ112" s="36">
        <f t="shared" ref="BJ112" si="509">BI112</f>
        <v>1.97</v>
      </c>
      <c r="BK112" s="36">
        <f t="shared" ref="BK112" si="510">BJ112</f>
        <v>1.97</v>
      </c>
      <c r="BL112" s="36">
        <f t="shared" ref="BL112" si="511">BK112</f>
        <v>1.97</v>
      </c>
      <c r="BM112" s="36">
        <f t="shared" ref="BM112" si="512">BL112</f>
        <v>1.97</v>
      </c>
      <c r="BN112" s="36">
        <f t="shared" ref="BN112" si="513">BM112</f>
        <v>1.97</v>
      </c>
      <c r="BO112" s="36">
        <f t="shared" ref="BO112" si="514">BN112</f>
        <v>1.97</v>
      </c>
      <c r="BP112" s="36">
        <f t="shared" ref="BP112" si="515">BO112</f>
        <v>1.97</v>
      </c>
      <c r="BQ112" s="36">
        <f t="shared" ref="BQ112" si="516">BP112</f>
        <v>1.97</v>
      </c>
      <c r="BR112" s="36">
        <f t="shared" ref="BR112" si="517">BQ112</f>
        <v>1.97</v>
      </c>
      <c r="BS112" s="36">
        <f t="shared" ref="BS112" si="518">BR112</f>
        <v>1.97</v>
      </c>
      <c r="BT112" s="36">
        <f t="shared" ref="BT112" si="519">BS112</f>
        <v>1.97</v>
      </c>
      <c r="BU112" s="36">
        <f t="shared" ref="BU112" si="520">BT112</f>
        <v>1.97</v>
      </c>
      <c r="BV112" s="36">
        <f t="shared" ref="BV112" si="521">BU112</f>
        <v>1.97</v>
      </c>
      <c r="BW112" s="36">
        <f t="shared" ref="BW112" si="522">BV112</f>
        <v>1.97</v>
      </c>
      <c r="BX112" s="36">
        <f t="shared" ref="BX112" si="523">BW112</f>
        <v>1.97</v>
      </c>
      <c r="BY112" s="36">
        <f t="shared" ref="BY112" si="524">BX112</f>
        <v>1.97</v>
      </c>
      <c r="BZ112" s="37">
        <f t="shared" ref="BZ112" si="525">BY112</f>
        <v>1.97</v>
      </c>
      <c r="CA112" s="35"/>
      <c r="CB112" s="35"/>
    </row>
    <row r="113" spans="1:80" s="25" customFormat="1" ht="27.75" customHeight="1" x14ac:dyDescent="0.25">
      <c r="A113" s="4" t="s">
        <v>99</v>
      </c>
      <c r="B113" s="7" t="s">
        <v>124</v>
      </c>
      <c r="C113" s="4" t="s">
        <v>129</v>
      </c>
      <c r="D113" s="32">
        <f>SUM(F113:CB113)</f>
        <v>8641972.1377600543</v>
      </c>
      <c r="E113" s="32"/>
      <c r="F113" s="8">
        <v>362418</v>
      </c>
      <c r="G113" s="8">
        <v>376362</v>
      </c>
      <c r="H113" s="8">
        <v>341195</v>
      </c>
      <c r="I113" s="8">
        <v>325815</v>
      </c>
      <c r="J113" s="8">
        <v>299973</v>
      </c>
      <c r="K113" s="8">
        <f>K111*POWER((1+(K112/100)),K96)</f>
        <v>86976.444678470638</v>
      </c>
      <c r="L113" s="8">
        <f t="shared" ref="L113:BW113" si="526">L111*POWER((1+(L112/100)),L96)</f>
        <v>90108.918728854667</v>
      </c>
      <c r="M113" s="8">
        <f t="shared" si="526"/>
        <v>93354.209458658152</v>
      </c>
      <c r="N113" s="8">
        <f t="shared" si="526"/>
        <v>96716.379983153616</v>
      </c>
      <c r="O113" s="8">
        <f t="shared" si="526"/>
        <v>100199.63975152289</v>
      </c>
      <c r="P113" s="8">
        <f t="shared" si="526"/>
        <v>103808.34981710193</v>
      </c>
      <c r="Q113" s="8">
        <f t="shared" si="526"/>
        <v>107547.02829743484</v>
      </c>
      <c r="R113" s="8">
        <f t="shared" si="526"/>
        <v>111420.3560309726</v>
      </c>
      <c r="S113" s="8">
        <f t="shared" si="526"/>
        <v>115433.18243749927</v>
      </c>
      <c r="T113" s="8">
        <f t="shared" si="526"/>
        <v>119590.53158962233</v>
      </c>
      <c r="U113" s="8">
        <f t="shared" si="526"/>
        <v>123897.60850292892</v>
      </c>
      <c r="V113" s="8">
        <f t="shared" si="526"/>
        <v>128359.80565268362</v>
      </c>
      <c r="W113" s="8">
        <f t="shared" si="526"/>
        <v>132982.70972522613</v>
      </c>
      <c r="X113" s="8">
        <f t="shared" si="526"/>
        <v>137772.10861252208</v>
      </c>
      <c r="Y113" s="8">
        <f t="shared" si="526"/>
        <v>142733.99865862384</v>
      </c>
      <c r="Z113" s="8">
        <f t="shared" si="526"/>
        <v>147874.59216711391</v>
      </c>
      <c r="AA113" s="8">
        <f t="shared" si="526"/>
        <v>153200.32517893097</v>
      </c>
      <c r="AB113" s="8">
        <f t="shared" si="526"/>
        <v>158717.86553031518</v>
      </c>
      <c r="AC113" s="8">
        <f t="shared" si="526"/>
        <v>164434.1212009626</v>
      </c>
      <c r="AD113" s="8">
        <f t="shared" si="526"/>
        <v>170356.24896283951</v>
      </c>
      <c r="AE113" s="8">
        <f t="shared" si="526"/>
        <v>176491.66334048595</v>
      </c>
      <c r="AF113" s="8">
        <f t="shared" si="526"/>
        <v>182848.04589402623</v>
      </c>
      <c r="AG113" s="8">
        <f t="shared" si="526"/>
        <v>189433.35483650884</v>
      </c>
      <c r="AH113" s="8">
        <f t="shared" si="526"/>
        <v>196255.83499761665</v>
      </c>
      <c r="AI113" s="8">
        <f t="shared" si="526"/>
        <v>203324.02814622282</v>
      </c>
      <c r="AJ113" s="8">
        <f t="shared" si="526"/>
        <v>210646.78368471464</v>
      </c>
      <c r="AK113" s="8">
        <f t="shared" si="526"/>
        <v>218233.26972847641</v>
      </c>
      <c r="AL113" s="8">
        <f t="shared" si="526"/>
        <v>226092.98458440145</v>
      </c>
      <c r="AM113" s="8">
        <f t="shared" si="526"/>
        <v>234235.7686428056</v>
      </c>
      <c r="AN113" s="8">
        <f t="shared" si="526"/>
        <v>242671.81669762993</v>
      </c>
      <c r="AO113" s="8">
        <f t="shared" si="526"/>
        <v>441156.36294459127</v>
      </c>
      <c r="AP113" s="8">
        <f t="shared" si="526"/>
        <v>457044.69758731336</v>
      </c>
      <c r="AQ113" s="8">
        <f t="shared" si="526"/>
        <v>473505.25377985992</v>
      </c>
      <c r="AR113" s="8">
        <f t="shared" si="526"/>
        <v>490558.64019579225</v>
      </c>
      <c r="AS113" s="8">
        <f t="shared" si="526"/>
        <v>508226.20773417194</v>
      </c>
      <c r="AT113" s="8">
        <f t="shared" si="526"/>
        <v>0</v>
      </c>
      <c r="AU113" s="8">
        <f t="shared" si="526"/>
        <v>0</v>
      </c>
      <c r="AV113" s="8">
        <f t="shared" si="526"/>
        <v>0</v>
      </c>
      <c r="AW113" s="8">
        <f t="shared" si="526"/>
        <v>0</v>
      </c>
      <c r="AX113" s="8">
        <f t="shared" si="526"/>
        <v>0</v>
      </c>
      <c r="AY113" s="8">
        <f t="shared" si="526"/>
        <v>0</v>
      </c>
      <c r="AZ113" s="8">
        <f t="shared" si="526"/>
        <v>0</v>
      </c>
      <c r="BA113" s="8">
        <f t="shared" si="526"/>
        <v>0</v>
      </c>
      <c r="BB113" s="8">
        <f t="shared" si="526"/>
        <v>0</v>
      </c>
      <c r="BC113" s="8">
        <f t="shared" si="526"/>
        <v>0</v>
      </c>
      <c r="BD113" s="8">
        <f t="shared" si="526"/>
        <v>0</v>
      </c>
      <c r="BE113" s="8">
        <f t="shared" si="526"/>
        <v>0</v>
      </c>
      <c r="BF113" s="8">
        <f t="shared" si="526"/>
        <v>0</v>
      </c>
      <c r="BG113" s="8">
        <f t="shared" si="526"/>
        <v>0</v>
      </c>
      <c r="BH113" s="8">
        <f t="shared" si="526"/>
        <v>0</v>
      </c>
      <c r="BI113" s="8">
        <f t="shared" si="526"/>
        <v>0</v>
      </c>
      <c r="BJ113" s="8">
        <f t="shared" si="526"/>
        <v>0</v>
      </c>
      <c r="BK113" s="8">
        <f t="shared" si="526"/>
        <v>0</v>
      </c>
      <c r="BL113" s="8">
        <f t="shared" si="526"/>
        <v>0</v>
      </c>
      <c r="BM113" s="8">
        <f t="shared" si="526"/>
        <v>0</v>
      </c>
      <c r="BN113" s="8">
        <f t="shared" si="526"/>
        <v>0</v>
      </c>
      <c r="BO113" s="8">
        <f t="shared" si="526"/>
        <v>0</v>
      </c>
      <c r="BP113" s="8">
        <f t="shared" si="526"/>
        <v>0</v>
      </c>
      <c r="BQ113" s="8">
        <f t="shared" si="526"/>
        <v>0</v>
      </c>
      <c r="BR113" s="8">
        <f t="shared" si="526"/>
        <v>0</v>
      </c>
      <c r="BS113" s="8">
        <f t="shared" si="526"/>
        <v>0</v>
      </c>
      <c r="BT113" s="8">
        <f t="shared" si="526"/>
        <v>0</v>
      </c>
      <c r="BU113" s="8">
        <f t="shared" si="526"/>
        <v>0</v>
      </c>
      <c r="BV113" s="8">
        <f t="shared" si="526"/>
        <v>0</v>
      </c>
      <c r="BW113" s="8">
        <f t="shared" si="526"/>
        <v>0</v>
      </c>
      <c r="BX113" s="8">
        <f t="shared" ref="BX113:BZ113" si="527">BX111*POWER((1+(BX112/100)),BX96)</f>
        <v>0</v>
      </c>
      <c r="BY113" s="8">
        <f t="shared" si="527"/>
        <v>0</v>
      </c>
      <c r="BZ113" s="33">
        <f t="shared" si="527"/>
        <v>0</v>
      </c>
      <c r="CA113" s="34"/>
      <c r="CB113" s="35"/>
    </row>
    <row r="114" spans="1:80" s="44" customFormat="1" ht="21" customHeight="1" x14ac:dyDescent="0.25">
      <c r="A114" s="38"/>
      <c r="B114" s="38" t="s">
        <v>122</v>
      </c>
      <c r="C114" s="38"/>
      <c r="D114" s="39"/>
      <c r="E114" s="39"/>
      <c r="F114" s="41">
        <v>1</v>
      </c>
      <c r="G114" s="41">
        <v>2</v>
      </c>
      <c r="H114" s="41">
        <v>3</v>
      </c>
      <c r="I114" s="41">
        <v>4</v>
      </c>
      <c r="J114" s="41">
        <v>5</v>
      </c>
      <c r="K114" s="41">
        <v>6</v>
      </c>
      <c r="L114" s="41">
        <v>7</v>
      </c>
      <c r="M114" s="41">
        <v>8</v>
      </c>
      <c r="N114" s="41">
        <v>9</v>
      </c>
      <c r="O114" s="41">
        <v>10</v>
      </c>
      <c r="P114" s="41">
        <v>11</v>
      </c>
      <c r="Q114" s="41">
        <v>12</v>
      </c>
      <c r="R114" s="41">
        <v>13</v>
      </c>
      <c r="S114" s="41">
        <v>14</v>
      </c>
      <c r="T114" s="41">
        <v>15</v>
      </c>
      <c r="U114" s="41">
        <v>16</v>
      </c>
      <c r="V114" s="41">
        <v>17</v>
      </c>
      <c r="W114" s="41">
        <v>18</v>
      </c>
      <c r="X114" s="41">
        <v>19</v>
      </c>
      <c r="Y114" s="41">
        <v>20</v>
      </c>
      <c r="Z114" s="41">
        <v>21</v>
      </c>
      <c r="AA114" s="41">
        <v>22</v>
      </c>
      <c r="AB114" s="41">
        <v>23</v>
      </c>
      <c r="AC114" s="41">
        <v>24</v>
      </c>
      <c r="AD114" s="41">
        <v>25</v>
      </c>
      <c r="AE114" s="41">
        <v>26</v>
      </c>
      <c r="AF114" s="41">
        <v>27</v>
      </c>
      <c r="AG114" s="41">
        <v>28</v>
      </c>
      <c r="AH114" s="41">
        <v>29</v>
      </c>
      <c r="AI114" s="41">
        <v>30</v>
      </c>
      <c r="AJ114" s="41">
        <v>31</v>
      </c>
      <c r="AK114" s="41">
        <v>32</v>
      </c>
      <c r="AL114" s="41">
        <v>33</v>
      </c>
      <c r="AM114" s="41">
        <v>34</v>
      </c>
      <c r="AN114" s="41">
        <v>35</v>
      </c>
      <c r="AO114" s="41">
        <v>36</v>
      </c>
      <c r="AP114" s="41">
        <v>37</v>
      </c>
      <c r="AQ114" s="41">
        <v>38</v>
      </c>
      <c r="AR114" s="41">
        <v>39</v>
      </c>
      <c r="AS114" s="41">
        <v>40</v>
      </c>
      <c r="AT114" s="41">
        <v>41</v>
      </c>
      <c r="AU114" s="41">
        <v>42</v>
      </c>
      <c r="AV114" s="41">
        <v>43</v>
      </c>
      <c r="AW114" s="41">
        <v>44</v>
      </c>
      <c r="AX114" s="41">
        <v>45</v>
      </c>
      <c r="AY114" s="41">
        <v>46</v>
      </c>
      <c r="AZ114" s="41">
        <v>47</v>
      </c>
      <c r="BA114" s="41">
        <v>48</v>
      </c>
      <c r="BB114" s="41">
        <v>49</v>
      </c>
      <c r="BC114" s="41">
        <v>50</v>
      </c>
      <c r="BD114" s="41">
        <v>51</v>
      </c>
      <c r="BE114" s="41">
        <v>52</v>
      </c>
      <c r="BF114" s="41">
        <v>53</v>
      </c>
      <c r="BG114" s="41">
        <v>54</v>
      </c>
      <c r="BH114" s="41">
        <v>55</v>
      </c>
      <c r="BI114" s="41">
        <v>56</v>
      </c>
      <c r="BJ114" s="41">
        <v>57</v>
      </c>
      <c r="BK114" s="41">
        <v>58</v>
      </c>
      <c r="BL114" s="41">
        <v>59</v>
      </c>
      <c r="BM114" s="41">
        <v>60</v>
      </c>
      <c r="BN114" s="41">
        <v>61</v>
      </c>
      <c r="BO114" s="41">
        <v>62</v>
      </c>
      <c r="BP114" s="41">
        <v>63</v>
      </c>
      <c r="BQ114" s="41">
        <v>64</v>
      </c>
      <c r="BR114" s="41">
        <v>65</v>
      </c>
      <c r="BS114" s="41">
        <v>66</v>
      </c>
      <c r="BT114" s="41">
        <v>67</v>
      </c>
      <c r="BU114" s="41">
        <v>68</v>
      </c>
      <c r="BV114" s="41">
        <v>69</v>
      </c>
      <c r="BW114" s="41">
        <v>70</v>
      </c>
      <c r="BX114" s="41">
        <v>71</v>
      </c>
      <c r="BY114" s="41">
        <v>72</v>
      </c>
      <c r="BZ114" s="42">
        <v>73</v>
      </c>
      <c r="CA114" s="43"/>
      <c r="CB114" s="43"/>
    </row>
    <row r="115" spans="1:80" s="25" customFormat="1" ht="35.450000000000003" customHeight="1" x14ac:dyDescent="0.25">
      <c r="A115" s="31" t="s">
        <v>132</v>
      </c>
      <c r="B115" s="7" t="s">
        <v>124</v>
      </c>
      <c r="C115" s="4" t="s">
        <v>125</v>
      </c>
      <c r="D115" s="32">
        <f>SUM(F115:CB115)</f>
        <v>6316000</v>
      </c>
      <c r="E115" s="32"/>
      <c r="F115" s="8">
        <v>0</v>
      </c>
      <c r="G115" s="8">
        <v>0</v>
      </c>
      <c r="H115" s="8">
        <v>0</v>
      </c>
      <c r="I115" s="8">
        <v>0</v>
      </c>
      <c r="J115" s="8">
        <v>178000</v>
      </c>
      <c r="K115" s="8">
        <v>178000</v>
      </c>
      <c r="L115" s="8">
        <v>178000</v>
      </c>
      <c r="M115" s="8">
        <v>178000</v>
      </c>
      <c r="N115" s="8">
        <v>178000</v>
      </c>
      <c r="O115" s="8">
        <v>227000</v>
      </c>
      <c r="P115" s="8">
        <v>74000</v>
      </c>
      <c r="Q115" s="8">
        <v>67000</v>
      </c>
      <c r="R115" s="8">
        <v>65000</v>
      </c>
      <c r="S115" s="8">
        <v>133000</v>
      </c>
      <c r="T115" s="8">
        <v>27000</v>
      </c>
      <c r="U115" s="8">
        <v>27000</v>
      </c>
      <c r="V115" s="8">
        <v>27000</v>
      </c>
      <c r="W115" s="8">
        <v>27000</v>
      </c>
      <c r="X115" s="8">
        <v>27000</v>
      </c>
      <c r="Y115" s="8">
        <v>27000</v>
      </c>
      <c r="Z115" s="8">
        <v>27000</v>
      </c>
      <c r="AA115" s="8">
        <v>27000</v>
      </c>
      <c r="AB115" s="8">
        <v>27000</v>
      </c>
      <c r="AC115" s="8">
        <v>27000</v>
      </c>
      <c r="AD115" s="8">
        <v>70000</v>
      </c>
      <c r="AE115" s="8">
        <v>70000</v>
      </c>
      <c r="AF115" s="8">
        <v>79000</v>
      </c>
      <c r="AG115" s="8">
        <v>274000</v>
      </c>
      <c r="AH115" s="8">
        <v>274000</v>
      </c>
      <c r="AI115" s="8">
        <v>274000</v>
      </c>
      <c r="AJ115" s="8">
        <v>209000</v>
      </c>
      <c r="AK115" s="8">
        <v>76000</v>
      </c>
      <c r="AL115" s="8">
        <v>76000</v>
      </c>
      <c r="AM115" s="8">
        <v>76000</v>
      </c>
      <c r="AN115" s="8">
        <v>76000</v>
      </c>
      <c r="AO115" s="8">
        <v>76000</v>
      </c>
      <c r="AP115" s="8">
        <v>76000</v>
      </c>
      <c r="AQ115" s="8">
        <v>76000</v>
      </c>
      <c r="AR115" s="8">
        <v>76000</v>
      </c>
      <c r="AS115" s="8">
        <v>76000</v>
      </c>
      <c r="AT115" s="8">
        <v>76000</v>
      </c>
      <c r="AU115" s="8">
        <v>76000</v>
      </c>
      <c r="AV115" s="8">
        <v>76000</v>
      </c>
      <c r="AW115" s="8">
        <v>76000</v>
      </c>
      <c r="AX115" s="8">
        <v>76000</v>
      </c>
      <c r="AY115" s="8">
        <v>76000</v>
      </c>
      <c r="AZ115" s="8">
        <v>76000</v>
      </c>
      <c r="BA115" s="8">
        <v>76000</v>
      </c>
      <c r="BB115" s="8">
        <v>76000</v>
      </c>
      <c r="BC115" s="8">
        <v>76000</v>
      </c>
      <c r="BD115" s="8">
        <v>76000</v>
      </c>
      <c r="BE115" s="8">
        <v>76000</v>
      </c>
      <c r="BF115" s="8">
        <v>76000</v>
      </c>
      <c r="BG115" s="8">
        <v>76000</v>
      </c>
      <c r="BH115" s="8">
        <v>76000</v>
      </c>
      <c r="BI115" s="8">
        <v>76000</v>
      </c>
      <c r="BJ115" s="8">
        <v>76000</v>
      </c>
      <c r="BK115" s="8">
        <v>76000</v>
      </c>
      <c r="BL115" s="8">
        <v>76000</v>
      </c>
      <c r="BM115" s="8">
        <v>76000</v>
      </c>
      <c r="BN115" s="8">
        <v>76000</v>
      </c>
      <c r="BO115" s="8">
        <v>76000</v>
      </c>
      <c r="BP115" s="8">
        <v>76000</v>
      </c>
      <c r="BQ115" s="8">
        <v>76000</v>
      </c>
      <c r="BR115" s="8">
        <v>76000</v>
      </c>
      <c r="BS115" s="8">
        <v>76000</v>
      </c>
      <c r="BT115" s="8">
        <v>76000</v>
      </c>
      <c r="BU115" s="8">
        <v>76000</v>
      </c>
      <c r="BV115" s="8">
        <v>76000</v>
      </c>
      <c r="BW115" s="8">
        <v>76000</v>
      </c>
      <c r="BX115" s="8">
        <v>76000</v>
      </c>
      <c r="BY115" s="8">
        <v>150000</v>
      </c>
      <c r="BZ115" s="33">
        <v>150000</v>
      </c>
      <c r="CA115" s="34"/>
      <c r="CB115" s="35"/>
    </row>
    <row r="116" spans="1:80" s="25" customFormat="1" ht="21" customHeight="1" x14ac:dyDescent="0.25">
      <c r="A116" s="4" t="s">
        <v>126</v>
      </c>
      <c r="B116" s="4" t="s">
        <v>97</v>
      </c>
      <c r="C116" s="36">
        <v>1.6</v>
      </c>
      <c r="D116" s="32"/>
      <c r="E116" s="32"/>
      <c r="F116" s="36">
        <f>C116</f>
        <v>1.6</v>
      </c>
      <c r="G116" s="36">
        <f>F116</f>
        <v>1.6</v>
      </c>
      <c r="H116" s="36">
        <f t="shared" ref="H116" si="528">G116</f>
        <v>1.6</v>
      </c>
      <c r="I116" s="36">
        <f t="shared" ref="I116" si="529">H116</f>
        <v>1.6</v>
      </c>
      <c r="J116" s="36">
        <f t="shared" ref="J116" si="530">I116</f>
        <v>1.6</v>
      </c>
      <c r="K116" s="36">
        <f t="shared" ref="K116" si="531">J116</f>
        <v>1.6</v>
      </c>
      <c r="L116" s="36">
        <f t="shared" ref="L116" si="532">K116</f>
        <v>1.6</v>
      </c>
      <c r="M116" s="36">
        <f t="shared" ref="M116" si="533">L116</f>
        <v>1.6</v>
      </c>
      <c r="N116" s="36">
        <f t="shared" ref="N116" si="534">M116</f>
        <v>1.6</v>
      </c>
      <c r="O116" s="36">
        <f t="shared" ref="O116" si="535">N116</f>
        <v>1.6</v>
      </c>
      <c r="P116" s="36">
        <f t="shared" ref="P116" si="536">O116</f>
        <v>1.6</v>
      </c>
      <c r="Q116" s="36">
        <f t="shared" ref="Q116" si="537">P116</f>
        <v>1.6</v>
      </c>
      <c r="R116" s="36">
        <f t="shared" ref="R116" si="538">Q116</f>
        <v>1.6</v>
      </c>
      <c r="S116" s="36">
        <f t="shared" ref="S116" si="539">R116</f>
        <v>1.6</v>
      </c>
      <c r="T116" s="36">
        <f t="shared" ref="T116" si="540">S116</f>
        <v>1.6</v>
      </c>
      <c r="U116" s="36">
        <f t="shared" ref="U116" si="541">T116</f>
        <v>1.6</v>
      </c>
      <c r="V116" s="36">
        <f t="shared" ref="V116" si="542">U116</f>
        <v>1.6</v>
      </c>
      <c r="W116" s="36">
        <f t="shared" ref="W116" si="543">V116</f>
        <v>1.6</v>
      </c>
      <c r="X116" s="36">
        <f t="shared" ref="X116" si="544">W116</f>
        <v>1.6</v>
      </c>
      <c r="Y116" s="36">
        <f t="shared" ref="Y116" si="545">X116</f>
        <v>1.6</v>
      </c>
      <c r="Z116" s="36">
        <f t="shared" ref="Z116" si="546">Y116</f>
        <v>1.6</v>
      </c>
      <c r="AA116" s="36">
        <f t="shared" ref="AA116" si="547">Z116</f>
        <v>1.6</v>
      </c>
      <c r="AB116" s="36">
        <f t="shared" ref="AB116" si="548">AA116</f>
        <v>1.6</v>
      </c>
      <c r="AC116" s="36">
        <f t="shared" ref="AC116" si="549">AB116</f>
        <v>1.6</v>
      </c>
      <c r="AD116" s="36">
        <f t="shared" ref="AD116" si="550">AC116</f>
        <v>1.6</v>
      </c>
      <c r="AE116" s="36">
        <f t="shared" ref="AE116" si="551">AD116</f>
        <v>1.6</v>
      </c>
      <c r="AF116" s="36">
        <f t="shared" ref="AF116" si="552">AE116</f>
        <v>1.6</v>
      </c>
      <c r="AG116" s="36">
        <f t="shared" ref="AG116" si="553">AF116</f>
        <v>1.6</v>
      </c>
      <c r="AH116" s="36">
        <f t="shared" ref="AH116" si="554">AG116</f>
        <v>1.6</v>
      </c>
      <c r="AI116" s="36">
        <f t="shared" ref="AI116" si="555">AH116</f>
        <v>1.6</v>
      </c>
      <c r="AJ116" s="36">
        <f t="shared" ref="AJ116" si="556">AI116</f>
        <v>1.6</v>
      </c>
      <c r="AK116" s="36">
        <f t="shared" ref="AK116" si="557">AJ116</f>
        <v>1.6</v>
      </c>
      <c r="AL116" s="36">
        <f t="shared" ref="AL116" si="558">AK116</f>
        <v>1.6</v>
      </c>
      <c r="AM116" s="36">
        <f t="shared" ref="AM116" si="559">AL116</f>
        <v>1.6</v>
      </c>
      <c r="AN116" s="36">
        <f t="shared" ref="AN116" si="560">AM116</f>
        <v>1.6</v>
      </c>
      <c r="AO116" s="36">
        <f t="shared" ref="AO116" si="561">AN116</f>
        <v>1.6</v>
      </c>
      <c r="AP116" s="36">
        <f t="shared" ref="AP116" si="562">AO116</f>
        <v>1.6</v>
      </c>
      <c r="AQ116" s="36">
        <f t="shared" ref="AQ116" si="563">AP116</f>
        <v>1.6</v>
      </c>
      <c r="AR116" s="36">
        <f t="shared" ref="AR116" si="564">AQ116</f>
        <v>1.6</v>
      </c>
      <c r="AS116" s="36">
        <f t="shared" ref="AS116" si="565">AR116</f>
        <v>1.6</v>
      </c>
      <c r="AT116" s="36">
        <f t="shared" ref="AT116" si="566">AS116</f>
        <v>1.6</v>
      </c>
      <c r="AU116" s="36">
        <f t="shared" ref="AU116" si="567">AT116</f>
        <v>1.6</v>
      </c>
      <c r="AV116" s="36">
        <f t="shared" ref="AV116" si="568">AU116</f>
        <v>1.6</v>
      </c>
      <c r="AW116" s="36">
        <f t="shared" ref="AW116" si="569">AV116</f>
        <v>1.6</v>
      </c>
      <c r="AX116" s="36">
        <f t="shared" ref="AX116" si="570">AW116</f>
        <v>1.6</v>
      </c>
      <c r="AY116" s="36">
        <f t="shared" ref="AY116" si="571">AX116</f>
        <v>1.6</v>
      </c>
      <c r="AZ116" s="36">
        <f t="shared" ref="AZ116" si="572">AY116</f>
        <v>1.6</v>
      </c>
      <c r="BA116" s="36">
        <f t="shared" ref="BA116" si="573">AZ116</f>
        <v>1.6</v>
      </c>
      <c r="BB116" s="36">
        <f t="shared" ref="BB116" si="574">BA116</f>
        <v>1.6</v>
      </c>
      <c r="BC116" s="36">
        <f t="shared" ref="BC116" si="575">BB116</f>
        <v>1.6</v>
      </c>
      <c r="BD116" s="36">
        <f t="shared" ref="BD116" si="576">BC116</f>
        <v>1.6</v>
      </c>
      <c r="BE116" s="36">
        <f t="shared" ref="BE116" si="577">BD116</f>
        <v>1.6</v>
      </c>
      <c r="BF116" s="36">
        <f t="shared" ref="BF116" si="578">BE116</f>
        <v>1.6</v>
      </c>
      <c r="BG116" s="36">
        <f t="shared" ref="BG116" si="579">BF116</f>
        <v>1.6</v>
      </c>
      <c r="BH116" s="36">
        <f t="shared" ref="BH116" si="580">BG116</f>
        <v>1.6</v>
      </c>
      <c r="BI116" s="36">
        <f t="shared" ref="BI116" si="581">BH116</f>
        <v>1.6</v>
      </c>
      <c r="BJ116" s="36">
        <f t="shared" ref="BJ116" si="582">BI116</f>
        <v>1.6</v>
      </c>
      <c r="BK116" s="36">
        <f t="shared" ref="BK116" si="583">BJ116</f>
        <v>1.6</v>
      </c>
      <c r="BL116" s="36">
        <f t="shared" ref="BL116" si="584">BK116</f>
        <v>1.6</v>
      </c>
      <c r="BM116" s="36">
        <f t="shared" ref="BM116" si="585">BL116</f>
        <v>1.6</v>
      </c>
      <c r="BN116" s="36">
        <f t="shared" ref="BN116" si="586">BM116</f>
        <v>1.6</v>
      </c>
      <c r="BO116" s="36">
        <f t="shared" ref="BO116" si="587">BN116</f>
        <v>1.6</v>
      </c>
      <c r="BP116" s="36">
        <f t="shared" ref="BP116" si="588">BO116</f>
        <v>1.6</v>
      </c>
      <c r="BQ116" s="36">
        <f t="shared" ref="BQ116" si="589">BP116</f>
        <v>1.6</v>
      </c>
      <c r="BR116" s="36">
        <f t="shared" ref="BR116" si="590">BQ116</f>
        <v>1.6</v>
      </c>
      <c r="BS116" s="36">
        <f t="shared" ref="BS116" si="591">BR116</f>
        <v>1.6</v>
      </c>
      <c r="BT116" s="36">
        <f t="shared" ref="BT116" si="592">BS116</f>
        <v>1.6</v>
      </c>
      <c r="BU116" s="36">
        <f t="shared" ref="BU116" si="593">BT116</f>
        <v>1.6</v>
      </c>
      <c r="BV116" s="36">
        <f t="shared" ref="BV116" si="594">BU116</f>
        <v>1.6</v>
      </c>
      <c r="BW116" s="36">
        <f t="shared" ref="BW116" si="595">BV116</f>
        <v>1.6</v>
      </c>
      <c r="BX116" s="36">
        <f t="shared" ref="BX116" si="596">BW116</f>
        <v>1.6</v>
      </c>
      <c r="BY116" s="36">
        <f t="shared" ref="BY116" si="597">BX116</f>
        <v>1.6</v>
      </c>
      <c r="BZ116" s="37">
        <f t="shared" ref="BZ116" si="598">BY116</f>
        <v>1.6</v>
      </c>
      <c r="CA116" s="35"/>
      <c r="CB116" s="35"/>
    </row>
    <row r="117" spans="1:80" s="25" customFormat="1" ht="21" customHeight="1" x14ac:dyDescent="0.25">
      <c r="A117" s="4" t="s">
        <v>99</v>
      </c>
      <c r="B117" s="7" t="s">
        <v>124</v>
      </c>
      <c r="C117" s="4" t="s">
        <v>127</v>
      </c>
      <c r="D117" s="32">
        <f>SUM(F117:CB117)</f>
        <v>13590072.345491363</v>
      </c>
      <c r="E117" s="32"/>
      <c r="F117" s="8">
        <v>0</v>
      </c>
      <c r="G117" s="8">
        <v>0</v>
      </c>
      <c r="H117" s="8">
        <v>0</v>
      </c>
      <c r="I117" s="8">
        <v>0</v>
      </c>
      <c r="J117" s="8">
        <f>J115*POWER((1+(J116/100)),J96)</f>
        <v>218795.40935635444</v>
      </c>
      <c r="K117" s="8">
        <f t="shared" ref="K117:BV117" si="599">K115*POWER((1+(K116/100)),K96)</f>
        <v>222296.13590605612</v>
      </c>
      <c r="L117" s="8">
        <f t="shared" si="599"/>
        <v>225852.87408055301</v>
      </c>
      <c r="M117" s="8">
        <f t="shared" si="599"/>
        <v>229466.52006584185</v>
      </c>
      <c r="N117" s="8">
        <f t="shared" si="599"/>
        <v>233137.98438689532</v>
      </c>
      <c r="O117" s="8">
        <f t="shared" si="599"/>
        <v>302073.48098381149</v>
      </c>
      <c r="P117" s="8">
        <f t="shared" si="599"/>
        <v>100048.86605412723</v>
      </c>
      <c r="Q117" s="8">
        <f t="shared" si="599"/>
        <v>92034.140676169583</v>
      </c>
      <c r="R117" s="8">
        <f t="shared" si="599"/>
        <v>90715.442541108045</v>
      </c>
      <c r="S117" s="8">
        <f t="shared" si="599"/>
        <v>188587.63568761304</v>
      </c>
      <c r="T117" s="8">
        <f t="shared" si="599"/>
        <v>38897.263324681211</v>
      </c>
      <c r="U117" s="8">
        <f t="shared" si="599"/>
        <v>39519.619537876119</v>
      </c>
      <c r="V117" s="8">
        <f t="shared" si="599"/>
        <v>40151.933450482138</v>
      </c>
      <c r="W117" s="8">
        <f t="shared" si="599"/>
        <v>40794.364385689849</v>
      </c>
      <c r="X117" s="8">
        <f t="shared" si="599"/>
        <v>41447.074215860885</v>
      </c>
      <c r="Y117" s="8">
        <f t="shared" si="599"/>
        <v>42110.22740331466</v>
      </c>
      <c r="Z117" s="8">
        <f t="shared" si="599"/>
        <v>42783.991041767702</v>
      </c>
      <c r="AA117" s="8">
        <f t="shared" si="599"/>
        <v>43468.534898435981</v>
      </c>
      <c r="AB117" s="8">
        <f t="shared" si="599"/>
        <v>44164.031456810953</v>
      </c>
      <c r="AC117" s="8">
        <f t="shared" si="599"/>
        <v>44870.655960119926</v>
      </c>
      <c r="AD117" s="8">
        <f t="shared" si="599"/>
        <v>118192.63155124924</v>
      </c>
      <c r="AE117" s="8">
        <f t="shared" si="599"/>
        <v>120083.71365606923</v>
      </c>
      <c r="AF117" s="8">
        <f t="shared" si="599"/>
        <v>137691.41704129628</v>
      </c>
      <c r="AG117" s="8">
        <f t="shared" si="599"/>
        <v>485203.63850157254</v>
      </c>
      <c r="AH117" s="8">
        <f t="shared" si="599"/>
        <v>492966.89671759773</v>
      </c>
      <c r="AI117" s="8">
        <f t="shared" si="599"/>
        <v>500854.36706507922</v>
      </c>
      <c r="AJ117" s="8">
        <f t="shared" si="599"/>
        <v>388151.16686155909</v>
      </c>
      <c r="AK117" s="8">
        <f t="shared" si="599"/>
        <v>143404.21292048873</v>
      </c>
      <c r="AL117" s="8">
        <f t="shared" si="599"/>
        <v>145698.68032721657</v>
      </c>
      <c r="AM117" s="8">
        <f t="shared" si="599"/>
        <v>148029.85921245202</v>
      </c>
      <c r="AN117" s="8">
        <f t="shared" si="599"/>
        <v>150398.33695985127</v>
      </c>
      <c r="AO117" s="8">
        <f t="shared" si="599"/>
        <v>152804.71035120887</v>
      </c>
      <c r="AP117" s="8">
        <f t="shared" si="599"/>
        <v>155249.58571682824</v>
      </c>
      <c r="AQ117" s="8">
        <f t="shared" si="599"/>
        <v>157733.5790882975</v>
      </c>
      <c r="AR117" s="8">
        <f t="shared" si="599"/>
        <v>160257.31635371022</v>
      </c>
      <c r="AS117" s="8">
        <f t="shared" si="599"/>
        <v>162821.43341536963</v>
      </c>
      <c r="AT117" s="8">
        <f t="shared" si="599"/>
        <v>165426.57635001553</v>
      </c>
      <c r="AU117" s="8">
        <f t="shared" si="599"/>
        <v>168073.40157161577</v>
      </c>
      <c r="AV117" s="8">
        <f t="shared" si="599"/>
        <v>170762.57599676159</v>
      </c>
      <c r="AW117" s="8">
        <f t="shared" si="599"/>
        <v>173494.7772127098</v>
      </c>
      <c r="AX117" s="8">
        <f t="shared" si="599"/>
        <v>176270.69364811314</v>
      </c>
      <c r="AY117" s="8">
        <f t="shared" si="599"/>
        <v>179091.02474648296</v>
      </c>
      <c r="AZ117" s="8">
        <f t="shared" si="599"/>
        <v>181956.48114242672</v>
      </c>
      <c r="BA117" s="8">
        <f t="shared" si="599"/>
        <v>184867.78484070554</v>
      </c>
      <c r="BB117" s="8">
        <f t="shared" si="599"/>
        <v>187825.66939815684</v>
      </c>
      <c r="BC117" s="8">
        <f t="shared" si="599"/>
        <v>190830.88010852734</v>
      </c>
      <c r="BD117" s="8">
        <f t="shared" si="599"/>
        <v>193884.17419026376</v>
      </c>
      <c r="BE117" s="8">
        <f t="shared" si="599"/>
        <v>196986.320977308</v>
      </c>
      <c r="BF117" s="8">
        <f t="shared" si="599"/>
        <v>200138.10211294497</v>
      </c>
      <c r="BG117" s="8">
        <f t="shared" si="599"/>
        <v>203340.31174675206</v>
      </c>
      <c r="BH117" s="8">
        <f t="shared" si="599"/>
        <v>206593.75673470006</v>
      </c>
      <c r="BI117" s="8">
        <f t="shared" si="599"/>
        <v>209899.25684245527</v>
      </c>
      <c r="BJ117" s="8">
        <f t="shared" si="599"/>
        <v>213257.64495193455</v>
      </c>
      <c r="BK117" s="8">
        <f t="shared" si="599"/>
        <v>216669.76727116556</v>
      </c>
      <c r="BL117" s="8">
        <f t="shared" si="599"/>
        <v>220136.48354750415</v>
      </c>
      <c r="BM117" s="8">
        <f t="shared" si="599"/>
        <v>223658.66728426426</v>
      </c>
      <c r="BN117" s="8">
        <f t="shared" si="599"/>
        <v>227237.20596081248</v>
      </c>
      <c r="BO117" s="8">
        <f t="shared" si="599"/>
        <v>230873.00125618547</v>
      </c>
      <c r="BP117" s="8">
        <f t="shared" si="599"/>
        <v>234566.96927628445</v>
      </c>
      <c r="BQ117" s="8">
        <f t="shared" si="599"/>
        <v>238320.04078470499</v>
      </c>
      <c r="BR117" s="8">
        <f t="shared" si="599"/>
        <v>242133.16143726028</v>
      </c>
      <c r="BS117" s="8">
        <f t="shared" si="599"/>
        <v>246007.29202025649</v>
      </c>
      <c r="BT117" s="8">
        <f t="shared" si="599"/>
        <v>249943.40869258056</v>
      </c>
      <c r="BU117" s="8">
        <f t="shared" si="599"/>
        <v>253942.50323166186</v>
      </c>
      <c r="BV117" s="8">
        <f t="shared" si="599"/>
        <v>258005.58328336847</v>
      </c>
      <c r="BW117" s="8">
        <f t="shared" ref="BW117:BZ117" si="600">BW115*POWER((1+(BW116/100)),BW96)</f>
        <v>262133.67261590232</v>
      </c>
      <c r="BX117" s="8">
        <f t="shared" si="600"/>
        <v>266327.81137775676</v>
      </c>
      <c r="BY117" s="8">
        <f t="shared" si="600"/>
        <v>534057.34807855438</v>
      </c>
      <c r="BZ117" s="33">
        <f t="shared" si="600"/>
        <v>542602.26564781123</v>
      </c>
      <c r="CA117" s="34"/>
      <c r="CB117" s="35"/>
    </row>
    <row r="118" spans="1:80" s="25" customFormat="1" ht="29.45" customHeight="1" x14ac:dyDescent="0.25">
      <c r="A118" s="4" t="s">
        <v>128</v>
      </c>
      <c r="B118" s="4" t="s">
        <v>97</v>
      </c>
      <c r="C118" s="36">
        <v>1.97</v>
      </c>
      <c r="D118" s="32"/>
      <c r="E118" s="32"/>
      <c r="F118" s="36">
        <f>C118</f>
        <v>1.97</v>
      </c>
      <c r="G118" s="36">
        <f>F118</f>
        <v>1.97</v>
      </c>
      <c r="H118" s="36">
        <f t="shared" ref="H118" si="601">G118</f>
        <v>1.97</v>
      </c>
      <c r="I118" s="36">
        <f t="shared" ref="I118" si="602">H118</f>
        <v>1.97</v>
      </c>
      <c r="J118" s="36">
        <f t="shared" ref="J118" si="603">I118</f>
        <v>1.97</v>
      </c>
      <c r="K118" s="36">
        <f t="shared" ref="K118" si="604">J118</f>
        <v>1.97</v>
      </c>
      <c r="L118" s="36">
        <f t="shared" ref="L118" si="605">K118</f>
        <v>1.97</v>
      </c>
      <c r="M118" s="36">
        <f t="shared" ref="M118" si="606">L118</f>
        <v>1.97</v>
      </c>
      <c r="N118" s="36">
        <f t="shared" ref="N118" si="607">M118</f>
        <v>1.97</v>
      </c>
      <c r="O118" s="36">
        <f t="shared" ref="O118" si="608">N118</f>
        <v>1.97</v>
      </c>
      <c r="P118" s="36">
        <f t="shared" ref="P118" si="609">O118</f>
        <v>1.97</v>
      </c>
      <c r="Q118" s="36">
        <f t="shared" ref="Q118" si="610">P118</f>
        <v>1.97</v>
      </c>
      <c r="R118" s="36">
        <f t="shared" ref="R118" si="611">Q118</f>
        <v>1.97</v>
      </c>
      <c r="S118" s="36">
        <f t="shared" ref="S118" si="612">R118</f>
        <v>1.97</v>
      </c>
      <c r="T118" s="36">
        <f t="shared" ref="T118" si="613">S118</f>
        <v>1.97</v>
      </c>
      <c r="U118" s="36">
        <f t="shared" ref="U118" si="614">T118</f>
        <v>1.97</v>
      </c>
      <c r="V118" s="36">
        <f t="shared" ref="V118" si="615">U118</f>
        <v>1.97</v>
      </c>
      <c r="W118" s="36">
        <f t="shared" ref="W118" si="616">V118</f>
        <v>1.97</v>
      </c>
      <c r="X118" s="36">
        <f t="shared" ref="X118" si="617">W118</f>
        <v>1.97</v>
      </c>
      <c r="Y118" s="36">
        <f t="shared" ref="Y118" si="618">X118</f>
        <v>1.97</v>
      </c>
      <c r="Z118" s="36">
        <f t="shared" ref="Z118" si="619">Y118</f>
        <v>1.97</v>
      </c>
      <c r="AA118" s="36">
        <f t="shared" ref="AA118" si="620">Z118</f>
        <v>1.97</v>
      </c>
      <c r="AB118" s="36">
        <f t="shared" ref="AB118" si="621">AA118</f>
        <v>1.97</v>
      </c>
      <c r="AC118" s="36">
        <f t="shared" ref="AC118" si="622">AB118</f>
        <v>1.97</v>
      </c>
      <c r="AD118" s="36">
        <f t="shared" ref="AD118" si="623">AC118</f>
        <v>1.97</v>
      </c>
      <c r="AE118" s="36">
        <f t="shared" ref="AE118" si="624">AD118</f>
        <v>1.97</v>
      </c>
      <c r="AF118" s="36">
        <f t="shared" ref="AF118" si="625">AE118</f>
        <v>1.97</v>
      </c>
      <c r="AG118" s="36">
        <f t="shared" ref="AG118" si="626">AF118</f>
        <v>1.97</v>
      </c>
      <c r="AH118" s="36">
        <f t="shared" ref="AH118" si="627">AG118</f>
        <v>1.97</v>
      </c>
      <c r="AI118" s="36">
        <f t="shared" ref="AI118" si="628">AH118</f>
        <v>1.97</v>
      </c>
      <c r="AJ118" s="36">
        <f t="shared" ref="AJ118" si="629">AI118</f>
        <v>1.97</v>
      </c>
      <c r="AK118" s="36">
        <f t="shared" ref="AK118" si="630">AJ118</f>
        <v>1.97</v>
      </c>
      <c r="AL118" s="36">
        <f t="shared" ref="AL118" si="631">AK118</f>
        <v>1.97</v>
      </c>
      <c r="AM118" s="36">
        <f t="shared" ref="AM118" si="632">AL118</f>
        <v>1.97</v>
      </c>
      <c r="AN118" s="36">
        <f t="shared" ref="AN118" si="633">AM118</f>
        <v>1.97</v>
      </c>
      <c r="AO118" s="36">
        <f t="shared" ref="AO118" si="634">AN118</f>
        <v>1.97</v>
      </c>
      <c r="AP118" s="36">
        <f t="shared" ref="AP118" si="635">AO118</f>
        <v>1.97</v>
      </c>
      <c r="AQ118" s="36">
        <f t="shared" ref="AQ118" si="636">AP118</f>
        <v>1.97</v>
      </c>
      <c r="AR118" s="36">
        <f t="shared" ref="AR118" si="637">AQ118</f>
        <v>1.97</v>
      </c>
      <c r="AS118" s="36">
        <f t="shared" ref="AS118" si="638">AR118</f>
        <v>1.97</v>
      </c>
      <c r="AT118" s="36">
        <f t="shared" ref="AT118" si="639">AS118</f>
        <v>1.97</v>
      </c>
      <c r="AU118" s="36">
        <f t="shared" ref="AU118" si="640">AT118</f>
        <v>1.97</v>
      </c>
      <c r="AV118" s="36">
        <f t="shared" ref="AV118" si="641">AU118</f>
        <v>1.97</v>
      </c>
      <c r="AW118" s="36">
        <f t="shared" ref="AW118" si="642">AV118</f>
        <v>1.97</v>
      </c>
      <c r="AX118" s="36">
        <f t="shared" ref="AX118" si="643">AW118</f>
        <v>1.97</v>
      </c>
      <c r="AY118" s="36">
        <f t="shared" ref="AY118" si="644">AX118</f>
        <v>1.97</v>
      </c>
      <c r="AZ118" s="36">
        <f t="shared" ref="AZ118" si="645">AY118</f>
        <v>1.97</v>
      </c>
      <c r="BA118" s="36">
        <f t="shared" ref="BA118" si="646">AZ118</f>
        <v>1.97</v>
      </c>
      <c r="BB118" s="36">
        <f t="shared" ref="BB118" si="647">BA118</f>
        <v>1.97</v>
      </c>
      <c r="BC118" s="36">
        <f t="shared" ref="BC118" si="648">BB118</f>
        <v>1.97</v>
      </c>
      <c r="BD118" s="36">
        <f t="shared" ref="BD118" si="649">BC118</f>
        <v>1.97</v>
      </c>
      <c r="BE118" s="36">
        <f t="shared" ref="BE118" si="650">BD118</f>
        <v>1.97</v>
      </c>
      <c r="BF118" s="36">
        <f t="shared" ref="BF118" si="651">BE118</f>
        <v>1.97</v>
      </c>
      <c r="BG118" s="36">
        <f t="shared" ref="BG118" si="652">BF118</f>
        <v>1.97</v>
      </c>
      <c r="BH118" s="36">
        <f t="shared" ref="BH118" si="653">BG118</f>
        <v>1.97</v>
      </c>
      <c r="BI118" s="36">
        <f t="shared" ref="BI118" si="654">BH118</f>
        <v>1.97</v>
      </c>
      <c r="BJ118" s="36">
        <f t="shared" ref="BJ118" si="655">BI118</f>
        <v>1.97</v>
      </c>
      <c r="BK118" s="36">
        <f t="shared" ref="BK118" si="656">BJ118</f>
        <v>1.97</v>
      </c>
      <c r="BL118" s="36">
        <f t="shared" ref="BL118" si="657">BK118</f>
        <v>1.97</v>
      </c>
      <c r="BM118" s="36">
        <f t="shared" ref="BM118" si="658">BL118</f>
        <v>1.97</v>
      </c>
      <c r="BN118" s="36">
        <f t="shared" ref="BN118" si="659">BM118</f>
        <v>1.97</v>
      </c>
      <c r="BO118" s="36">
        <f t="shared" ref="BO118" si="660">BN118</f>
        <v>1.97</v>
      </c>
      <c r="BP118" s="36">
        <f t="shared" ref="BP118" si="661">BO118</f>
        <v>1.97</v>
      </c>
      <c r="BQ118" s="36">
        <f t="shared" ref="BQ118" si="662">BP118</f>
        <v>1.97</v>
      </c>
      <c r="BR118" s="36">
        <f t="shared" ref="BR118" si="663">BQ118</f>
        <v>1.97</v>
      </c>
      <c r="BS118" s="36">
        <f t="shared" ref="BS118" si="664">BR118</f>
        <v>1.97</v>
      </c>
      <c r="BT118" s="36">
        <f t="shared" ref="BT118" si="665">BS118</f>
        <v>1.97</v>
      </c>
      <c r="BU118" s="36">
        <f t="shared" ref="BU118" si="666">BT118</f>
        <v>1.97</v>
      </c>
      <c r="BV118" s="36">
        <f t="shared" ref="BV118" si="667">BU118</f>
        <v>1.97</v>
      </c>
      <c r="BW118" s="36">
        <f t="shared" ref="BW118" si="668">BV118</f>
        <v>1.97</v>
      </c>
      <c r="BX118" s="36">
        <f t="shared" ref="BX118" si="669">BW118</f>
        <v>1.97</v>
      </c>
      <c r="BY118" s="36">
        <f t="shared" ref="BY118" si="670">BX118</f>
        <v>1.97</v>
      </c>
      <c r="BZ118" s="37">
        <f t="shared" ref="BZ118" si="671">BY118</f>
        <v>1.97</v>
      </c>
      <c r="CA118" s="35"/>
      <c r="CB118" s="35"/>
    </row>
    <row r="119" spans="1:80" s="25" customFormat="1" ht="27.75" customHeight="1" x14ac:dyDescent="0.25">
      <c r="A119" s="4" t="s">
        <v>99</v>
      </c>
      <c r="B119" s="7" t="s">
        <v>124</v>
      </c>
      <c r="C119" s="4" t="s">
        <v>129</v>
      </c>
      <c r="D119" s="32">
        <f>SUM(F119:CB119)</f>
        <v>40708268.283568345</v>
      </c>
      <c r="E119" s="32"/>
      <c r="F119" s="8">
        <v>103156</v>
      </c>
      <c r="G119" s="8">
        <v>112597</v>
      </c>
      <c r="H119" s="8">
        <v>117773</v>
      </c>
      <c r="I119" s="8">
        <v>131748</v>
      </c>
      <c r="J119" s="8">
        <f>J117*POWER((1+(J118/100)),J96)</f>
        <v>281954.90656907996</v>
      </c>
      <c r="K119" s="8">
        <f t="shared" ref="K119:BV119" si="672">K117*POWER((1+(K118/100)),K96)</f>
        <v>292109.56892014667</v>
      </c>
      <c r="L119" s="8">
        <f t="shared" si="672"/>
        <v>302629.95346671948</v>
      </c>
      <c r="M119" s="8">
        <f t="shared" si="672"/>
        <v>313529.23176681413</v>
      </c>
      <c r="N119" s="8">
        <f t="shared" si="672"/>
        <v>324821.0497547423</v>
      </c>
      <c r="O119" s="8">
        <f t="shared" si="672"/>
        <v>429156.94761501311</v>
      </c>
      <c r="P119" s="8">
        <f t="shared" si="672"/>
        <v>144939.96012199137</v>
      </c>
      <c r="Q119" s="8">
        <f t="shared" si="672"/>
        <v>135955.67728166291</v>
      </c>
      <c r="R119" s="8">
        <f t="shared" si="672"/>
        <v>136647.60645307961</v>
      </c>
      <c r="S119" s="8">
        <f t="shared" si="672"/>
        <v>289671.94838089444</v>
      </c>
      <c r="T119" s="8">
        <f t="shared" si="672"/>
        <v>60923.478356977408</v>
      </c>
      <c r="U119" s="8">
        <f t="shared" si="672"/>
        <v>63117.649614699636</v>
      </c>
      <c r="V119" s="8">
        <f t="shared" si="672"/>
        <v>65390.844389102975</v>
      </c>
      <c r="W119" s="8">
        <f t="shared" si="672"/>
        <v>67745.908727945382</v>
      </c>
      <c r="X119" s="8">
        <f t="shared" si="672"/>
        <v>70185.791179964086</v>
      </c>
      <c r="Y119" s="8">
        <f t="shared" si="672"/>
        <v>72713.546486468753</v>
      </c>
      <c r="Z119" s="8">
        <f t="shared" si="672"/>
        <v>75332.339405888226</v>
      </c>
      <c r="AA119" s="8">
        <f t="shared" si="672"/>
        <v>78045.448676059168</v>
      </c>
      <c r="AB119" s="8">
        <f t="shared" si="672"/>
        <v>80856.271119217156</v>
      </c>
      <c r="AC119" s="8">
        <f t="shared" si="672"/>
        <v>83768.325894829992</v>
      </c>
      <c r="AD119" s="8">
        <f t="shared" si="672"/>
        <v>224998.81938488237</v>
      </c>
      <c r="AE119" s="8">
        <f t="shared" si="672"/>
        <v>233102.19686479279</v>
      </c>
      <c r="AF119" s="8">
        <f t="shared" si="672"/>
        <v>272547.08727600134</v>
      </c>
      <c r="AG119" s="8">
        <f t="shared" si="672"/>
        <v>979334.70236232853</v>
      </c>
      <c r="AH119" s="8">
        <f t="shared" si="672"/>
        <v>1014605.6375348485</v>
      </c>
      <c r="AI119" s="8">
        <f t="shared" si="672"/>
        <v>1051146.8624917932</v>
      </c>
      <c r="AJ119" s="8">
        <f t="shared" si="672"/>
        <v>830663.73188878037</v>
      </c>
      <c r="AK119" s="8">
        <f t="shared" si="672"/>
        <v>312938.27357290953</v>
      </c>
      <c r="AL119" s="8">
        <f t="shared" si="672"/>
        <v>324208.80808329262</v>
      </c>
      <c r="AM119" s="8">
        <f t="shared" si="672"/>
        <v>335885.25314817403</v>
      </c>
      <c r="AN119" s="8">
        <f t="shared" si="672"/>
        <v>347982.22771735612</v>
      </c>
      <c r="AO119" s="8">
        <f t="shared" si="672"/>
        <v>360514.8772450423</v>
      </c>
      <c r="AP119" s="8">
        <f t="shared" si="672"/>
        <v>373498.89265199803</v>
      </c>
      <c r="AQ119" s="8">
        <f t="shared" si="672"/>
        <v>386950.52997063828</v>
      </c>
      <c r="AR119" s="8">
        <f t="shared" si="672"/>
        <v>400886.63069763669</v>
      </c>
      <c r="AS119" s="8">
        <f t="shared" si="672"/>
        <v>415324.64287953835</v>
      </c>
      <c r="AT119" s="8">
        <f t="shared" si="672"/>
        <v>430282.64295777347</v>
      </c>
      <c r="AU119" s="8">
        <f t="shared" si="672"/>
        <v>445779.35840042628</v>
      </c>
      <c r="AV119" s="8">
        <f t="shared" si="672"/>
        <v>461834.19114908919</v>
      </c>
      <c r="AW119" s="8">
        <f t="shared" si="672"/>
        <v>478467.24191016203</v>
      </c>
      <c r="AX119" s="8">
        <f t="shared" si="672"/>
        <v>495699.33532100491</v>
      </c>
      <c r="AY119" s="8">
        <f t="shared" si="672"/>
        <v>513552.04602245789</v>
      </c>
      <c r="AZ119" s="8">
        <f t="shared" si="672"/>
        <v>532047.72567036608</v>
      </c>
      <c r="BA119" s="8">
        <f t="shared" si="672"/>
        <v>551209.5309199295</v>
      </c>
      <c r="BB119" s="8">
        <f t="shared" si="672"/>
        <v>571061.45241791697</v>
      </c>
      <c r="BC119" s="8">
        <f t="shared" si="672"/>
        <v>591628.34483903868</v>
      </c>
      <c r="BD119" s="8">
        <f t="shared" si="672"/>
        <v>612935.9580040857</v>
      </c>
      <c r="BE119" s="8">
        <f t="shared" si="672"/>
        <v>635010.96911879454</v>
      </c>
      <c r="BF119" s="8">
        <f t="shared" si="672"/>
        <v>657881.01617380173</v>
      </c>
      <c r="BG119" s="8">
        <f t="shared" si="672"/>
        <v>681574.73254750448</v>
      </c>
      <c r="BH119" s="8">
        <f t="shared" si="672"/>
        <v>706121.78285514924</v>
      </c>
      <c r="BI119" s="8">
        <f t="shared" si="672"/>
        <v>731552.90008903411</v>
      </c>
      <c r="BJ119" s="8">
        <f t="shared" si="672"/>
        <v>757899.92409632064</v>
      </c>
      <c r="BK119" s="8">
        <f t="shared" si="672"/>
        <v>785195.8414426347</v>
      </c>
      <c r="BL119" s="8">
        <f t="shared" si="672"/>
        <v>813474.8267113592</v>
      </c>
      <c r="BM119" s="8">
        <f t="shared" si="672"/>
        <v>842772.28529033449</v>
      </c>
      <c r="BN119" s="8">
        <f t="shared" si="672"/>
        <v>873124.8976995229</v>
      </c>
      <c r="BO119" s="8">
        <f t="shared" si="672"/>
        <v>904570.66551515064</v>
      </c>
      <c r="BP119" s="8">
        <f t="shared" si="672"/>
        <v>937148.95894781197</v>
      </c>
      <c r="BQ119" s="8">
        <f t="shared" si="672"/>
        <v>970900.56613410928</v>
      </c>
      <c r="BR119" s="8">
        <f t="shared" si="672"/>
        <v>1005867.7442035425</v>
      </c>
      <c r="BS119" s="8">
        <f t="shared" si="672"/>
        <v>1042094.2721845822</v>
      </c>
      <c r="BT119" s="8">
        <f t="shared" si="672"/>
        <v>1079625.5058161642</v>
      </c>
      <c r="BU119" s="8">
        <f t="shared" si="672"/>
        <v>1118508.4343332348</v>
      </c>
      <c r="BV119" s="8">
        <f t="shared" si="672"/>
        <v>1158791.7392974331</v>
      </c>
      <c r="BW119" s="8">
        <f t="shared" ref="BW119:BZ119" si="673">BW117*POWER((1+(BW118/100)),BW96)</f>
        <v>1200525.8555465778</v>
      </c>
      <c r="BX119" s="8">
        <f t="shared" si="673"/>
        <v>1243763.0343392589</v>
      </c>
      <c r="BY119" s="8">
        <f t="shared" si="673"/>
        <v>2543205.4120531469</v>
      </c>
      <c r="BZ119" s="33">
        <f t="shared" si="673"/>
        <v>2634799.4636093234</v>
      </c>
      <c r="CA119" s="34"/>
      <c r="CB119" s="35"/>
    </row>
    <row r="120" spans="1:80" s="44" customFormat="1" ht="21" customHeight="1" x14ac:dyDescent="0.25">
      <c r="A120" s="38"/>
      <c r="B120" s="38" t="s">
        <v>122</v>
      </c>
      <c r="C120" s="38"/>
      <c r="D120" s="39"/>
      <c r="E120" s="39"/>
      <c r="F120" s="41">
        <v>1</v>
      </c>
      <c r="G120" s="41">
        <v>2</v>
      </c>
      <c r="H120" s="41">
        <v>3</v>
      </c>
      <c r="I120" s="41">
        <v>4</v>
      </c>
      <c r="J120" s="41">
        <v>5</v>
      </c>
      <c r="K120" s="41">
        <v>6</v>
      </c>
      <c r="L120" s="41">
        <v>7</v>
      </c>
      <c r="M120" s="41">
        <v>8</v>
      </c>
      <c r="N120" s="41">
        <v>9</v>
      </c>
      <c r="O120" s="41">
        <v>10</v>
      </c>
      <c r="P120" s="41">
        <v>11</v>
      </c>
      <c r="Q120" s="41">
        <v>12</v>
      </c>
      <c r="R120" s="41">
        <v>13</v>
      </c>
      <c r="S120" s="41">
        <v>14</v>
      </c>
      <c r="T120" s="41">
        <v>15</v>
      </c>
      <c r="U120" s="41">
        <v>16</v>
      </c>
      <c r="V120" s="41">
        <v>17</v>
      </c>
      <c r="W120" s="41">
        <v>18</v>
      </c>
      <c r="X120" s="41">
        <v>19</v>
      </c>
      <c r="Y120" s="41">
        <v>20</v>
      </c>
      <c r="Z120" s="41">
        <v>21</v>
      </c>
      <c r="AA120" s="41">
        <v>22</v>
      </c>
      <c r="AB120" s="41">
        <v>23</v>
      </c>
      <c r="AC120" s="41">
        <v>24</v>
      </c>
      <c r="AD120" s="41">
        <v>25</v>
      </c>
      <c r="AE120" s="41">
        <v>26</v>
      </c>
      <c r="AF120" s="41">
        <v>27</v>
      </c>
      <c r="AG120" s="41">
        <v>28</v>
      </c>
      <c r="AH120" s="41">
        <v>29</v>
      </c>
      <c r="AI120" s="41">
        <v>30</v>
      </c>
      <c r="AJ120" s="41">
        <v>31</v>
      </c>
      <c r="AK120" s="41">
        <v>32</v>
      </c>
      <c r="AL120" s="41">
        <v>33</v>
      </c>
      <c r="AM120" s="41">
        <v>34</v>
      </c>
      <c r="AN120" s="41">
        <v>35</v>
      </c>
      <c r="AO120" s="41">
        <v>36</v>
      </c>
      <c r="AP120" s="41">
        <v>37</v>
      </c>
      <c r="AQ120" s="41">
        <v>38</v>
      </c>
      <c r="AR120" s="41">
        <v>39</v>
      </c>
      <c r="AS120" s="41">
        <v>40</v>
      </c>
      <c r="AT120" s="41">
        <v>41</v>
      </c>
      <c r="AU120" s="41">
        <v>42</v>
      </c>
      <c r="AV120" s="41">
        <v>43</v>
      </c>
      <c r="AW120" s="41">
        <v>44</v>
      </c>
      <c r="AX120" s="41">
        <v>45</v>
      </c>
      <c r="AY120" s="41">
        <v>46</v>
      </c>
      <c r="AZ120" s="41">
        <v>47</v>
      </c>
      <c r="BA120" s="41">
        <v>48</v>
      </c>
      <c r="BB120" s="41">
        <v>49</v>
      </c>
      <c r="BC120" s="41">
        <v>50</v>
      </c>
      <c r="BD120" s="41">
        <v>51</v>
      </c>
      <c r="BE120" s="41">
        <v>52</v>
      </c>
      <c r="BF120" s="41">
        <v>53</v>
      </c>
      <c r="BG120" s="41">
        <v>54</v>
      </c>
      <c r="BH120" s="41">
        <v>55</v>
      </c>
      <c r="BI120" s="41">
        <v>56</v>
      </c>
      <c r="BJ120" s="41">
        <v>57</v>
      </c>
      <c r="BK120" s="41">
        <v>58</v>
      </c>
      <c r="BL120" s="41">
        <v>59</v>
      </c>
      <c r="BM120" s="41">
        <v>60</v>
      </c>
      <c r="BN120" s="41">
        <v>61</v>
      </c>
      <c r="BO120" s="41">
        <v>62</v>
      </c>
      <c r="BP120" s="41">
        <v>63</v>
      </c>
      <c r="BQ120" s="41">
        <v>64</v>
      </c>
      <c r="BR120" s="41">
        <v>65</v>
      </c>
      <c r="BS120" s="41">
        <v>66</v>
      </c>
      <c r="BT120" s="41">
        <v>67</v>
      </c>
      <c r="BU120" s="41">
        <v>68</v>
      </c>
      <c r="BV120" s="41">
        <v>69</v>
      </c>
      <c r="BW120" s="41">
        <v>70</v>
      </c>
      <c r="BX120" s="41">
        <v>71</v>
      </c>
      <c r="BY120" s="41">
        <v>72</v>
      </c>
      <c r="BZ120" s="42">
        <v>73</v>
      </c>
      <c r="CA120" s="43"/>
      <c r="CB120" s="43"/>
    </row>
    <row r="121" spans="1:80" s="50" customFormat="1" ht="36.75" customHeight="1" x14ac:dyDescent="0.25">
      <c r="A121" s="45" t="s">
        <v>133</v>
      </c>
      <c r="B121" s="45" t="s">
        <v>124</v>
      </c>
      <c r="C121" s="45" t="s">
        <v>129</v>
      </c>
      <c r="D121" s="46">
        <f>SUM(F121:CB121)</f>
        <v>119682039.56123589</v>
      </c>
      <c r="E121" s="47">
        <v>0</v>
      </c>
      <c r="F121" s="47">
        <f>F101+F107+F113+F119</f>
        <v>896157</v>
      </c>
      <c r="G121" s="47">
        <f t="shared" ref="G121:BR121" si="674">G101+G107+G113+G119</f>
        <v>1009245</v>
      </c>
      <c r="H121" s="47">
        <f t="shared" si="674"/>
        <v>1007810</v>
      </c>
      <c r="I121" s="47">
        <f t="shared" si="674"/>
        <v>999230</v>
      </c>
      <c r="J121" s="47">
        <f t="shared" si="674"/>
        <v>878138.96009951783</v>
      </c>
      <c r="K121" s="47">
        <f t="shared" si="674"/>
        <v>689247.2974520314</v>
      </c>
      <c r="L121" s="47">
        <f t="shared" si="674"/>
        <v>690268.32082858495</v>
      </c>
      <c r="M121" s="47">
        <f t="shared" si="674"/>
        <v>701037.27102916862</v>
      </c>
      <c r="N121" s="47">
        <f t="shared" si="674"/>
        <v>726285.26855273847</v>
      </c>
      <c r="O121" s="47">
        <f t="shared" si="674"/>
        <v>805378.23649337259</v>
      </c>
      <c r="P121" s="47">
        <f t="shared" si="674"/>
        <v>521000.39719526621</v>
      </c>
      <c r="Q121" s="47">
        <f t="shared" si="674"/>
        <v>513384.87092926446</v>
      </c>
      <c r="R121" s="47">
        <f t="shared" si="674"/>
        <v>531874.52973275608</v>
      </c>
      <c r="S121" s="47">
        <f t="shared" si="674"/>
        <v>694777.07919928816</v>
      </c>
      <c r="T121" s="47">
        <f t="shared" si="674"/>
        <v>482874.9766071543</v>
      </c>
      <c r="U121" s="47">
        <f t="shared" si="674"/>
        <v>500265.81546465639</v>
      </c>
      <c r="V121" s="47">
        <f t="shared" si="674"/>
        <v>467423.44322581019</v>
      </c>
      <c r="W121" s="47">
        <f t="shared" si="674"/>
        <v>484257.79201827629</v>
      </c>
      <c r="X121" s="47">
        <f t="shared" si="674"/>
        <v>449708.95830125129</v>
      </c>
      <c r="Y121" s="47">
        <f t="shared" si="674"/>
        <v>465905.31637626275</v>
      </c>
      <c r="Z121" s="47">
        <f t="shared" si="674"/>
        <v>482684.98952661711</v>
      </c>
      <c r="AA121" s="47">
        <f t="shared" si="674"/>
        <v>500068.98596141615</v>
      </c>
      <c r="AB121" s="47">
        <f t="shared" si="674"/>
        <v>518079.07050461369</v>
      </c>
      <c r="AC121" s="47">
        <f t="shared" si="674"/>
        <v>663941.54598124512</v>
      </c>
      <c r="AD121" s="47">
        <f t="shared" si="674"/>
        <v>1009280.4183836151</v>
      </c>
      <c r="AE121" s="47">
        <f t="shared" si="674"/>
        <v>1215461.4550807052</v>
      </c>
      <c r="AF121" s="47">
        <f t="shared" si="674"/>
        <v>1438634.6252416782</v>
      </c>
      <c r="AG121" s="47">
        <f t="shared" si="674"/>
        <v>2187419.1162253469</v>
      </c>
      <c r="AH121" s="47">
        <f t="shared" si="674"/>
        <v>2077349.4987483574</v>
      </c>
      <c r="AI121" s="47">
        <f t="shared" si="674"/>
        <v>1956514.2331051626</v>
      </c>
      <c r="AJ121" s="47">
        <f t="shared" si="674"/>
        <v>1609659.3847605553</v>
      </c>
      <c r="AK121" s="47">
        <f t="shared" si="674"/>
        <v>1198224.1790752194</v>
      </c>
      <c r="AL121" s="47">
        <f t="shared" si="674"/>
        <v>1305367.0430722046</v>
      </c>
      <c r="AM121" s="47">
        <f t="shared" si="674"/>
        <v>1356799.6410064399</v>
      </c>
      <c r="AN121" s="47">
        <f t="shared" si="674"/>
        <v>1401086.337914618</v>
      </c>
      <c r="AO121" s="47">
        <f t="shared" si="674"/>
        <v>1641291.4148261137</v>
      </c>
      <c r="AP121" s="47">
        <f t="shared" si="674"/>
        <v>1700402.8533893593</v>
      </c>
      <c r="AQ121" s="47">
        <f t="shared" si="674"/>
        <v>1761643.2022347476</v>
      </c>
      <c r="AR121" s="47">
        <f t="shared" si="674"/>
        <v>1825089.1344918723</v>
      </c>
      <c r="AS121" s="47">
        <f t="shared" si="674"/>
        <v>1890820.0846884246</v>
      </c>
      <c r="AT121" s="47">
        <f t="shared" si="674"/>
        <v>1421065.0445052781</v>
      </c>
      <c r="AU121" s="47">
        <f t="shared" si="674"/>
        <v>1466379.4684224548</v>
      </c>
      <c r="AV121" s="47">
        <f t="shared" si="674"/>
        <v>1470577.2928694685</v>
      </c>
      <c r="AW121" s="47">
        <f t="shared" si="674"/>
        <v>1517244.80658354</v>
      </c>
      <c r="AX121" s="47">
        <f t="shared" si="674"/>
        <v>1571888.6817416078</v>
      </c>
      <c r="AY121" s="47">
        <f t="shared" si="674"/>
        <v>1614986.0394653613</v>
      </c>
      <c r="AZ121" s="47">
        <f t="shared" si="674"/>
        <v>1673150.0846739144</v>
      </c>
      <c r="BA121" s="47">
        <f t="shared" si="674"/>
        <v>1733408.9196034623</v>
      </c>
      <c r="BB121" s="47">
        <f t="shared" si="674"/>
        <v>1795837.9885247652</v>
      </c>
      <c r="BC121" s="47">
        <f t="shared" si="674"/>
        <v>1860515.4528490822</v>
      </c>
      <c r="BD121" s="47">
        <f t="shared" si="674"/>
        <v>1927522.2889865325</v>
      </c>
      <c r="BE121" s="47">
        <f t="shared" si="674"/>
        <v>1996942.3897288409</v>
      </c>
      <c r="BF121" s="47">
        <f t="shared" si="674"/>
        <v>2068862.6692834031</v>
      </c>
      <c r="BG121" s="47">
        <f t="shared" si="674"/>
        <v>2143373.1720901788</v>
      </c>
      <c r="BH121" s="47">
        <f t="shared" si="674"/>
        <v>2220567.1855576406</v>
      </c>
      <c r="BI121" s="47">
        <f t="shared" si="674"/>
        <v>2300541.3568589361</v>
      </c>
      <c r="BJ121" s="47">
        <f t="shared" si="674"/>
        <v>2383395.8139344822</v>
      </c>
      <c r="BK121" s="47">
        <f t="shared" si="674"/>
        <v>2334924.4758688873</v>
      </c>
      <c r="BL121" s="47">
        <f t="shared" si="674"/>
        <v>2579571.4899662836</v>
      </c>
      <c r="BM121" s="47">
        <f t="shared" si="674"/>
        <v>2661386.1640747404</v>
      </c>
      <c r="BN121" s="47">
        <f t="shared" si="674"/>
        <v>2826167.4320274033</v>
      </c>
      <c r="BO121" s="47">
        <f t="shared" si="674"/>
        <v>2868441.1893309383</v>
      </c>
      <c r="BP121" s="47">
        <f t="shared" si="674"/>
        <v>2996410.4871620834</v>
      </c>
      <c r="BQ121" s="47">
        <f t="shared" si="674"/>
        <v>3078776.7952410569</v>
      </c>
      <c r="BR121" s="47">
        <f t="shared" si="674"/>
        <v>3123484.0477899476</v>
      </c>
      <c r="BS121" s="47">
        <f t="shared" ref="BS121:BZ121" si="675">BS101+BS107+BS113+BS119</f>
        <v>3290824.017424996</v>
      </c>
      <c r="BT121" s="47">
        <f t="shared" si="675"/>
        <v>2713269.3633011496</v>
      </c>
      <c r="BU121" s="47">
        <f t="shared" si="675"/>
        <v>2884574.3832804477</v>
      </c>
      <c r="BV121" s="47">
        <f t="shared" si="675"/>
        <v>2683517.7120572133</v>
      </c>
      <c r="BW121" s="47">
        <f t="shared" si="675"/>
        <v>2780165.1391604962</v>
      </c>
      <c r="BX121" s="47">
        <f t="shared" si="675"/>
        <v>2880293.3426803891</v>
      </c>
      <c r="BY121" s="47">
        <f t="shared" si="675"/>
        <v>3713079.9015975939</v>
      </c>
      <c r="BZ121" s="48">
        <f t="shared" si="675"/>
        <v>3846807.2168696122</v>
      </c>
      <c r="CA121" s="49"/>
      <c r="CB121" s="49"/>
    </row>
    <row r="122" spans="1:80" s="25" customFormat="1" ht="21" customHeight="1" x14ac:dyDescent="0.25">
      <c r="A122" s="45" t="s">
        <v>134</v>
      </c>
      <c r="B122" s="4" t="s">
        <v>97</v>
      </c>
      <c r="C122" s="36">
        <v>4.6391468359042101</v>
      </c>
      <c r="D122" s="32"/>
      <c r="E122" s="32"/>
      <c r="F122" s="36">
        <f>C122</f>
        <v>4.6391468359042101</v>
      </c>
      <c r="G122" s="36">
        <f>F122</f>
        <v>4.6391468359042101</v>
      </c>
      <c r="H122" s="36">
        <f t="shared" ref="H122" si="676">G122</f>
        <v>4.6391468359042101</v>
      </c>
      <c r="I122" s="36">
        <f t="shared" ref="I122" si="677">H122</f>
        <v>4.6391468359042101</v>
      </c>
      <c r="J122" s="36">
        <f t="shared" ref="J122" si="678">I122</f>
        <v>4.6391468359042101</v>
      </c>
      <c r="K122" s="36">
        <f t="shared" ref="K122" si="679">J122</f>
        <v>4.6391468359042101</v>
      </c>
      <c r="L122" s="36">
        <f t="shared" ref="L122" si="680">K122</f>
        <v>4.6391468359042101</v>
      </c>
      <c r="M122" s="36">
        <f t="shared" ref="M122" si="681">L122</f>
        <v>4.6391468359042101</v>
      </c>
      <c r="N122" s="36">
        <f t="shared" ref="N122" si="682">M122</f>
        <v>4.6391468359042101</v>
      </c>
      <c r="O122" s="36">
        <f t="shared" ref="O122" si="683">N122</f>
        <v>4.6391468359042101</v>
      </c>
      <c r="P122" s="36">
        <f t="shared" ref="P122" si="684">O122</f>
        <v>4.6391468359042101</v>
      </c>
      <c r="Q122" s="36">
        <f t="shared" ref="Q122" si="685">P122</f>
        <v>4.6391468359042101</v>
      </c>
      <c r="R122" s="36">
        <f t="shared" ref="R122" si="686">Q122</f>
        <v>4.6391468359042101</v>
      </c>
      <c r="S122" s="36">
        <f t="shared" ref="S122" si="687">R122</f>
        <v>4.6391468359042101</v>
      </c>
      <c r="T122" s="36">
        <f t="shared" ref="T122" si="688">S122</f>
        <v>4.6391468359042101</v>
      </c>
      <c r="U122" s="36">
        <f t="shared" ref="U122" si="689">T122</f>
        <v>4.6391468359042101</v>
      </c>
      <c r="V122" s="36">
        <f t="shared" ref="V122" si="690">U122</f>
        <v>4.6391468359042101</v>
      </c>
      <c r="W122" s="36">
        <f t="shared" ref="W122" si="691">V122</f>
        <v>4.6391468359042101</v>
      </c>
      <c r="X122" s="36">
        <f t="shared" ref="X122" si="692">W122</f>
        <v>4.6391468359042101</v>
      </c>
      <c r="Y122" s="36">
        <f t="shared" ref="Y122" si="693">X122</f>
        <v>4.6391468359042101</v>
      </c>
      <c r="Z122" s="36">
        <f t="shared" ref="Z122" si="694">Y122</f>
        <v>4.6391468359042101</v>
      </c>
      <c r="AA122" s="36">
        <f t="shared" ref="AA122" si="695">Z122</f>
        <v>4.6391468359042101</v>
      </c>
      <c r="AB122" s="36">
        <f t="shared" ref="AB122" si="696">AA122</f>
        <v>4.6391468359042101</v>
      </c>
      <c r="AC122" s="36">
        <f t="shared" ref="AC122" si="697">AB122</f>
        <v>4.6391468359042101</v>
      </c>
      <c r="AD122" s="36">
        <f t="shared" ref="AD122" si="698">AC122</f>
        <v>4.6391468359042101</v>
      </c>
      <c r="AE122" s="36">
        <f t="shared" ref="AE122" si="699">AD122</f>
        <v>4.6391468359042101</v>
      </c>
      <c r="AF122" s="36">
        <f t="shared" ref="AF122" si="700">AE122</f>
        <v>4.6391468359042101</v>
      </c>
      <c r="AG122" s="36">
        <f t="shared" ref="AG122" si="701">AF122</f>
        <v>4.6391468359042101</v>
      </c>
      <c r="AH122" s="36">
        <f t="shared" ref="AH122" si="702">AG122</f>
        <v>4.6391468359042101</v>
      </c>
      <c r="AI122" s="36">
        <f t="shared" ref="AI122" si="703">AH122</f>
        <v>4.6391468359042101</v>
      </c>
      <c r="AJ122" s="36">
        <f t="shared" ref="AJ122" si="704">AI122</f>
        <v>4.6391468359042101</v>
      </c>
      <c r="AK122" s="36">
        <f t="shared" ref="AK122" si="705">AJ122</f>
        <v>4.6391468359042101</v>
      </c>
      <c r="AL122" s="36">
        <f t="shared" ref="AL122" si="706">AK122</f>
        <v>4.6391468359042101</v>
      </c>
      <c r="AM122" s="36">
        <f t="shared" ref="AM122" si="707">AL122</f>
        <v>4.6391468359042101</v>
      </c>
      <c r="AN122" s="36">
        <f t="shared" ref="AN122" si="708">AM122</f>
        <v>4.6391468359042101</v>
      </c>
      <c r="AO122" s="36">
        <f t="shared" ref="AO122" si="709">AN122</f>
        <v>4.6391468359042101</v>
      </c>
      <c r="AP122" s="36">
        <f t="shared" ref="AP122" si="710">AO122</f>
        <v>4.6391468359042101</v>
      </c>
      <c r="AQ122" s="36">
        <f t="shared" ref="AQ122" si="711">AP122</f>
        <v>4.6391468359042101</v>
      </c>
      <c r="AR122" s="36">
        <f t="shared" ref="AR122" si="712">AQ122</f>
        <v>4.6391468359042101</v>
      </c>
      <c r="AS122" s="36">
        <f t="shared" ref="AS122" si="713">AR122</f>
        <v>4.6391468359042101</v>
      </c>
      <c r="AT122" s="36">
        <f t="shared" ref="AT122" si="714">AS122</f>
        <v>4.6391468359042101</v>
      </c>
      <c r="AU122" s="36">
        <f t="shared" ref="AU122" si="715">AT122</f>
        <v>4.6391468359042101</v>
      </c>
      <c r="AV122" s="36">
        <f t="shared" ref="AV122" si="716">AU122</f>
        <v>4.6391468359042101</v>
      </c>
      <c r="AW122" s="36">
        <f t="shared" ref="AW122" si="717">AV122</f>
        <v>4.6391468359042101</v>
      </c>
      <c r="AX122" s="36">
        <f t="shared" ref="AX122" si="718">AW122</f>
        <v>4.6391468359042101</v>
      </c>
      <c r="AY122" s="36">
        <f t="shared" ref="AY122" si="719">AX122</f>
        <v>4.6391468359042101</v>
      </c>
      <c r="AZ122" s="36">
        <f t="shared" ref="AZ122" si="720">AY122</f>
        <v>4.6391468359042101</v>
      </c>
      <c r="BA122" s="36">
        <f t="shared" ref="BA122" si="721">AZ122</f>
        <v>4.6391468359042101</v>
      </c>
      <c r="BB122" s="36">
        <f t="shared" ref="BB122" si="722">BA122</f>
        <v>4.6391468359042101</v>
      </c>
      <c r="BC122" s="36">
        <f t="shared" ref="BC122" si="723">BB122</f>
        <v>4.6391468359042101</v>
      </c>
      <c r="BD122" s="36">
        <f t="shared" ref="BD122" si="724">BC122</f>
        <v>4.6391468359042101</v>
      </c>
      <c r="BE122" s="36">
        <f t="shared" ref="BE122" si="725">BD122</f>
        <v>4.6391468359042101</v>
      </c>
      <c r="BF122" s="36">
        <f t="shared" ref="BF122" si="726">BE122</f>
        <v>4.6391468359042101</v>
      </c>
      <c r="BG122" s="36">
        <f t="shared" ref="BG122" si="727">BF122</f>
        <v>4.6391468359042101</v>
      </c>
      <c r="BH122" s="36">
        <f t="shared" ref="BH122" si="728">BG122</f>
        <v>4.6391468359042101</v>
      </c>
      <c r="BI122" s="36">
        <f t="shared" ref="BI122" si="729">BH122</f>
        <v>4.6391468359042101</v>
      </c>
      <c r="BJ122" s="36">
        <f t="shared" ref="BJ122" si="730">BI122</f>
        <v>4.6391468359042101</v>
      </c>
      <c r="BK122" s="36">
        <f t="shared" ref="BK122" si="731">BJ122</f>
        <v>4.6391468359042101</v>
      </c>
      <c r="BL122" s="36">
        <f t="shared" ref="BL122" si="732">BK122</f>
        <v>4.6391468359042101</v>
      </c>
      <c r="BM122" s="36">
        <f t="shared" ref="BM122" si="733">BL122</f>
        <v>4.6391468359042101</v>
      </c>
      <c r="BN122" s="36">
        <f t="shared" ref="BN122" si="734">BM122</f>
        <v>4.6391468359042101</v>
      </c>
      <c r="BO122" s="36">
        <f t="shared" ref="BO122" si="735">BN122</f>
        <v>4.6391468359042101</v>
      </c>
      <c r="BP122" s="36">
        <f t="shared" ref="BP122" si="736">BO122</f>
        <v>4.6391468359042101</v>
      </c>
      <c r="BQ122" s="36">
        <f t="shared" ref="BQ122" si="737">BP122</f>
        <v>4.6391468359042101</v>
      </c>
      <c r="BR122" s="36">
        <f t="shared" ref="BR122" si="738">BQ122</f>
        <v>4.6391468359042101</v>
      </c>
      <c r="BS122" s="36">
        <f t="shared" ref="BS122" si="739">BR122</f>
        <v>4.6391468359042101</v>
      </c>
      <c r="BT122" s="36">
        <f t="shared" ref="BT122" si="740">BS122</f>
        <v>4.6391468359042101</v>
      </c>
      <c r="BU122" s="36">
        <f t="shared" ref="BU122" si="741">BT122</f>
        <v>4.6391468359042101</v>
      </c>
      <c r="BV122" s="36">
        <f t="shared" ref="BV122" si="742">BU122</f>
        <v>4.6391468359042101</v>
      </c>
      <c r="BW122" s="36">
        <f t="shared" ref="BW122" si="743">BV122</f>
        <v>4.6391468359042101</v>
      </c>
      <c r="BX122" s="36">
        <f t="shared" ref="BX122" si="744">BW122</f>
        <v>4.6391468359042101</v>
      </c>
      <c r="BY122" s="36">
        <f t="shared" ref="BY122" si="745">BX122</f>
        <v>4.6391468359042101</v>
      </c>
      <c r="BZ122" s="37">
        <f t="shared" ref="BZ122" si="746">BY122</f>
        <v>4.6391468359042101</v>
      </c>
      <c r="CA122" s="35"/>
      <c r="CB122" s="35"/>
    </row>
    <row r="123" spans="1:80" s="50" customFormat="1" ht="36.75" customHeight="1" x14ac:dyDescent="0.25">
      <c r="A123" s="51" t="s">
        <v>110</v>
      </c>
      <c r="B123" s="45" t="s">
        <v>124</v>
      </c>
      <c r="C123" s="45"/>
      <c r="D123" s="52"/>
      <c r="E123" s="32">
        <v>21736939.067389999</v>
      </c>
      <c r="F123" s="53">
        <f>(E123*(1+(F122/100)))-F121</f>
        <v>21849190.588357247</v>
      </c>
      <c r="G123" s="53">
        <f t="shared" ref="G123" si="747">(F123*(1+(G122/100)))-G121</f>
        <v>21853561.622207701</v>
      </c>
      <c r="H123" s="53">
        <f t="shared" ref="H123" si="748">(G123*(1+(H122/100)))-H121</f>
        <v>21859570.434736725</v>
      </c>
      <c r="I123" s="53">
        <f t="shared" ref="I123" si="749">(H123*(1+(I122/100)))-I121</f>
        <v>21874438.004902065</v>
      </c>
      <c r="J123" s="53">
        <f t="shared" ref="J123" si="750">(I123*(1+(J122/100)))-J121</f>
        <v>22011086.34337879</v>
      </c>
      <c r="K123" s="53">
        <f t="shared" ref="K123" si="751">(J123*(1+(K122/100)))-K121</f>
        <v>22342965.661573756</v>
      </c>
      <c r="L123" s="53">
        <f t="shared" ref="L123" si="752">(K123*(1+(L122/100)))-L121</f>
        <v>22689220.325281233</v>
      </c>
      <c r="M123" s="53">
        <f t="shared" ref="M123" si="753">(L123*(1+(M122/100)))-M121</f>
        <v>23040769.301063683</v>
      </c>
      <c r="N123" s="53">
        <f t="shared" ref="N123" si="754">(M123*(1+(N122/100)))-N121</f>
        <v>23383379.152509227</v>
      </c>
      <c r="O123" s="53">
        <f t="shared" ref="O123" si="755">(N123*(1+(O122/100)))-O121</f>
        <v>23662790.21009697</v>
      </c>
      <c r="P123" s="53">
        <f t="shared" ref="P123" si="756">(O123*(1+(P122/100)))-P121</f>
        <v>24239541.396220069</v>
      </c>
      <c r="Q123" s="53">
        <f t="shared" ref="Q123" si="757">(P123*(1+(Q122/100)))-Q121</f>
        <v>24850664.443011239</v>
      </c>
      <c r="R123" s="53">
        <f t="shared" ref="R123" si="758">(Q123*(1+(R122/100)))-R121</f>
        <v>25471648.72648761</v>
      </c>
      <c r="S123" s="53">
        <f t="shared" ref="S123" si="759">(R123*(1+(S122/100)))-S121</f>
        <v>25958538.833235808</v>
      </c>
      <c r="T123" s="53">
        <f t="shared" ref="T123" si="760">(S123*(1+(T122/100)))-T121</f>
        <v>26679918.589557678</v>
      </c>
      <c r="U123" s="53">
        <f t="shared" ref="U123" si="761">(T123*(1+(U122/100)))-U121</f>
        <v>27417373.373162303</v>
      </c>
      <c r="V123" s="53">
        <f t="shared" ref="V123" si="762">(U123*(1+(V122/100)))-V121</f>
        <v>28221882.139265597</v>
      </c>
      <c r="W123" s="53">
        <f t="shared" ref="W123" si="763">(V123*(1+(W122/100)))-W121</f>
        <v>29046878.899543677</v>
      </c>
      <c r="X123" s="53">
        <f t="shared" ref="X123" si="764">(W123*(1+(X122/100)))-X121</f>
        <v>29944697.304639533</v>
      </c>
      <c r="Y123" s="53">
        <f t="shared" ref="Y123" si="765">(X123*(1+(Y122/100)))-Y121</f>
        <v>30867970.465792548</v>
      </c>
      <c r="Z123" s="53">
        <f t="shared" ref="Z123" si="766">(Y123*(1+(Z122/100)))-Z121</f>
        <v>31817295.951437589</v>
      </c>
      <c r="AA123" s="53">
        <f t="shared" ref="AA123" si="767">(Z123*(1+(AA122/100)))-AA121</f>
        <v>32793278.043877568</v>
      </c>
      <c r="AB123" s="53">
        <f t="shared" ref="AB123" si="768">(AA123*(1+(AB122/100)))-AB121</f>
        <v>33796527.294134773</v>
      </c>
      <c r="AC123" s="53">
        <f t="shared" ref="AC123" si="769">(AB123*(1+(AC122/100)))-AC121</f>
        <v>34700456.274764888</v>
      </c>
      <c r="AD123" s="53">
        <f t="shared" ref="AD123" si="770">(AC123*(1+(AD122/100)))-AD121</f>
        <v>35300980.975696355</v>
      </c>
      <c r="AE123" s="53">
        <f t="shared" ref="AE123" si="771">(AD123*(1+(AE122/100)))-AE121</f>
        <v>35723183.862592816</v>
      </c>
      <c r="AF123" s="53">
        <f t="shared" ref="AF123" si="772">(AE123*(1+(AF122/100)))-AF121</f>
        <v>35941800.191196859</v>
      </c>
      <c r="AG123" s="53">
        <f t="shared" ref="AG123" si="773">(AF123*(1+(AG122/100)))-AG121</f>
        <v>35421773.961308435</v>
      </c>
      <c r="AH123" s="53">
        <f t="shared" ref="AH123" si="774">(AG123*(1+(AH122/100)))-AH121</f>
        <v>34987692.568507262</v>
      </c>
      <c r="AI123" s="53">
        <f t="shared" ref="AI123" si="775">(AH123*(1+(AI122/100)))-AI121</f>
        <v>34654308.768149897</v>
      </c>
      <c r="AJ123" s="53">
        <f t="shared" ref="AJ123" si="776">(AI123*(1+(AJ122/100)))-AJ121</f>
        <v>34652313.652111441</v>
      </c>
      <c r="AK123" s="53">
        <f t="shared" ref="AK123" si="777">(AJ123*(1+(AK122/100)))-AK121</f>
        <v>35061661.185395755</v>
      </c>
      <c r="AL123" s="53">
        <f t="shared" ref="AL123" si="778">(AK123*(1+(AL122/100)))-AL121</f>
        <v>35382856.087821297</v>
      </c>
      <c r="AM123" s="53">
        <f t="shared" ref="AM123" si="779">(AL123*(1+(AM122/100)))-AM121</f>
        <v>35667519.095465556</v>
      </c>
      <c r="AN123" s="53">
        <f t="shared" ref="AN123" si="780">(AM123*(1+(AN122/100)))-AN121</f>
        <v>35921101.341113761</v>
      </c>
      <c r="AO123" s="53">
        <f t="shared" ref="AO123" si="781">(AN123*(1+(AO122/100)))-AO121</f>
        <v>35946242.562575877</v>
      </c>
      <c r="AP123" s="53">
        <f t="shared" ref="AP123" si="782">(AO123*(1+(AP122/100)))-AP121</f>
        <v>35913438.683654703</v>
      </c>
      <c r="AQ123" s="53">
        <f t="shared" ref="AQ123" si="783">(AP123*(1+(AQ122/100)))-AQ121</f>
        <v>35817872.635777123</v>
      </c>
      <c r="AR123" s="53">
        <f t="shared" ref="AR123" si="784">(AQ123*(1+(AR122/100)))-AR121</f>
        <v>35654427.206356101</v>
      </c>
      <c r="AS123" s="53">
        <f t="shared" ref="AS123" si="785">(AR123*(1+(AS122/100)))-AS121</f>
        <v>35417668.353271112</v>
      </c>
      <c r="AT123" s="53">
        <f t="shared" ref="AT123" si="786">(AS123*(1+(AT122/100)))-AT121</f>
        <v>35639680.949527659</v>
      </c>
      <c r="AU123" s="53">
        <f t="shared" ref="AU123" si="787">(AT123*(1+(AU122/100)))-AU121</f>
        <v>35826678.612201564</v>
      </c>
      <c r="AV123" s="53">
        <f t="shared" ref="AV123" si="788">(AU123*(1+(AV122/100)))-AV121</f>
        <v>36018153.546579614</v>
      </c>
      <c r="AW123" s="53">
        <f t="shared" ref="AW123" si="789">(AV123*(1+(AW122/100)))-AW121</f>
        <v>36171843.770603344</v>
      </c>
      <c r="AX123" s="53">
        <f t="shared" ref="AX123" si="790">(AW123*(1+(AX122/100)))-AX121</f>
        <v>36278020.03463389</v>
      </c>
      <c r="AY123" s="53">
        <f t="shared" ref="AY123" si="791">(AX123*(1+(AY122/100)))-AY121</f>
        <v>36346024.61373394</v>
      </c>
      <c r="AZ123" s="53">
        <f t="shared" ref="AZ123" si="792">(AY123*(1+(AZ122/100)))-AZ121</f>
        <v>36359019.979905032</v>
      </c>
      <c r="BA123" s="53">
        <f t="shared" ref="BA123" si="793">(AZ123*(1+(BA122/100)))-BA121</f>
        <v>36312359.385265112</v>
      </c>
      <c r="BB123" s="53">
        <f t="shared" ref="BB123" si="794">(BA123*(1+(BB122/100)))-BB121</f>
        <v>36201105.068204038</v>
      </c>
      <c r="BC123" s="53">
        <f t="shared" ref="BC123" si="795">(BB123*(1+(BC122/100)))-BC121</f>
        <v>36020012.035688899</v>
      </c>
      <c r="BD123" s="53">
        <f t="shared" ref="BD123" si="796">(BC123*(1+(BD122/100)))-BD121</f>
        <v>35763510.995348342</v>
      </c>
      <c r="BE123" s="53">
        <f t="shared" ref="BE123" si="797">(BD123*(1+(BE122/100)))-BE121</f>
        <v>35425690.394368455</v>
      </c>
      <c r="BF123" s="53">
        <f t="shared" ref="BF123" si="798">(BE123*(1+(BF122/100)))-BF121</f>
        <v>35000277.520112611</v>
      </c>
      <c r="BG123" s="53">
        <f t="shared" ref="BG123" si="799">(BF123*(1+(BG122/100)))-BG121</f>
        <v>34480618.61515443</v>
      </c>
      <c r="BH123" s="53">
        <f t="shared" ref="BH123" si="800">(BG123*(1+(BH122/100)))-BH121</f>
        <v>33859657.957081921</v>
      </c>
      <c r="BI123" s="53">
        <f t="shared" ref="BI123" si="801">(BH123*(1+(BI122/100)))-BI121</f>
        <v>33129915.850986939</v>
      </c>
      <c r="BJ123" s="53">
        <f t="shared" ref="BJ123" si="802">(BI123*(1+(BJ122/100)))-BJ121</f>
        <v>32283465.479991242</v>
      </c>
      <c r="BK123" s="53">
        <f t="shared" ref="BK123" si="803">(BJ123*(1+(BK122/100)))-BK121</f>
        <v>31446218.371457592</v>
      </c>
      <c r="BL123" s="53">
        <f t="shared" ref="BL123" si="804">(BK123*(1+(BL122/100)))-BL121</f>
        <v>30325483.126082309</v>
      </c>
      <c r="BM123" s="53">
        <f t="shared" ref="BM123" si="805">(BL123*(1+(BM122/100)))-BM121</f>
        <v>29070940.652923878</v>
      </c>
      <c r="BN123" s="53">
        <f t="shared" ref="BN123" si="806">(BM123*(1+(BN122/100)))-BN121</f>
        <v>27593416.844364181</v>
      </c>
      <c r="BO123" s="53">
        <f t="shared" ref="BO123" si="807">(BN123*(1+(BO122/100)))-BO121</f>
        <v>26005074.779486421</v>
      </c>
      <c r="BP123" s="53">
        <f t="shared" ref="BP123" si="808">(BO123*(1+(BP122/100)))-BP121</f>
        <v>24215077.896131404</v>
      </c>
      <c r="BQ123" s="53">
        <f t="shared" ref="BQ123" si="809">(BP123*(1+(BQ122/100)))-BQ121</f>
        <v>22259674.120920464</v>
      </c>
      <c r="BR123" s="53">
        <f t="shared" ref="BR123" si="810">(BQ123*(1+(BR122/100)))-BR121</f>
        <v>20168849.040793788</v>
      </c>
      <c r="BS123" s="53">
        <f t="shared" ref="BS123" si="811">(BR123*(1+(BS122/100)))-BS121</f>
        <v>17813687.545483071</v>
      </c>
      <c r="BT123" s="53">
        <f t="shared" ref="BT123" si="812">(BS123*(1+(BT122/100)))-BT121</f>
        <v>15926821.30430606</v>
      </c>
      <c r="BU123" s="53">
        <f t="shared" ref="BU123" si="813">(BT123*(1+(BU122/100)))-BU121</f>
        <v>13781115.547624443</v>
      </c>
      <c r="BV123" s="53">
        <f t="shared" ref="BV123" si="814">(BU123*(1+(BV122/100)))-BV121</f>
        <v>11736924.021447152</v>
      </c>
      <c r="BW123" s="53">
        <f t="shared" ref="BW123" si="815">(BV123*(1+(BW122/100)))-BW121</f>
        <v>9501252.0216601007</v>
      </c>
      <c r="BX123" s="53">
        <f t="shared" ref="BX123" si="816">(BW123*(1+(BX122/100)))-BX121</f>
        <v>7061735.7115138415</v>
      </c>
      <c r="BY123" s="53">
        <f t="shared" ref="BY123" si="817">(BX123*(1+(BY122/100)))-BY121</f>
        <v>3676260.0987368599</v>
      </c>
      <c r="BZ123" s="54">
        <f t="shared" ref="BZ123" si="818">(BY123*(1+(BZ122/100)))-BZ121</f>
        <v>-1.4082592446357012E-2</v>
      </c>
      <c r="CA123" s="55"/>
      <c r="CB123" s="55"/>
    </row>
  </sheetData>
  <mergeCells count="4">
    <mergeCell ref="A1:D1"/>
    <mergeCell ref="A9:F9"/>
    <mergeCell ref="A18:I18"/>
    <mergeCell ref="BY32:BY3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3912-5A3E-4A06-9EE8-B30DDEB07B53}">
  <dimension ref="A1:CL287"/>
  <sheetViews>
    <sheetView topLeftCell="A27" zoomScale="85" zoomScaleNormal="85" workbookViewId="0">
      <selection activeCell="B33" sqref="B33"/>
    </sheetView>
  </sheetViews>
  <sheetFormatPr defaultColWidth="20" defaultRowHeight="35.450000000000003" customHeight="1" x14ac:dyDescent="0.25"/>
  <cols>
    <col min="1" max="16384" width="20" style="1"/>
  </cols>
  <sheetData>
    <row r="1" spans="1:89" ht="48.75" customHeight="1" x14ac:dyDescent="0.25">
      <c r="A1" s="70" t="s">
        <v>0</v>
      </c>
      <c r="B1" s="70"/>
      <c r="C1" s="70"/>
      <c r="D1" s="70"/>
      <c r="CK1" s="2"/>
    </row>
    <row r="2" spans="1:89" ht="51" customHeight="1" x14ac:dyDescent="0.25">
      <c r="A2" s="3" t="s">
        <v>143</v>
      </c>
      <c r="CK2" s="2"/>
    </row>
    <row r="3" spans="1:89" ht="35.450000000000003" customHeight="1" x14ac:dyDescent="0.25">
      <c r="A3" s="4" t="s">
        <v>1</v>
      </c>
      <c r="B3" s="5" t="s">
        <v>2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K3" s="2"/>
    </row>
    <row r="4" spans="1:89" ht="35.450000000000003" customHeight="1" x14ac:dyDescent="0.25">
      <c r="A4" s="7" t="s">
        <v>123</v>
      </c>
      <c r="B4" s="8">
        <f>SUM(C4:CI4)</f>
        <v>27317745.050764494</v>
      </c>
      <c r="C4" s="8">
        <f t="shared" ref="C4:AH4" si="0">F71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ref="AI4:BN4" si="1">AL71</f>
        <v>317955.77984140563</v>
      </c>
      <c r="AJ4" s="8">
        <f t="shared" si="1"/>
        <v>329797.54324178415</v>
      </c>
      <c r="AK4" s="8">
        <f t="shared" si="1"/>
        <v>342080.33451245481</v>
      </c>
      <c r="AL4" s="8">
        <f t="shared" si="1"/>
        <v>354820.57904343773</v>
      </c>
      <c r="AM4" s="8">
        <f t="shared" si="1"/>
        <v>368035.31396259367</v>
      </c>
      <c r="AN4" s="8">
        <f t="shared" si="1"/>
        <v>381742.21091883996</v>
      </c>
      <c r="AO4" s="8">
        <f t="shared" si="1"/>
        <v>395959.59971388901</v>
      </c>
      <c r="AP4" s="8">
        <f t="shared" si="1"/>
        <v>410706.49281411601</v>
      </c>
      <c r="AQ4" s="8">
        <f t="shared" si="1"/>
        <v>408002.5004608797</v>
      </c>
      <c r="AR4" s="8">
        <f t="shared" si="1"/>
        <v>423197.91247581615</v>
      </c>
      <c r="AS4" s="8">
        <f t="shared" si="1"/>
        <v>387316.98858876893</v>
      </c>
      <c r="AT4" s="8">
        <f t="shared" si="1"/>
        <v>401742.00121820776</v>
      </c>
      <c r="AU4" s="8">
        <f t="shared" si="1"/>
        <v>416704.25077628635</v>
      </c>
      <c r="AV4" s="8">
        <f t="shared" si="1"/>
        <v>432223.74580822472</v>
      </c>
      <c r="AW4" s="8">
        <f t="shared" si="1"/>
        <v>448321.24004606908</v>
      </c>
      <c r="AX4" s="8">
        <f t="shared" si="1"/>
        <v>465018.26016200456</v>
      </c>
      <c r="AY4" s="8">
        <f t="shared" si="1"/>
        <v>482337.13455529523</v>
      </c>
      <c r="AZ4" s="8">
        <f t="shared" si="1"/>
        <v>500301.02321135101</v>
      </c>
      <c r="BA4" s="8">
        <f t="shared" si="1"/>
        <v>518933.94867284509</v>
      </c>
      <c r="BB4" s="8">
        <f t="shared" si="1"/>
        <v>538260.82816430507</v>
      </c>
      <c r="BC4" s="8">
        <f t="shared" si="1"/>
        <v>558307.50691313215</v>
      </c>
      <c r="BD4" s="8">
        <f t="shared" si="1"/>
        <v>579100.79271161102</v>
      </c>
      <c r="BE4" s="8">
        <f t="shared" si="1"/>
        <v>600668.49176612438</v>
      </c>
      <c r="BF4" s="8">
        <f t="shared" si="1"/>
        <v>623039.44588151935</v>
      </c>
      <c r="BG4" s="8">
        <f t="shared" si="1"/>
        <v>646243.5710303433</v>
      </c>
      <c r="BH4" s="8">
        <f t="shared" si="1"/>
        <v>670311.89735853323</v>
      </c>
      <c r="BI4" s="8">
        <f t="shared" si="1"/>
        <v>695276.61068105197</v>
      </c>
      <c r="BJ4" s="8">
        <f t="shared" si="1"/>
        <v>721171.09552296565</v>
      </c>
      <c r="BK4" s="8">
        <f t="shared" si="1"/>
        <v>748029.97976351762</v>
      </c>
      <c r="BL4" s="8">
        <f t="shared" si="1"/>
        <v>775889.18094290129</v>
      </c>
      <c r="BM4" s="8">
        <f t="shared" si="1"/>
        <v>804785.95429365523</v>
      </c>
      <c r="BN4" s="8">
        <f t="shared" si="1"/>
        <v>834758.94256091327</v>
      </c>
      <c r="BO4" s="8">
        <f t="shared" ref="BO4:CI4" si="2">BR71</f>
        <v>865848.22767813015</v>
      </c>
      <c r="BP4" s="8">
        <f t="shared" si="2"/>
        <v>898095.38436738984</v>
      </c>
      <c r="BQ4" s="8">
        <f t="shared" si="2"/>
        <v>232885.88393399274</v>
      </c>
      <c r="BR4" s="8">
        <f t="shared" si="2"/>
        <v>241559.3527358807</v>
      </c>
      <c r="BS4" s="8">
        <f t="shared" si="2"/>
        <v>250555.85125423962</v>
      </c>
      <c r="BT4" s="8">
        <f t="shared" si="2"/>
        <v>225235.7555268314</v>
      </c>
      <c r="BU4" s="8">
        <f t="shared" si="2"/>
        <v>233624.30731722378</v>
      </c>
      <c r="BV4" s="8">
        <f t="shared" si="2"/>
        <v>149123.24771550679</v>
      </c>
      <c r="BW4" s="8">
        <f t="shared" si="2"/>
        <v>154677.10875185559</v>
      </c>
      <c r="BX4" s="8">
        <f t="shared" si="2"/>
        <v>160437.81461544364</v>
      </c>
      <c r="BY4" s="8">
        <f t="shared" si="2"/>
        <v>166413.06891683585</v>
      </c>
      <c r="BZ4" s="8">
        <f t="shared" si="2"/>
        <v>172610.86217546763</v>
      </c>
      <c r="CA4" s="8">
        <f t="shared" si="2"/>
        <v>0</v>
      </c>
      <c r="CB4" s="8">
        <f t="shared" si="2"/>
        <v>0</v>
      </c>
      <c r="CC4" s="8">
        <f t="shared" si="2"/>
        <v>0</v>
      </c>
      <c r="CD4" s="8">
        <f t="shared" si="2"/>
        <v>0</v>
      </c>
      <c r="CE4" s="8">
        <f t="shared" si="2"/>
        <v>0</v>
      </c>
      <c r="CF4" s="8">
        <f t="shared" si="2"/>
        <v>0</v>
      </c>
      <c r="CG4" s="8">
        <f t="shared" si="2"/>
        <v>0</v>
      </c>
      <c r="CH4" s="8">
        <f t="shared" si="2"/>
        <v>0</v>
      </c>
      <c r="CI4" s="8">
        <f t="shared" si="2"/>
        <v>0</v>
      </c>
      <c r="CK4" s="2"/>
    </row>
    <row r="5" spans="1:89" ht="35.450000000000003" customHeight="1" x14ac:dyDescent="0.25">
      <c r="A5" s="7" t="s">
        <v>146</v>
      </c>
      <c r="B5" s="8">
        <f t="shared" ref="B5:B8" si="3">SUM(C5:CI5)</f>
        <v>50852269.106778078</v>
      </c>
      <c r="C5" s="8">
        <f t="shared" ref="C5:AH5" si="4">F77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ref="AI5:BN5" si="5">AL77</f>
        <v>474694.54455195769</v>
      </c>
      <c r="AJ5" s="8">
        <f t="shared" si="5"/>
        <v>497018.83277282963</v>
      </c>
      <c r="AK5" s="8">
        <f t="shared" si="5"/>
        <v>510711.48532845371</v>
      </c>
      <c r="AL5" s="8">
        <f t="shared" si="5"/>
        <v>529732.13209301978</v>
      </c>
      <c r="AM5" s="8">
        <f t="shared" si="5"/>
        <v>549461.17295823852</v>
      </c>
      <c r="AN5" s="8">
        <f t="shared" si="5"/>
        <v>569924.99094925402</v>
      </c>
      <c r="AO5" s="8">
        <f t="shared" si="5"/>
        <v>591150.95168552455</v>
      </c>
      <c r="AP5" s="8">
        <f t="shared" si="5"/>
        <v>613167.43997600419</v>
      </c>
      <c r="AQ5" s="8">
        <f t="shared" si="5"/>
        <v>642003.93454873713</v>
      </c>
      <c r="AR5" s="8">
        <f t="shared" si="5"/>
        <v>659690.86356524285</v>
      </c>
      <c r="AS5" s="8">
        <f t="shared" si="5"/>
        <v>684260.01317349181</v>
      </c>
      <c r="AT5" s="8">
        <f t="shared" si="5"/>
        <v>703048.5021318635</v>
      </c>
      <c r="AU5" s="8">
        <f t="shared" si="5"/>
        <v>729232.43885850115</v>
      </c>
      <c r="AV5" s="8">
        <f t="shared" si="5"/>
        <v>741984.09697078564</v>
      </c>
      <c r="AW5" s="8">
        <f t="shared" si="5"/>
        <v>769618.12874575192</v>
      </c>
      <c r="AX5" s="8">
        <f t="shared" si="5"/>
        <v>798281.34661144123</v>
      </c>
      <c r="AY5" s="8">
        <f t="shared" si="5"/>
        <v>828012.08098659024</v>
      </c>
      <c r="AZ5" s="8">
        <f t="shared" si="5"/>
        <v>858850.08984615246</v>
      </c>
      <c r="BA5" s="8">
        <f t="shared" si="5"/>
        <v>890836.6118883841</v>
      </c>
      <c r="BB5" s="8">
        <f t="shared" si="5"/>
        <v>924014.42168205709</v>
      </c>
      <c r="BC5" s="8">
        <f t="shared" si="5"/>
        <v>958427.88686754345</v>
      </c>
      <c r="BD5" s="8">
        <f t="shared" si="5"/>
        <v>994123.02748826565</v>
      </c>
      <c r="BE5" s="8">
        <f t="shared" si="5"/>
        <v>1031147.5775318469</v>
      </c>
      <c r="BF5" s="8">
        <f t="shared" si="5"/>
        <v>1069551.0487632747</v>
      </c>
      <c r="BG5" s="8">
        <f t="shared" si="5"/>
        <v>1109384.7969354226</v>
      </c>
      <c r="BH5" s="8">
        <f t="shared" si="5"/>
        <v>1005467.8460377998</v>
      </c>
      <c r="BI5" s="8">
        <f t="shared" si="5"/>
        <v>1216734.0686918409</v>
      </c>
      <c r="BJ5" s="8">
        <f t="shared" si="5"/>
        <v>1250029.898906474</v>
      </c>
      <c r="BK5" s="8">
        <f t="shared" si="5"/>
        <v>1371388.2962331155</v>
      </c>
      <c r="BL5" s="8">
        <f t="shared" si="5"/>
        <v>1357806.0666500772</v>
      </c>
      <c r="BM5" s="8">
        <f t="shared" si="5"/>
        <v>1435201.6184903516</v>
      </c>
      <c r="BN5" s="8">
        <f t="shared" si="5"/>
        <v>1460828.1494815983</v>
      </c>
      <c r="BO5" s="8">
        <f t="shared" ref="BO5:CI5" si="6">BR77</f>
        <v>1443080.3794635502</v>
      </c>
      <c r="BP5" s="8">
        <f t="shared" si="6"/>
        <v>1556698.666236809</v>
      </c>
      <c r="BQ5" s="8">
        <f t="shared" si="6"/>
        <v>1552572.5595599515</v>
      </c>
      <c r="BR5" s="8">
        <f t="shared" si="6"/>
        <v>1690915.4691511649</v>
      </c>
      <c r="BS5" s="8">
        <f t="shared" si="6"/>
        <v>1670372.3416949308</v>
      </c>
      <c r="BT5" s="8">
        <f t="shared" si="6"/>
        <v>1732582.7348217801</v>
      </c>
      <c r="BU5" s="8">
        <f t="shared" si="6"/>
        <v>1797110.0562863369</v>
      </c>
      <c r="BV5" s="8">
        <f t="shared" si="6"/>
        <v>1286188.0115462462</v>
      </c>
      <c r="BW5" s="8">
        <f t="shared" si="6"/>
        <v>1334090.0629847543</v>
      </c>
      <c r="BX5" s="8">
        <f t="shared" si="6"/>
        <v>995725.46182984964</v>
      </c>
      <c r="BY5" s="8">
        <f t="shared" si="6"/>
        <v>995725.46182984964</v>
      </c>
      <c r="BZ5" s="8">
        <f t="shared" si="6"/>
        <v>981294.65803521418</v>
      </c>
      <c r="CA5" s="8">
        <f t="shared" si="6"/>
        <v>0</v>
      </c>
      <c r="CB5" s="8">
        <f t="shared" si="6"/>
        <v>0</v>
      </c>
      <c r="CC5" s="8">
        <f t="shared" si="6"/>
        <v>0</v>
      </c>
      <c r="CD5" s="8">
        <f t="shared" si="6"/>
        <v>0</v>
      </c>
      <c r="CE5" s="8">
        <f t="shared" si="6"/>
        <v>0</v>
      </c>
      <c r="CF5" s="8">
        <f t="shared" si="6"/>
        <v>0</v>
      </c>
      <c r="CG5" s="8">
        <f t="shared" si="6"/>
        <v>0</v>
      </c>
      <c r="CH5" s="8">
        <f t="shared" si="6"/>
        <v>0</v>
      </c>
      <c r="CI5" s="8">
        <f t="shared" si="6"/>
        <v>0</v>
      </c>
      <c r="CK5" s="2"/>
    </row>
    <row r="6" spans="1:89" ht="35.450000000000003" customHeight="1" x14ac:dyDescent="0.25">
      <c r="A6" s="7" t="s">
        <v>131</v>
      </c>
      <c r="B6" s="8">
        <f t="shared" si="3"/>
        <v>7657032.2503691353</v>
      </c>
      <c r="C6" s="8">
        <f t="shared" ref="C6:AH6" si="7">F83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ref="AI6:BN6" si="8">AL83</f>
        <v>237347.27227597884</v>
      </c>
      <c r="AJ6" s="8">
        <f t="shared" si="8"/>
        <v>246186.89847626138</v>
      </c>
      <c r="AK6" s="8">
        <f t="shared" si="8"/>
        <v>255355.74266422685</v>
      </c>
      <c r="AL6" s="8">
        <f t="shared" si="8"/>
        <v>464764.98381746066</v>
      </c>
      <c r="AM6" s="8">
        <f t="shared" si="8"/>
        <v>482074.42533128464</v>
      </c>
      <c r="AN6" s="8">
        <f t="shared" si="8"/>
        <v>500028.52979510027</v>
      </c>
      <c r="AO6" s="8">
        <f t="shared" si="8"/>
        <v>518651.30666748842</v>
      </c>
      <c r="AP6" s="8">
        <f t="shared" si="8"/>
        <v>537967.65960158862</v>
      </c>
      <c r="AQ6" s="8">
        <f t="shared" si="8"/>
        <v>0</v>
      </c>
      <c r="AR6" s="8">
        <f t="shared" si="8"/>
        <v>0</v>
      </c>
      <c r="AS6" s="8">
        <f t="shared" si="8"/>
        <v>0</v>
      </c>
      <c r="AT6" s="8">
        <f t="shared" si="8"/>
        <v>0</v>
      </c>
      <c r="AU6" s="8">
        <f t="shared" si="8"/>
        <v>0</v>
      </c>
      <c r="AV6" s="8">
        <f t="shared" si="8"/>
        <v>0</v>
      </c>
      <c r="AW6" s="8">
        <f t="shared" si="8"/>
        <v>0</v>
      </c>
      <c r="AX6" s="8">
        <f t="shared" si="8"/>
        <v>0</v>
      </c>
      <c r="AY6" s="8">
        <f t="shared" si="8"/>
        <v>0</v>
      </c>
      <c r="AZ6" s="8">
        <f t="shared" si="8"/>
        <v>0</v>
      </c>
      <c r="BA6" s="8">
        <f t="shared" si="8"/>
        <v>0</v>
      </c>
      <c r="BB6" s="8">
        <f t="shared" si="8"/>
        <v>0</v>
      </c>
      <c r="BC6" s="8">
        <f t="shared" si="8"/>
        <v>0</v>
      </c>
      <c r="BD6" s="8">
        <f t="shared" si="8"/>
        <v>0</v>
      </c>
      <c r="BE6" s="8">
        <f t="shared" si="8"/>
        <v>0</v>
      </c>
      <c r="BF6" s="8">
        <f t="shared" si="8"/>
        <v>0</v>
      </c>
      <c r="BG6" s="8">
        <f t="shared" si="8"/>
        <v>0</v>
      </c>
      <c r="BH6" s="8">
        <f t="shared" si="8"/>
        <v>0</v>
      </c>
      <c r="BI6" s="8">
        <f t="shared" si="8"/>
        <v>0</v>
      </c>
      <c r="BJ6" s="8">
        <f t="shared" si="8"/>
        <v>0</v>
      </c>
      <c r="BK6" s="8">
        <f t="shared" si="8"/>
        <v>0</v>
      </c>
      <c r="BL6" s="8">
        <f t="shared" si="8"/>
        <v>0</v>
      </c>
      <c r="BM6" s="8">
        <f t="shared" si="8"/>
        <v>0</v>
      </c>
      <c r="BN6" s="8">
        <f t="shared" si="8"/>
        <v>0</v>
      </c>
      <c r="BO6" s="8">
        <f t="shared" ref="BO6:CI6" si="9">BR83</f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BY6" s="8">
        <f t="shared" si="9"/>
        <v>0</v>
      </c>
      <c r="BZ6" s="8">
        <f t="shared" si="9"/>
        <v>0</v>
      </c>
      <c r="CA6" s="8">
        <f t="shared" si="9"/>
        <v>0</v>
      </c>
      <c r="CB6" s="8">
        <f t="shared" si="9"/>
        <v>0</v>
      </c>
      <c r="CC6" s="8">
        <f t="shared" si="9"/>
        <v>0</v>
      </c>
      <c r="CD6" s="8">
        <f t="shared" si="9"/>
        <v>0</v>
      </c>
      <c r="CE6" s="8">
        <f t="shared" si="9"/>
        <v>0</v>
      </c>
      <c r="CF6" s="8">
        <f t="shared" si="9"/>
        <v>0</v>
      </c>
      <c r="CG6" s="8">
        <f t="shared" si="9"/>
        <v>0</v>
      </c>
      <c r="CH6" s="8">
        <f t="shared" si="9"/>
        <v>0</v>
      </c>
      <c r="CI6" s="8">
        <f t="shared" si="9"/>
        <v>0</v>
      </c>
      <c r="CK6" s="2"/>
    </row>
    <row r="7" spans="1:89" ht="35.450000000000003" customHeight="1" x14ac:dyDescent="0.25">
      <c r="A7" s="7" t="s">
        <v>149</v>
      </c>
      <c r="B7" s="8">
        <f t="shared" si="3"/>
        <v>50889795.324209921</v>
      </c>
      <c r="C7" s="8">
        <f t="shared" ref="C7:AH7" si="10">F89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ref="AI7:BN7" si="11">AL89</f>
        <v>340347.03194291308</v>
      </c>
      <c r="AJ7" s="8">
        <f t="shared" si="11"/>
        <v>353022.72234331828</v>
      </c>
      <c r="AK7" s="8">
        <f t="shared" si="11"/>
        <v>366170.4989147404</v>
      </c>
      <c r="AL7" s="8">
        <f t="shared" si="11"/>
        <v>379807.94376480661</v>
      </c>
      <c r="AM7" s="8">
        <f t="shared" si="11"/>
        <v>393953.29381911439</v>
      </c>
      <c r="AN7" s="8">
        <f t="shared" si="11"/>
        <v>408625.46520889911</v>
      </c>
      <c r="AO7" s="8">
        <f t="shared" si="11"/>
        <v>423844.07856697979</v>
      </c>
      <c r="AP7" s="8">
        <f t="shared" si="11"/>
        <v>439629.48526581435</v>
      </c>
      <c r="AQ7" s="8">
        <f t="shared" si="11"/>
        <v>456002.79463274794</v>
      </c>
      <c r="AR7" s="8">
        <f t="shared" si="11"/>
        <v>472985.90217885334</v>
      </c>
      <c r="AS7" s="8">
        <f t="shared" si="11"/>
        <v>490601.51887910737</v>
      </c>
      <c r="AT7" s="8">
        <f t="shared" si="11"/>
        <v>508873.20154306322</v>
      </c>
      <c r="AU7" s="8">
        <f t="shared" si="11"/>
        <v>527825.38431662938</v>
      </c>
      <c r="AV7" s="8">
        <f t="shared" si="11"/>
        <v>547483.41135708464</v>
      </c>
      <c r="AW7" s="8">
        <f t="shared" si="11"/>
        <v>567873.57072502084</v>
      </c>
      <c r="AX7" s="8">
        <f t="shared" si="11"/>
        <v>589023.1295385391</v>
      </c>
      <c r="AY7" s="8">
        <f t="shared" si="11"/>
        <v>610960.3704367074</v>
      </c>
      <c r="AZ7" s="8">
        <f t="shared" si="11"/>
        <v>633714.62940104457</v>
      </c>
      <c r="BA7" s="8">
        <f t="shared" si="11"/>
        <v>657316.33498560369</v>
      </c>
      <c r="BB7" s="8">
        <f t="shared" si="11"/>
        <v>681797.04900811973</v>
      </c>
      <c r="BC7" s="8">
        <f t="shared" si="11"/>
        <v>707189.50875663408</v>
      </c>
      <c r="BD7" s="8">
        <f t="shared" si="11"/>
        <v>733527.67076804058</v>
      </c>
      <c r="BE7" s="8">
        <f t="shared" si="11"/>
        <v>760846.75623709091</v>
      </c>
      <c r="BF7" s="8">
        <f t="shared" si="11"/>
        <v>789183.29811659118</v>
      </c>
      <c r="BG7" s="8">
        <f t="shared" si="11"/>
        <v>818575.18997176818</v>
      </c>
      <c r="BH7" s="8">
        <f t="shared" si="11"/>
        <v>849061.73665414215</v>
      </c>
      <c r="BI7" s="8">
        <f t="shared" si="11"/>
        <v>880683.70686266571</v>
      </c>
      <c r="BJ7" s="8">
        <f t="shared" si="11"/>
        <v>913483.38766242319</v>
      </c>
      <c r="BK7" s="8">
        <f t="shared" si="11"/>
        <v>947504.64103378903</v>
      </c>
      <c r="BL7" s="8">
        <f t="shared" si="11"/>
        <v>982792.96252767486</v>
      </c>
      <c r="BM7" s="8">
        <f t="shared" si="11"/>
        <v>1019395.5421052965</v>
      </c>
      <c r="BN7" s="8">
        <f t="shared" si="11"/>
        <v>1057361.3272438236</v>
      </c>
      <c r="BO7" s="8">
        <f t="shared" ref="BO7:CI7" si="12">BR89</f>
        <v>1096741.0883922982</v>
      </c>
      <c r="BP7" s="8">
        <f t="shared" si="12"/>
        <v>1137587.4868653603</v>
      </c>
      <c r="BQ7" s="8">
        <f t="shared" si="12"/>
        <v>1179955.1452655632</v>
      </c>
      <c r="BR7" s="8">
        <f t="shared" si="12"/>
        <v>1223900.720528462</v>
      </c>
      <c r="BS7" s="8">
        <f t="shared" si="12"/>
        <v>1269482.9796881475</v>
      </c>
      <c r="BT7" s="8">
        <f t="shared" si="12"/>
        <v>1316762.878464553</v>
      </c>
      <c r="BU7" s="8">
        <f t="shared" si="12"/>
        <v>1365803.6427776159</v>
      </c>
      <c r="BV7" s="8">
        <f t="shared" si="12"/>
        <v>2796060.8946657525</v>
      </c>
      <c r="BW7" s="8">
        <f t="shared" si="12"/>
        <v>2900195.7890972923</v>
      </c>
      <c r="BX7" s="8">
        <f t="shared" si="12"/>
        <v>2164620.569195325</v>
      </c>
      <c r="BY7" s="8">
        <f t="shared" si="12"/>
        <v>2245238.4609184745</v>
      </c>
      <c r="BZ7" s="8">
        <f t="shared" si="12"/>
        <v>2328858.8393399273</v>
      </c>
      <c r="CA7" s="8">
        <f t="shared" si="12"/>
        <v>0</v>
      </c>
      <c r="CB7" s="8">
        <f t="shared" si="12"/>
        <v>0</v>
      </c>
      <c r="CC7" s="8">
        <f t="shared" si="12"/>
        <v>0</v>
      </c>
      <c r="CD7" s="8">
        <f t="shared" si="12"/>
        <v>0</v>
      </c>
      <c r="CE7" s="8">
        <f t="shared" si="12"/>
        <v>0</v>
      </c>
      <c r="CF7" s="8">
        <f t="shared" si="12"/>
        <v>0</v>
      </c>
      <c r="CG7" s="8">
        <f t="shared" si="12"/>
        <v>0</v>
      </c>
      <c r="CH7" s="8">
        <f t="shared" si="12"/>
        <v>0</v>
      </c>
      <c r="CI7" s="8">
        <f t="shared" si="12"/>
        <v>0</v>
      </c>
      <c r="CK7" s="2"/>
    </row>
    <row r="8" spans="1:89" ht="35.450000000000003" customHeight="1" x14ac:dyDescent="0.25">
      <c r="A8" s="9" t="s">
        <v>6</v>
      </c>
      <c r="B8" s="8">
        <f t="shared" si="3"/>
        <v>136716841.73212165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I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3320783.8456406184</v>
      </c>
      <c r="BY8" s="10">
        <f t="shared" si="14"/>
        <v>3407376.9916651603</v>
      </c>
      <c r="BZ8" s="10">
        <f t="shared" si="14"/>
        <v>3482764.3595506093</v>
      </c>
      <c r="CA8" s="10">
        <f t="shared" si="14"/>
        <v>0</v>
      </c>
      <c r="CB8" s="10">
        <f t="shared" si="14"/>
        <v>0</v>
      </c>
      <c r="CC8" s="10">
        <f t="shared" si="14"/>
        <v>0</v>
      </c>
      <c r="CD8" s="10">
        <f t="shared" si="14"/>
        <v>0</v>
      </c>
      <c r="CE8" s="10">
        <f t="shared" si="14"/>
        <v>0</v>
      </c>
      <c r="CF8" s="10">
        <f t="shared" si="14"/>
        <v>0</v>
      </c>
      <c r="CG8" s="10">
        <f t="shared" si="14"/>
        <v>0</v>
      </c>
      <c r="CH8" s="10">
        <f t="shared" si="14"/>
        <v>0</v>
      </c>
      <c r="CI8" s="10">
        <f t="shared" si="14"/>
        <v>0</v>
      </c>
      <c r="CK8" s="2"/>
    </row>
    <row r="9" spans="1:89" ht="87" customHeight="1" x14ac:dyDescent="0.25">
      <c r="A9" s="71" t="s">
        <v>144</v>
      </c>
      <c r="B9" s="71"/>
      <c r="C9" s="71"/>
      <c r="D9" s="71"/>
      <c r="E9" s="71"/>
      <c r="F9" s="71"/>
      <c r="G9" s="11"/>
      <c r="H9" s="11"/>
      <c r="I9" s="11"/>
      <c r="J9" s="11"/>
      <c r="CK9" s="2"/>
    </row>
    <row r="10" spans="1:89" ht="35.450000000000003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ht="85.5" customHeight="1" x14ac:dyDescent="0.25">
      <c r="A11" s="3" t="s">
        <v>142</v>
      </c>
      <c r="CK11" s="2"/>
    </row>
    <row r="12" spans="1:89" ht="35.450000000000003" customHeight="1" x14ac:dyDescent="0.25">
      <c r="A12" s="4" t="s">
        <v>1</v>
      </c>
      <c r="B12" s="5" t="s">
        <v>2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K12" s="2"/>
    </row>
    <row r="13" spans="1:89" ht="35.450000000000003" customHeight="1" x14ac:dyDescent="0.25">
      <c r="A13" s="7" t="s">
        <v>123</v>
      </c>
      <c r="B13" s="8">
        <f>SUM(C13:CI13)</f>
        <v>29378838.000348669</v>
      </c>
      <c r="C13" s="8">
        <f t="shared" ref="C13:AH13" si="15">F102</f>
        <v>430583</v>
      </c>
      <c r="D13" s="8">
        <f t="shared" si="15"/>
        <v>520286</v>
      </c>
      <c r="E13" s="8">
        <f t="shared" si="15"/>
        <v>548842</v>
      </c>
      <c r="F13" s="8">
        <f t="shared" si="15"/>
        <v>541667</v>
      </c>
      <c r="G13" s="8">
        <f t="shared" si="15"/>
        <v>147991.51782613507</v>
      </c>
      <c r="H13" s="8">
        <f t="shared" si="15"/>
        <v>151834.71599847733</v>
      </c>
      <c r="I13" s="8">
        <f t="shared" si="15"/>
        <v>162681.52497333853</v>
      </c>
      <c r="J13" s="8">
        <f t="shared" si="15"/>
        <v>159764.7925955395</v>
      </c>
      <c r="K13" s="8">
        <f t="shared" si="15"/>
        <v>161991.04908644673</v>
      </c>
      <c r="L13" s="8">
        <f t="shared" si="15"/>
        <v>164161.52700032297</v>
      </c>
      <c r="M13" s="8">
        <f t="shared" si="15"/>
        <v>170275.46511823457</v>
      </c>
      <c r="N13" s="8">
        <f t="shared" si="15"/>
        <v>172461.41061293561</v>
      </c>
      <c r="O13" s="8">
        <f t="shared" si="15"/>
        <v>185350.16840291579</v>
      </c>
      <c r="P13" s="8">
        <f t="shared" si="15"/>
        <v>187782.23849660467</v>
      </c>
      <c r="Q13" s="8">
        <f t="shared" si="15"/>
        <v>197094.65352752586</v>
      </c>
      <c r="R13" s="8">
        <f t="shared" si="15"/>
        <v>204435.13419347481</v>
      </c>
      <c r="S13" s="8">
        <f t="shared" si="15"/>
        <v>214543.69363944928</v>
      </c>
      <c r="T13" s="8">
        <f t="shared" si="15"/>
        <v>222534.0363858176</v>
      </c>
      <c r="U13" s="8">
        <f t="shared" si="15"/>
        <v>230821.96689214936</v>
      </c>
      <c r="V13" s="8">
        <f t="shared" si="15"/>
        <v>239418.56834694985</v>
      </c>
      <c r="W13" s="8">
        <f t="shared" si="15"/>
        <v>248335.33671466459</v>
      </c>
      <c r="X13" s="8">
        <f t="shared" si="15"/>
        <v>257584.19610887105</v>
      </c>
      <c r="Y13" s="8">
        <f t="shared" si="15"/>
        <v>267177.51473801938</v>
      </c>
      <c r="Z13" s="8">
        <f t="shared" si="15"/>
        <v>277128.12144504924</v>
      </c>
      <c r="AA13" s="8">
        <f t="shared" si="15"/>
        <v>287449.32286299649</v>
      </c>
      <c r="AB13" s="8">
        <f t="shared" si="15"/>
        <v>298154.92120953539</v>
      </c>
      <c r="AC13" s="8">
        <f t="shared" si="15"/>
        <v>280490.93202385376</v>
      </c>
      <c r="AD13" s="8">
        <f t="shared" si="15"/>
        <v>290937.37603765627</v>
      </c>
      <c r="AE13" s="8">
        <f t="shared" si="15"/>
        <v>301772.881443733</v>
      </c>
      <c r="AF13" s="8">
        <f t="shared" si="15"/>
        <v>313011.93822228763</v>
      </c>
      <c r="AG13" s="8">
        <f t="shared" si="15"/>
        <v>324669.5760100676</v>
      </c>
      <c r="AH13" s="8">
        <f t="shared" si="15"/>
        <v>328126.47691186995</v>
      </c>
      <c r="AI13" s="8">
        <f t="shared" ref="AI13:BN13" si="16">AL102</f>
        <v>317955.77984140563</v>
      </c>
      <c r="AJ13" s="8">
        <f t="shared" si="16"/>
        <v>329797.54324178415</v>
      </c>
      <c r="AK13" s="8">
        <f t="shared" si="16"/>
        <v>342080.33451245481</v>
      </c>
      <c r="AL13" s="8">
        <f t="shared" si="16"/>
        <v>354820.57904343773</v>
      </c>
      <c r="AM13" s="8">
        <f t="shared" si="16"/>
        <v>368035.31396259367</v>
      </c>
      <c r="AN13" s="8">
        <f t="shared" si="16"/>
        <v>381742.21091883996</v>
      </c>
      <c r="AO13" s="8">
        <f t="shared" si="16"/>
        <v>395959.59971388901</v>
      </c>
      <c r="AP13" s="8">
        <f t="shared" si="16"/>
        <v>410706.49281411601</v>
      </c>
      <c r="AQ13" s="8">
        <f t="shared" si="16"/>
        <v>408002.5004608797</v>
      </c>
      <c r="AR13" s="8">
        <f t="shared" si="16"/>
        <v>423197.91247581615</v>
      </c>
      <c r="AS13" s="8">
        <f t="shared" si="16"/>
        <v>387316.98858876893</v>
      </c>
      <c r="AT13" s="8">
        <f t="shared" si="16"/>
        <v>401742.00121820776</v>
      </c>
      <c r="AU13" s="8">
        <f t="shared" si="16"/>
        <v>416704.25077628635</v>
      </c>
      <c r="AV13" s="8">
        <f t="shared" si="16"/>
        <v>432223.74580822472</v>
      </c>
      <c r="AW13" s="8">
        <f t="shared" si="16"/>
        <v>448321.24004606908</v>
      </c>
      <c r="AX13" s="8">
        <f t="shared" si="16"/>
        <v>465018.26016200456</v>
      </c>
      <c r="AY13" s="8">
        <f t="shared" si="16"/>
        <v>482337.13455529523</v>
      </c>
      <c r="AZ13" s="8">
        <f t="shared" si="16"/>
        <v>500301.02321135101</v>
      </c>
      <c r="BA13" s="8">
        <f t="shared" si="16"/>
        <v>518933.94867284509</v>
      </c>
      <c r="BB13" s="8">
        <f t="shared" si="16"/>
        <v>538260.82816430507</v>
      </c>
      <c r="BC13" s="8">
        <f t="shared" si="16"/>
        <v>558307.50691313215</v>
      </c>
      <c r="BD13" s="8">
        <f t="shared" si="16"/>
        <v>579100.79271161102</v>
      </c>
      <c r="BE13" s="8">
        <f t="shared" si="16"/>
        <v>600668.49176612438</v>
      </c>
      <c r="BF13" s="8">
        <f t="shared" si="16"/>
        <v>623039.44588151935</v>
      </c>
      <c r="BG13" s="8">
        <f t="shared" si="16"/>
        <v>646243.5710303433</v>
      </c>
      <c r="BH13" s="8">
        <f t="shared" si="16"/>
        <v>670311.89735853323</v>
      </c>
      <c r="BI13" s="8">
        <f t="shared" si="16"/>
        <v>695276.61068105197</v>
      </c>
      <c r="BJ13" s="8">
        <f t="shared" si="16"/>
        <v>721171.09552296565</v>
      </c>
      <c r="BK13" s="8">
        <f t="shared" si="16"/>
        <v>748029.97976351762</v>
      </c>
      <c r="BL13" s="8">
        <f t="shared" si="16"/>
        <v>775889.18094290129</v>
      </c>
      <c r="BM13" s="8">
        <f t="shared" si="16"/>
        <v>804785.95429365523</v>
      </c>
      <c r="BN13" s="8">
        <f t="shared" si="16"/>
        <v>834758.94256091327</v>
      </c>
      <c r="BO13" s="8">
        <f t="shared" ref="BO13:CI13" si="17">BR102</f>
        <v>865848.22767813015</v>
      </c>
      <c r="BP13" s="8">
        <f t="shared" si="17"/>
        <v>898095.38436738984</v>
      </c>
      <c r="BQ13" s="8">
        <f t="shared" si="17"/>
        <v>232885.88393399274</v>
      </c>
      <c r="BR13" s="8">
        <f t="shared" si="17"/>
        <v>241559.3527358807</v>
      </c>
      <c r="BS13" s="8">
        <f t="shared" si="17"/>
        <v>250555.85125423962</v>
      </c>
      <c r="BT13" s="8">
        <f t="shared" si="17"/>
        <v>225235.7555268314</v>
      </c>
      <c r="BU13" s="8">
        <f t="shared" si="17"/>
        <v>233624.30731722378</v>
      </c>
      <c r="BV13" s="8">
        <f t="shared" si="17"/>
        <v>149123.24771550679</v>
      </c>
      <c r="BW13" s="8">
        <f t="shared" si="17"/>
        <v>154677.10875185559</v>
      </c>
      <c r="BX13" s="8">
        <f t="shared" si="17"/>
        <v>160437.81461544364</v>
      </c>
      <c r="BY13" s="8">
        <f t="shared" si="17"/>
        <v>166413.06891683585</v>
      </c>
      <c r="BZ13" s="8">
        <f t="shared" si="17"/>
        <v>172610.86217546763</v>
      </c>
      <c r="CA13" s="8">
        <f t="shared" si="17"/>
        <v>179039.4825051146</v>
      </c>
      <c r="CB13" s="8">
        <f t="shared" si="17"/>
        <v>185707.5266973268</v>
      </c>
      <c r="CC13" s="8">
        <f t="shared" si="17"/>
        <v>192623.91171764667</v>
      </c>
      <c r="CD13" s="8">
        <f t="shared" si="17"/>
        <v>0</v>
      </c>
      <c r="CE13" s="8">
        <f t="shared" si="17"/>
        <v>0</v>
      </c>
      <c r="CF13" s="8">
        <f t="shared" si="17"/>
        <v>0</v>
      </c>
      <c r="CG13" s="8">
        <f t="shared" si="17"/>
        <v>0</v>
      </c>
      <c r="CH13" s="8">
        <f t="shared" si="17"/>
        <v>0</v>
      </c>
      <c r="CI13" s="8">
        <f t="shared" si="17"/>
        <v>0</v>
      </c>
      <c r="CK13" s="2"/>
    </row>
    <row r="14" spans="1:89" ht="35.450000000000003" customHeight="1" x14ac:dyDescent="0.25">
      <c r="A14" s="7" t="s">
        <v>146</v>
      </c>
      <c r="B14" s="8">
        <f t="shared" ref="B14:B16" si="18">SUM(C14:CI14)</f>
        <v>56994705.274748236</v>
      </c>
      <c r="C14" s="8">
        <v>0</v>
      </c>
      <c r="D14" s="8">
        <v>0</v>
      </c>
      <c r="E14" s="8">
        <v>0</v>
      </c>
      <c r="F14" s="8">
        <v>0</v>
      </c>
      <c r="G14" s="8">
        <f t="shared" ref="G14:AL14" si="19">J108</f>
        <v>152817.32819003079</v>
      </c>
      <c r="H14" s="8">
        <f t="shared" si="19"/>
        <v>163514.30953682176</v>
      </c>
      <c r="I14" s="8">
        <f t="shared" si="19"/>
        <v>140183.01620043002</v>
      </c>
      <c r="J14" s="8">
        <f t="shared" si="19"/>
        <v>140018.58227474248</v>
      </c>
      <c r="K14" s="8">
        <f t="shared" si="19"/>
        <v>148957.28651627287</v>
      </c>
      <c r="L14" s="8">
        <f t="shared" si="19"/>
        <v>117810.03702376119</v>
      </c>
      <c r="M14" s="8">
        <f t="shared" si="19"/>
        <v>108175.00136923138</v>
      </c>
      <c r="N14" s="8">
        <f t="shared" si="19"/>
        <v>103892.41603188892</v>
      </c>
      <c r="O14" s="8">
        <f t="shared" si="19"/>
        <v>105606.49129933574</v>
      </c>
      <c r="P14" s="8">
        <f t="shared" si="19"/>
        <v>109539.63912301938</v>
      </c>
      <c r="Q14" s="8">
        <f t="shared" si="19"/>
        <v>113619.27085704432</v>
      </c>
      <c r="R14" s="8">
        <f t="shared" si="19"/>
        <v>117850.84206447371</v>
      </c>
      <c r="S14" s="8">
        <f t="shared" si="19"/>
        <v>67356.741026338728</v>
      </c>
      <c r="T14" s="8">
        <f t="shared" si="19"/>
        <v>69865.337004849716</v>
      </c>
      <c r="U14" s="8">
        <f t="shared" si="19"/>
        <v>18787.834514477272</v>
      </c>
      <c r="V14" s="8">
        <f t="shared" si="19"/>
        <v>19487.557888705222</v>
      </c>
      <c r="W14" s="8">
        <f t="shared" si="19"/>
        <v>20213.341360495957</v>
      </c>
      <c r="X14" s="8">
        <f t="shared" si="19"/>
        <v>20966.155497233689</v>
      </c>
      <c r="Y14" s="8">
        <f t="shared" si="19"/>
        <v>21747.00701355972</v>
      </c>
      <c r="Z14" s="8">
        <f t="shared" si="19"/>
        <v>154676.16080653909</v>
      </c>
      <c r="AA14" s="8">
        <f t="shared" si="19"/>
        <v>350955.56861179805</v>
      </c>
      <c r="AB14" s="8">
        <f t="shared" si="19"/>
        <v>540839.15940334322</v>
      </c>
      <c r="AC14" s="8">
        <f t="shared" si="19"/>
        <v>744379.78114022734</v>
      </c>
      <c r="AD14" s="8">
        <f t="shared" si="19"/>
        <v>772103.03640762635</v>
      </c>
      <c r="AE14" s="8">
        <f t="shared" si="19"/>
        <v>603545.762887466</v>
      </c>
      <c r="AF14" s="8">
        <f t="shared" si="19"/>
        <v>421362.22453000257</v>
      </c>
      <c r="AG14" s="8">
        <f t="shared" si="19"/>
        <v>270557.98000838968</v>
      </c>
      <c r="AH14" s="8">
        <f t="shared" si="19"/>
        <v>371301.01334764226</v>
      </c>
      <c r="AI14" s="8">
        <f t="shared" si="19"/>
        <v>474694.54455195769</v>
      </c>
      <c r="AJ14" s="8">
        <f t="shared" si="19"/>
        <v>497018.83277282963</v>
      </c>
      <c r="AK14" s="8">
        <f t="shared" si="19"/>
        <v>510711.48532845371</v>
      </c>
      <c r="AL14" s="8">
        <f t="shared" si="19"/>
        <v>529732.13209301978</v>
      </c>
      <c r="AM14" s="8">
        <f t="shared" ref="AM14:BR14" si="20">AP108</f>
        <v>549461.17295823852</v>
      </c>
      <c r="AN14" s="8">
        <f t="shared" si="20"/>
        <v>569924.99094925402</v>
      </c>
      <c r="AO14" s="8">
        <f t="shared" si="20"/>
        <v>591150.95168552455</v>
      </c>
      <c r="AP14" s="8">
        <f t="shared" si="20"/>
        <v>613167.43997600419</v>
      </c>
      <c r="AQ14" s="8">
        <f t="shared" si="20"/>
        <v>642003.93454873713</v>
      </c>
      <c r="AR14" s="8">
        <f t="shared" si="20"/>
        <v>659690.86356524285</v>
      </c>
      <c r="AS14" s="8">
        <f t="shared" si="20"/>
        <v>684260.01317349181</v>
      </c>
      <c r="AT14" s="8">
        <f t="shared" si="20"/>
        <v>703048.5021318635</v>
      </c>
      <c r="AU14" s="8">
        <f t="shared" si="20"/>
        <v>729232.43885850115</v>
      </c>
      <c r="AV14" s="8">
        <f t="shared" si="20"/>
        <v>741984.09697078564</v>
      </c>
      <c r="AW14" s="8">
        <f t="shared" si="20"/>
        <v>769618.12874575192</v>
      </c>
      <c r="AX14" s="8">
        <f t="shared" si="20"/>
        <v>798281.34661144123</v>
      </c>
      <c r="AY14" s="8">
        <f t="shared" si="20"/>
        <v>828012.08098659024</v>
      </c>
      <c r="AZ14" s="8">
        <f t="shared" si="20"/>
        <v>858850.08984615246</v>
      </c>
      <c r="BA14" s="8">
        <f t="shared" si="20"/>
        <v>890836.6118883841</v>
      </c>
      <c r="BB14" s="8">
        <f t="shared" si="20"/>
        <v>924014.42168205709</v>
      </c>
      <c r="BC14" s="8">
        <f t="shared" si="20"/>
        <v>958427.88686754345</v>
      </c>
      <c r="BD14" s="8">
        <f t="shared" si="20"/>
        <v>994123.02748826565</v>
      </c>
      <c r="BE14" s="8">
        <f t="shared" si="20"/>
        <v>1031147.5775318469</v>
      </c>
      <c r="BF14" s="8">
        <f t="shared" si="20"/>
        <v>1069551.0487632747</v>
      </c>
      <c r="BG14" s="8">
        <f t="shared" si="20"/>
        <v>1109384.7969354226</v>
      </c>
      <c r="BH14" s="8">
        <f t="shared" si="20"/>
        <v>1005467.8460377998</v>
      </c>
      <c r="BI14" s="8">
        <f t="shared" si="20"/>
        <v>1216734.0686918409</v>
      </c>
      <c r="BJ14" s="8">
        <f t="shared" si="20"/>
        <v>1250029.898906474</v>
      </c>
      <c r="BK14" s="8">
        <f t="shared" si="20"/>
        <v>1371388.2962331155</v>
      </c>
      <c r="BL14" s="8">
        <f t="shared" si="20"/>
        <v>1357806.0666500772</v>
      </c>
      <c r="BM14" s="8">
        <f t="shared" si="20"/>
        <v>1435201.6184903516</v>
      </c>
      <c r="BN14" s="8">
        <f t="shared" si="20"/>
        <v>1460828.1494815983</v>
      </c>
      <c r="BO14" s="8">
        <f t="shared" si="20"/>
        <v>1443080.3794635502</v>
      </c>
      <c r="BP14" s="8">
        <f t="shared" si="20"/>
        <v>1556698.666236809</v>
      </c>
      <c r="BQ14" s="8">
        <f t="shared" si="20"/>
        <v>1552572.5595599515</v>
      </c>
      <c r="BR14" s="8">
        <f t="shared" si="20"/>
        <v>1690915.4691511649</v>
      </c>
      <c r="BS14" s="8">
        <f t="shared" ref="BS14:CI14" si="21">BV108</f>
        <v>1670372.3416949308</v>
      </c>
      <c r="BT14" s="8">
        <f t="shared" si="21"/>
        <v>1732582.7348217801</v>
      </c>
      <c r="BU14" s="8">
        <f t="shared" si="21"/>
        <v>1797110.0562863369</v>
      </c>
      <c r="BV14" s="8">
        <f t="shared" si="21"/>
        <v>1286188.0115462462</v>
      </c>
      <c r="BW14" s="8">
        <f t="shared" si="21"/>
        <v>1334090.0629847543</v>
      </c>
      <c r="BX14" s="8">
        <f t="shared" si="21"/>
        <v>1383776.1510582014</v>
      </c>
      <c r="BY14" s="8">
        <f t="shared" si="21"/>
        <v>1435312.7194077088</v>
      </c>
      <c r="BZ14" s="8">
        <f t="shared" si="21"/>
        <v>1488768.686263408</v>
      </c>
      <c r="CA14" s="8">
        <f t="shared" si="21"/>
        <v>1544215.5366066135</v>
      </c>
      <c r="CB14" s="8">
        <f t="shared" si="21"/>
        <v>1601727.4177644434</v>
      </c>
      <c r="CC14" s="8">
        <f t="shared" si="21"/>
        <v>1661381.2385647024</v>
      </c>
      <c r="CD14" s="8">
        <f t="shared" si="21"/>
        <v>0</v>
      </c>
      <c r="CE14" s="8">
        <f t="shared" si="21"/>
        <v>0</v>
      </c>
      <c r="CF14" s="8">
        <f t="shared" si="21"/>
        <v>0</v>
      </c>
      <c r="CG14" s="8">
        <f t="shared" si="21"/>
        <v>0</v>
      </c>
      <c r="CH14" s="8">
        <f t="shared" si="21"/>
        <v>0</v>
      </c>
      <c r="CI14" s="8">
        <f t="shared" si="21"/>
        <v>0</v>
      </c>
      <c r="CK14" s="2"/>
    </row>
    <row r="15" spans="1:89" ht="35.450000000000003" customHeight="1" x14ac:dyDescent="0.25">
      <c r="A15" s="7" t="s">
        <v>131</v>
      </c>
      <c r="B15" s="8">
        <f t="shared" si="18"/>
        <v>8946591.8799726944</v>
      </c>
      <c r="C15" s="8">
        <f t="shared" ref="C15:AH15" si="22">F114</f>
        <v>362418</v>
      </c>
      <c r="D15" s="8">
        <f t="shared" si="22"/>
        <v>376362</v>
      </c>
      <c r="E15" s="8">
        <f t="shared" si="22"/>
        <v>341195</v>
      </c>
      <c r="F15" s="8">
        <f t="shared" si="22"/>
        <v>325815</v>
      </c>
      <c r="G15" s="8">
        <f t="shared" si="22"/>
        <v>299973</v>
      </c>
      <c r="H15" s="8">
        <f t="shared" si="22"/>
        <v>88431.2082188934</v>
      </c>
      <c r="I15" s="8">
        <f t="shared" si="22"/>
        <v>91724.689612627059</v>
      </c>
      <c r="J15" s="8">
        <f t="shared" si="22"/>
        <v>95140.831545658366</v>
      </c>
      <c r="K15" s="8">
        <f t="shared" si="22"/>
        <v>98684.202317030766</v>
      </c>
      <c r="L15" s="8">
        <f t="shared" si="22"/>
        <v>102359.54036490727</v>
      </c>
      <c r="M15" s="8">
        <f t="shared" si="22"/>
        <v>106171.76060313449</v>
      </c>
      <c r="N15" s="8">
        <f t="shared" si="22"/>
        <v>110125.96099380225</v>
      </c>
      <c r="O15" s="8">
        <f t="shared" si="22"/>
        <v>114227.42936458762</v>
      </c>
      <c r="P15" s="8">
        <f t="shared" si="22"/>
        <v>118481.65048000056</v>
      </c>
      <c r="Q15" s="8">
        <f t="shared" si="22"/>
        <v>122894.31337598672</v>
      </c>
      <c r="R15" s="8">
        <f t="shared" si="22"/>
        <v>127471.31896769605</v>
      </c>
      <c r="S15" s="8">
        <f t="shared" si="22"/>
        <v>132218.78794059085</v>
      </c>
      <c r="T15" s="8">
        <f t="shared" si="22"/>
        <v>137143.06893544574</v>
      </c>
      <c r="U15" s="8">
        <f t="shared" si="22"/>
        <v>142250.74703818507</v>
      </c>
      <c r="V15" s="8">
        <f t="shared" si="22"/>
        <v>147548.65258591095</v>
      </c>
      <c r="W15" s="8">
        <f t="shared" si="22"/>
        <v>153043.87030089795</v>
      </c>
      <c r="X15" s="8">
        <f t="shared" si="22"/>
        <v>158743.74876476938</v>
      </c>
      <c r="Y15" s="8">
        <f t="shared" si="22"/>
        <v>164655.91024552358</v>
      </c>
      <c r="Z15" s="8">
        <f t="shared" si="22"/>
        <v>170788.26089055359</v>
      </c>
      <c r="AA15" s="8">
        <f t="shared" si="22"/>
        <v>177149.0012992885</v>
      </c>
      <c r="AB15" s="8">
        <f t="shared" si="22"/>
        <v>183746.63748959737</v>
      </c>
      <c r="AC15" s="8">
        <f t="shared" si="22"/>
        <v>190589.99227261861</v>
      </c>
      <c r="AD15" s="8">
        <f t="shared" si="22"/>
        <v>197688.21705122798</v>
      </c>
      <c r="AE15" s="8">
        <f t="shared" si="22"/>
        <v>205050.80405792114</v>
      </c>
      <c r="AF15" s="8">
        <f t="shared" si="22"/>
        <v>212687.59904847748</v>
      </c>
      <c r="AG15" s="8">
        <f t="shared" si="22"/>
        <v>220608.81446837928</v>
      </c>
      <c r="AH15" s="8">
        <f t="shared" si="22"/>
        <v>228825.04310959351</v>
      </c>
      <c r="AI15" s="8">
        <f t="shared" ref="AI15:BN15" si="23">AL114</f>
        <v>237347.27227597884</v>
      </c>
      <c r="AJ15" s="8">
        <f t="shared" si="23"/>
        <v>246186.89847626138</v>
      </c>
      <c r="AK15" s="8">
        <f t="shared" si="23"/>
        <v>255355.74266422685</v>
      </c>
      <c r="AL15" s="8">
        <f t="shared" si="23"/>
        <v>464764.98381746066</v>
      </c>
      <c r="AM15" s="8">
        <f t="shared" si="23"/>
        <v>482074.42533128464</v>
      </c>
      <c r="AN15" s="8">
        <f t="shared" si="23"/>
        <v>500028.52979510027</v>
      </c>
      <c r="AO15" s="8">
        <f t="shared" si="23"/>
        <v>518651.30666748842</v>
      </c>
      <c r="AP15" s="8">
        <f t="shared" si="23"/>
        <v>537967.65960158862</v>
      </c>
      <c r="AQ15" s="8">
        <f t="shared" si="23"/>
        <v>0</v>
      </c>
      <c r="AR15" s="8">
        <f t="shared" si="23"/>
        <v>0</v>
      </c>
      <c r="AS15" s="8">
        <f t="shared" si="23"/>
        <v>0</v>
      </c>
      <c r="AT15" s="8">
        <f t="shared" si="23"/>
        <v>0</v>
      </c>
      <c r="AU15" s="8">
        <f t="shared" si="23"/>
        <v>0</v>
      </c>
      <c r="AV15" s="8">
        <f t="shared" si="23"/>
        <v>0</v>
      </c>
      <c r="AW15" s="8">
        <f t="shared" si="23"/>
        <v>0</v>
      </c>
      <c r="AX15" s="8">
        <f t="shared" si="23"/>
        <v>0</v>
      </c>
      <c r="AY15" s="8">
        <f t="shared" si="23"/>
        <v>0</v>
      </c>
      <c r="AZ15" s="8">
        <f t="shared" si="23"/>
        <v>0</v>
      </c>
      <c r="BA15" s="8">
        <f t="shared" si="23"/>
        <v>0</v>
      </c>
      <c r="BB15" s="8">
        <f t="shared" si="23"/>
        <v>0</v>
      </c>
      <c r="BC15" s="8">
        <f t="shared" si="23"/>
        <v>0</v>
      </c>
      <c r="BD15" s="8">
        <f t="shared" si="23"/>
        <v>0</v>
      </c>
      <c r="BE15" s="8">
        <f t="shared" si="23"/>
        <v>0</v>
      </c>
      <c r="BF15" s="8">
        <f t="shared" si="23"/>
        <v>0</v>
      </c>
      <c r="BG15" s="8">
        <f t="shared" si="23"/>
        <v>0</v>
      </c>
      <c r="BH15" s="8">
        <f t="shared" si="23"/>
        <v>0</v>
      </c>
      <c r="BI15" s="8">
        <f t="shared" si="23"/>
        <v>0</v>
      </c>
      <c r="BJ15" s="8">
        <f t="shared" si="23"/>
        <v>0</v>
      </c>
      <c r="BK15" s="8">
        <f t="shared" si="23"/>
        <v>0</v>
      </c>
      <c r="BL15" s="8">
        <f t="shared" si="23"/>
        <v>0</v>
      </c>
      <c r="BM15" s="8">
        <f t="shared" si="23"/>
        <v>0</v>
      </c>
      <c r="BN15" s="8">
        <f t="shared" si="23"/>
        <v>0</v>
      </c>
      <c r="BO15" s="8">
        <f t="shared" ref="BO15:CI15" si="24">BR114</f>
        <v>0</v>
      </c>
      <c r="BP15" s="8">
        <f t="shared" si="24"/>
        <v>0</v>
      </c>
      <c r="BQ15" s="8">
        <f t="shared" si="24"/>
        <v>0</v>
      </c>
      <c r="BR15" s="8">
        <f t="shared" si="24"/>
        <v>0</v>
      </c>
      <c r="BS15" s="8">
        <f t="shared" si="24"/>
        <v>0</v>
      </c>
      <c r="BT15" s="8">
        <f t="shared" si="24"/>
        <v>0</v>
      </c>
      <c r="BU15" s="8">
        <f t="shared" si="24"/>
        <v>0</v>
      </c>
      <c r="BV15" s="8">
        <f t="shared" si="24"/>
        <v>0</v>
      </c>
      <c r="BW15" s="8">
        <f t="shared" si="24"/>
        <v>0</v>
      </c>
      <c r="BX15" s="8">
        <f t="shared" si="24"/>
        <v>0</v>
      </c>
      <c r="BY15" s="8">
        <f t="shared" si="24"/>
        <v>0</v>
      </c>
      <c r="BZ15" s="8">
        <f t="shared" si="24"/>
        <v>0</v>
      </c>
      <c r="CA15" s="8">
        <f t="shared" si="24"/>
        <v>0</v>
      </c>
      <c r="CB15" s="8">
        <f t="shared" si="24"/>
        <v>0</v>
      </c>
      <c r="CC15" s="8">
        <f t="shared" si="24"/>
        <v>0</v>
      </c>
      <c r="CD15" s="8">
        <f t="shared" si="24"/>
        <v>0</v>
      </c>
      <c r="CE15" s="8">
        <f t="shared" si="24"/>
        <v>0</v>
      </c>
      <c r="CF15" s="8">
        <f t="shared" si="24"/>
        <v>0</v>
      </c>
      <c r="CG15" s="8">
        <f t="shared" si="24"/>
        <v>0</v>
      </c>
      <c r="CH15" s="8">
        <f t="shared" si="24"/>
        <v>0</v>
      </c>
      <c r="CI15" s="8">
        <f t="shared" si="24"/>
        <v>0</v>
      </c>
      <c r="CK15" s="2"/>
    </row>
    <row r="16" spans="1:89" ht="40.5" customHeight="1" x14ac:dyDescent="0.25">
      <c r="A16" s="7" t="s">
        <v>149</v>
      </c>
      <c r="B16" s="8">
        <f t="shared" si="18"/>
        <v>83644243.590743452</v>
      </c>
      <c r="C16" s="8">
        <f t="shared" ref="C16:AH16" si="25">F120</f>
        <v>103156</v>
      </c>
      <c r="D16" s="8">
        <f t="shared" si="25"/>
        <v>112597</v>
      </c>
      <c r="E16" s="8">
        <f t="shared" si="25"/>
        <v>117773</v>
      </c>
      <c r="F16" s="8">
        <f t="shared" si="25"/>
        <v>131748</v>
      </c>
      <c r="G16" s="8">
        <f t="shared" si="25"/>
        <v>286331.41492447874</v>
      </c>
      <c r="H16" s="8">
        <f t="shared" si="25"/>
        <v>296995.37854647217</v>
      </c>
      <c r="I16" s="8">
        <f t="shared" si="25"/>
        <v>308056.50473674748</v>
      </c>
      <c r="J16" s="8">
        <f t="shared" si="25"/>
        <v>319529.58519107901</v>
      </c>
      <c r="K16" s="8">
        <f t="shared" si="25"/>
        <v>331429.96249870717</v>
      </c>
      <c r="L16" s="8">
        <f t="shared" si="25"/>
        <v>438407.84269498015</v>
      </c>
      <c r="M16" s="8">
        <f t="shared" si="25"/>
        <v>148239.81669116893</v>
      </c>
      <c r="N16" s="8">
        <f t="shared" si="25"/>
        <v>139215.83748273115</v>
      </c>
      <c r="O16" s="8">
        <f t="shared" si="25"/>
        <v>140090.24356034331</v>
      </c>
      <c r="P16" s="8">
        <f t="shared" si="25"/>
        <v>297321.87761962408</v>
      </c>
      <c r="Q16" s="8">
        <f t="shared" si="25"/>
        <v>62606.537002861151</v>
      </c>
      <c r="R16" s="8">
        <f t="shared" si="25"/>
        <v>64938.219096750821</v>
      </c>
      <c r="S16" s="8">
        <f t="shared" si="25"/>
        <v>67356.741026338728</v>
      </c>
      <c r="T16" s="8">
        <f t="shared" si="25"/>
        <v>69865.337004849716</v>
      </c>
      <c r="U16" s="8">
        <f t="shared" si="25"/>
        <v>72467.361698698049</v>
      </c>
      <c r="V16" s="8">
        <f t="shared" si="25"/>
        <v>75166.294713577285</v>
      </c>
      <c r="W16" s="8">
        <f t="shared" si="25"/>
        <v>77965.745247627259</v>
      </c>
      <c r="X16" s="8">
        <f t="shared" si="25"/>
        <v>80869.456917901378</v>
      </c>
      <c r="Y16" s="8">
        <f t="shared" si="25"/>
        <v>83881.312766587478</v>
      </c>
      <c r="Z16" s="8">
        <f t="shared" si="25"/>
        <v>87005.340453678247</v>
      </c>
      <c r="AA16" s="8">
        <f t="shared" si="25"/>
        <v>233970.37907453201</v>
      </c>
      <c r="AB16" s="8">
        <f t="shared" si="25"/>
        <v>242684.23819380786</v>
      </c>
      <c r="AC16" s="8">
        <f t="shared" si="25"/>
        <v>284086.9696139032</v>
      </c>
      <c r="AD16" s="8">
        <f t="shared" si="25"/>
        <v>1022010.7824912542</v>
      </c>
      <c r="AE16" s="8">
        <f t="shared" si="25"/>
        <v>1060073.9681484979</v>
      </c>
      <c r="AF16" s="8">
        <f t="shared" si="25"/>
        <v>1099554.7573449591</v>
      </c>
      <c r="AG16" s="8">
        <f t="shared" si="25"/>
        <v>869947.96648851444</v>
      </c>
      <c r="AH16" s="8">
        <f t="shared" si="25"/>
        <v>328126.47691186995</v>
      </c>
      <c r="AI16" s="8">
        <f t="shared" ref="AI16:BN16" si="26">AL120</f>
        <v>340347.03194291308</v>
      </c>
      <c r="AJ16" s="8">
        <f t="shared" si="26"/>
        <v>353022.72234331828</v>
      </c>
      <c r="AK16" s="8">
        <f t="shared" si="26"/>
        <v>366170.4989147404</v>
      </c>
      <c r="AL16" s="8">
        <f t="shared" si="26"/>
        <v>379807.94376480661</v>
      </c>
      <c r="AM16" s="8">
        <f t="shared" si="26"/>
        <v>393953.29381911439</v>
      </c>
      <c r="AN16" s="8">
        <f t="shared" si="26"/>
        <v>408625.46520889911</v>
      </c>
      <c r="AO16" s="8">
        <f t="shared" si="26"/>
        <v>423844.07856697979</v>
      </c>
      <c r="AP16" s="8">
        <f t="shared" si="26"/>
        <v>439629.48526581435</v>
      </c>
      <c r="AQ16" s="8">
        <f t="shared" si="26"/>
        <v>456002.79463274794</v>
      </c>
      <c r="AR16" s="8">
        <f t="shared" si="26"/>
        <v>472985.90217885334</v>
      </c>
      <c r="AS16" s="8">
        <f t="shared" si="26"/>
        <v>490601.51887910737</v>
      </c>
      <c r="AT16" s="8">
        <f t="shared" si="26"/>
        <v>508873.20154306322</v>
      </c>
      <c r="AU16" s="8">
        <f t="shared" si="26"/>
        <v>527825.38431662938</v>
      </c>
      <c r="AV16" s="8">
        <f t="shared" si="26"/>
        <v>547483.41135708464</v>
      </c>
      <c r="AW16" s="8">
        <f t="shared" si="26"/>
        <v>567873.57072502084</v>
      </c>
      <c r="AX16" s="8">
        <f t="shared" si="26"/>
        <v>589023.1295385391</v>
      </c>
      <c r="AY16" s="8">
        <f t="shared" si="26"/>
        <v>610960.3704367074</v>
      </c>
      <c r="AZ16" s="8">
        <f t="shared" si="26"/>
        <v>633714.62940104457</v>
      </c>
      <c r="BA16" s="8">
        <f t="shared" si="26"/>
        <v>657316.33498560369</v>
      </c>
      <c r="BB16" s="8">
        <f t="shared" si="26"/>
        <v>681797.04900811973</v>
      </c>
      <c r="BC16" s="8">
        <f t="shared" si="26"/>
        <v>707189.50875663408</v>
      </c>
      <c r="BD16" s="8">
        <f t="shared" si="26"/>
        <v>733527.67076804058</v>
      </c>
      <c r="BE16" s="8">
        <f t="shared" si="26"/>
        <v>760846.75623709091</v>
      </c>
      <c r="BF16" s="8">
        <f t="shared" si="26"/>
        <v>789183.29811659118</v>
      </c>
      <c r="BG16" s="8">
        <f t="shared" si="26"/>
        <v>818575.18997176818</v>
      </c>
      <c r="BH16" s="8">
        <f t="shared" si="26"/>
        <v>849061.73665414215</v>
      </c>
      <c r="BI16" s="8">
        <f t="shared" si="26"/>
        <v>880683.70686266571</v>
      </c>
      <c r="BJ16" s="8">
        <f t="shared" si="26"/>
        <v>913483.38766242319</v>
      </c>
      <c r="BK16" s="8">
        <f t="shared" si="26"/>
        <v>947504.64103378903</v>
      </c>
      <c r="BL16" s="8">
        <f t="shared" si="26"/>
        <v>982792.96252767486</v>
      </c>
      <c r="BM16" s="8">
        <f t="shared" si="26"/>
        <v>1019395.5421052965</v>
      </c>
      <c r="BN16" s="8">
        <f t="shared" si="26"/>
        <v>1057361.3272438236</v>
      </c>
      <c r="BO16" s="8">
        <f t="shared" ref="BO16:CI16" si="27">BR120</f>
        <v>1096741.0883922982</v>
      </c>
      <c r="BP16" s="8">
        <f t="shared" si="27"/>
        <v>1137587.4868653603</v>
      </c>
      <c r="BQ16" s="8">
        <f t="shared" si="27"/>
        <v>1179955.1452655632</v>
      </c>
      <c r="BR16" s="8">
        <f t="shared" si="27"/>
        <v>1223900.720528462</v>
      </c>
      <c r="BS16" s="8">
        <f t="shared" si="27"/>
        <v>1269482.9796881475</v>
      </c>
      <c r="BT16" s="8">
        <f t="shared" si="27"/>
        <v>1316762.878464553</v>
      </c>
      <c r="BU16" s="8">
        <f t="shared" si="27"/>
        <v>1365803.6427776159</v>
      </c>
      <c r="BV16" s="8">
        <f t="shared" si="27"/>
        <v>2796060.8946657525</v>
      </c>
      <c r="BW16" s="8">
        <f t="shared" si="27"/>
        <v>2900195.7890972923</v>
      </c>
      <c r="BX16" s="8">
        <f t="shared" si="27"/>
        <v>3008209.0240395674</v>
      </c>
      <c r="BY16" s="8">
        <f t="shared" si="27"/>
        <v>3120245.0421906719</v>
      </c>
      <c r="BZ16" s="8">
        <f t="shared" si="27"/>
        <v>3236453.6657900177</v>
      </c>
      <c r="CA16" s="8">
        <f t="shared" si="27"/>
        <v>3356990.2969708992</v>
      </c>
      <c r="CB16" s="8">
        <f t="shared" si="27"/>
        <v>3482016.125574877</v>
      </c>
      <c r="CC16" s="8">
        <f t="shared" si="27"/>
        <v>3611698.3447058746</v>
      </c>
      <c r="CD16" s="8">
        <f t="shared" si="27"/>
        <v>3746210.3743122527</v>
      </c>
      <c r="CE16" s="8">
        <f t="shared" si="27"/>
        <v>3885732.0930958414</v>
      </c>
      <c r="CF16" s="8">
        <f t="shared" si="27"/>
        <v>4030450.0790580716</v>
      </c>
      <c r="CG16" s="8">
        <f t="shared" si="27"/>
        <v>4180557.8590048579</v>
      </c>
      <c r="CH16" s="8">
        <f t="shared" si="27"/>
        <v>4336256.1673439033</v>
      </c>
      <c r="CI16" s="8">
        <f t="shared" si="27"/>
        <v>0</v>
      </c>
      <c r="CK16" s="2"/>
    </row>
    <row r="17" spans="1:90" ht="35.450000000000003" customHeight="1" x14ac:dyDescent="0.25">
      <c r="A17" s="9" t="s">
        <v>6</v>
      </c>
      <c r="B17" s="8">
        <f>SUM(C17:CI17)</f>
        <v>178964378.7458131</v>
      </c>
      <c r="C17" s="10">
        <f>SUM(C13:C16)</f>
        <v>896157</v>
      </c>
      <c r="D17" s="10">
        <f t="shared" ref="D17:BO17" si="28">SUM(D13:D16)</f>
        <v>1009245</v>
      </c>
      <c r="E17" s="10">
        <f t="shared" si="28"/>
        <v>1007810</v>
      </c>
      <c r="F17" s="10">
        <f t="shared" si="28"/>
        <v>999230</v>
      </c>
      <c r="G17" s="10">
        <f>SUM(G13:G16)</f>
        <v>887113.26094064454</v>
      </c>
      <c r="H17" s="10">
        <f t="shared" si="28"/>
        <v>700775.61230066465</v>
      </c>
      <c r="I17" s="10">
        <f t="shared" si="28"/>
        <v>702645.73552314308</v>
      </c>
      <c r="J17" s="10">
        <f t="shared" si="28"/>
        <v>714453.79160701938</v>
      </c>
      <c r="K17" s="10">
        <f t="shared" si="28"/>
        <v>741062.50041845744</v>
      </c>
      <c r="L17" s="10">
        <f t="shared" si="28"/>
        <v>822738.94708397146</v>
      </c>
      <c r="M17" s="10">
        <f t="shared" si="28"/>
        <v>532862.04378176935</v>
      </c>
      <c r="N17" s="10">
        <f t="shared" si="28"/>
        <v>525695.62512135785</v>
      </c>
      <c r="O17" s="10">
        <f t="shared" si="28"/>
        <v>545274.33262718248</v>
      </c>
      <c r="P17" s="10">
        <f t="shared" si="28"/>
        <v>713125.40571924858</v>
      </c>
      <c r="Q17" s="10">
        <f t="shared" si="28"/>
        <v>496214.77476341807</v>
      </c>
      <c r="R17" s="10">
        <f t="shared" si="28"/>
        <v>514695.51432239538</v>
      </c>
      <c r="S17" s="10">
        <f t="shared" si="28"/>
        <v>481475.96363271755</v>
      </c>
      <c r="T17" s="10">
        <f t="shared" si="28"/>
        <v>499407.7793309628</v>
      </c>
      <c r="U17" s="10">
        <f t="shared" si="28"/>
        <v>464327.91014350974</v>
      </c>
      <c r="V17" s="10">
        <f t="shared" si="28"/>
        <v>481621.07353514328</v>
      </c>
      <c r="W17" s="10">
        <f t="shared" si="28"/>
        <v>499558.29362368572</v>
      </c>
      <c r="X17" s="10">
        <f t="shared" si="28"/>
        <v>518163.55728877557</v>
      </c>
      <c r="Y17" s="10">
        <f t="shared" si="28"/>
        <v>537461.74476369016</v>
      </c>
      <c r="Z17" s="10">
        <f t="shared" si="28"/>
        <v>689597.88359582017</v>
      </c>
      <c r="AA17" s="10">
        <f t="shared" si="28"/>
        <v>1049524.271848615</v>
      </c>
      <c r="AB17" s="10">
        <f t="shared" si="28"/>
        <v>1265424.9562962838</v>
      </c>
      <c r="AC17" s="10">
        <f t="shared" si="28"/>
        <v>1499547.675050603</v>
      </c>
      <c r="AD17" s="10">
        <f t="shared" si="28"/>
        <v>2282739.4119877648</v>
      </c>
      <c r="AE17" s="10">
        <f t="shared" si="28"/>
        <v>2170443.4165376183</v>
      </c>
      <c r="AF17" s="10">
        <f t="shared" si="28"/>
        <v>2046616.5191457267</v>
      </c>
      <c r="AG17" s="10">
        <f t="shared" si="28"/>
        <v>1685784.336975351</v>
      </c>
      <c r="AH17" s="10">
        <f t="shared" si="28"/>
        <v>1256379.0102809756</v>
      </c>
      <c r="AI17" s="10">
        <f t="shared" si="28"/>
        <v>1370344.6286122552</v>
      </c>
      <c r="AJ17" s="10">
        <f t="shared" si="28"/>
        <v>1426025.9968341934</v>
      </c>
      <c r="AK17" s="10">
        <f t="shared" si="28"/>
        <v>1474318.0614198758</v>
      </c>
      <c r="AL17" s="10">
        <f t="shared" si="28"/>
        <v>1729125.6387187247</v>
      </c>
      <c r="AM17" s="10">
        <f t="shared" si="28"/>
        <v>1793524.2060712313</v>
      </c>
      <c r="AN17" s="10">
        <f t="shared" si="28"/>
        <v>1860321.1968720932</v>
      </c>
      <c r="AO17" s="10">
        <f t="shared" si="28"/>
        <v>1929605.9366338819</v>
      </c>
      <c r="AP17" s="10">
        <f t="shared" si="28"/>
        <v>2001471.0776575231</v>
      </c>
      <c r="AQ17" s="10">
        <f t="shared" si="28"/>
        <v>1506009.2296423649</v>
      </c>
      <c r="AR17" s="10">
        <f t="shared" si="28"/>
        <v>1555874.6782199123</v>
      </c>
      <c r="AS17" s="10">
        <f t="shared" si="28"/>
        <v>1562178.5206413681</v>
      </c>
      <c r="AT17" s="10">
        <f t="shared" si="28"/>
        <v>1613663.7048931343</v>
      </c>
      <c r="AU17" s="10">
        <f t="shared" si="28"/>
        <v>1673762.0739514166</v>
      </c>
      <c r="AV17" s="10">
        <f t="shared" si="28"/>
        <v>1721691.2541360948</v>
      </c>
      <c r="AW17" s="10">
        <f t="shared" si="28"/>
        <v>1785812.9395168419</v>
      </c>
      <c r="AX17" s="10">
        <f t="shared" si="28"/>
        <v>1852322.7363119849</v>
      </c>
      <c r="AY17" s="10">
        <f t="shared" si="28"/>
        <v>1921309.5859785927</v>
      </c>
      <c r="AZ17" s="10">
        <f t="shared" si="28"/>
        <v>1992865.7424585479</v>
      </c>
      <c r="BA17" s="10">
        <f t="shared" si="28"/>
        <v>2067086.8955468331</v>
      </c>
      <c r="BB17" s="10">
        <f t="shared" si="28"/>
        <v>2144072.2988544819</v>
      </c>
      <c r="BC17" s="10">
        <f t="shared" si="28"/>
        <v>2223924.9025373096</v>
      </c>
      <c r="BD17" s="10">
        <f t="shared" si="28"/>
        <v>2306751.4909679173</v>
      </c>
      <c r="BE17" s="10">
        <f t="shared" si="28"/>
        <v>2392662.8255350622</v>
      </c>
      <c r="BF17" s="10">
        <f t="shared" si="28"/>
        <v>2481773.7927613854</v>
      </c>
      <c r="BG17" s="10">
        <f t="shared" si="28"/>
        <v>2574203.5579375341</v>
      </c>
      <c r="BH17" s="10">
        <f t="shared" si="28"/>
        <v>2524841.4800504753</v>
      </c>
      <c r="BI17" s="10">
        <f t="shared" si="28"/>
        <v>2792694.3862355584</v>
      </c>
      <c r="BJ17" s="10">
        <f t="shared" si="28"/>
        <v>2884684.3820918631</v>
      </c>
      <c r="BK17" s="10">
        <f t="shared" si="28"/>
        <v>3066922.917030422</v>
      </c>
      <c r="BL17" s="10">
        <f t="shared" si="28"/>
        <v>3116488.2101206537</v>
      </c>
      <c r="BM17" s="10">
        <f t="shared" si="28"/>
        <v>3259383.1148893032</v>
      </c>
      <c r="BN17" s="8">
        <f t="shared" si="28"/>
        <v>3352948.4192863349</v>
      </c>
      <c r="BO17" s="8">
        <f t="shared" si="28"/>
        <v>3405669.6955339783</v>
      </c>
      <c r="BP17" s="8">
        <f t="shared" ref="BP17:CI17" si="29">SUM(BP13:BP16)</f>
        <v>3592381.5374695593</v>
      </c>
      <c r="BQ17" s="8">
        <f t="shared" si="29"/>
        <v>2965413.5887595075</v>
      </c>
      <c r="BR17" s="8">
        <f t="shared" si="29"/>
        <v>3156375.5424155076</v>
      </c>
      <c r="BS17" s="8">
        <f t="shared" si="29"/>
        <v>3190411.1726373183</v>
      </c>
      <c r="BT17" s="8">
        <f t="shared" si="29"/>
        <v>3274581.3688131645</v>
      </c>
      <c r="BU17" s="8">
        <f t="shared" si="29"/>
        <v>3396538.0063811764</v>
      </c>
      <c r="BV17" s="8">
        <f t="shared" si="29"/>
        <v>4231372.153927505</v>
      </c>
      <c r="BW17" s="8">
        <f t="shared" si="29"/>
        <v>4388962.9608339025</v>
      </c>
      <c r="BX17" s="8">
        <f t="shared" si="29"/>
        <v>4552422.9897132125</v>
      </c>
      <c r="BY17" s="8">
        <f t="shared" si="29"/>
        <v>4721970.830515217</v>
      </c>
      <c r="BZ17" s="8">
        <f t="shared" si="29"/>
        <v>4897833.2142288936</v>
      </c>
      <c r="CA17" s="8">
        <f t="shared" si="29"/>
        <v>5080245.3160826275</v>
      </c>
      <c r="CB17" s="8">
        <f t="shared" si="29"/>
        <v>5269451.0700366478</v>
      </c>
      <c r="CC17" s="8">
        <f t="shared" si="29"/>
        <v>5465703.4949882235</v>
      </c>
      <c r="CD17" s="8">
        <f t="shared" si="29"/>
        <v>3746210.3743122527</v>
      </c>
      <c r="CE17" s="8">
        <f t="shared" si="29"/>
        <v>3885732.0930958414</v>
      </c>
      <c r="CF17" s="8">
        <f t="shared" si="29"/>
        <v>4030450.0790580716</v>
      </c>
      <c r="CG17" s="8">
        <f t="shared" si="29"/>
        <v>4180557.8590048579</v>
      </c>
      <c r="CH17" s="8">
        <f t="shared" si="29"/>
        <v>4336256.1673439033</v>
      </c>
      <c r="CI17" s="8">
        <f t="shared" si="29"/>
        <v>0</v>
      </c>
      <c r="CK17" s="2"/>
    </row>
    <row r="18" spans="1:90" ht="101.25" customHeight="1" x14ac:dyDescent="0.25">
      <c r="A18" s="71" t="s">
        <v>147</v>
      </c>
      <c r="B18" s="71"/>
      <c r="C18" s="71"/>
      <c r="D18" s="71"/>
      <c r="E18" s="71"/>
      <c r="F18" s="71"/>
      <c r="G18" s="71"/>
      <c r="H18" s="71"/>
      <c r="I18" s="71"/>
      <c r="J18" s="11"/>
      <c r="CK18" s="2"/>
    </row>
    <row r="19" spans="1:90" ht="35.450000000000003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90" ht="68.25" customHeight="1" x14ac:dyDescent="0.25">
      <c r="A20" s="3" t="s">
        <v>3</v>
      </c>
      <c r="CK20" s="2"/>
    </row>
    <row r="21" spans="1:90" ht="35.450000000000003" customHeight="1" x14ac:dyDescent="0.25">
      <c r="A21" s="4" t="s">
        <v>1</v>
      </c>
      <c r="B21" s="5" t="s">
        <v>2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71590</v>
      </c>
      <c r="BY21" s="6">
        <v>71591</v>
      </c>
      <c r="BZ21" s="6">
        <v>71592</v>
      </c>
      <c r="CA21" s="6">
        <v>71593</v>
      </c>
      <c r="CB21" s="6">
        <v>71594</v>
      </c>
      <c r="CC21" s="6">
        <v>71595</v>
      </c>
      <c r="CD21" s="6">
        <v>71596</v>
      </c>
      <c r="CE21" s="6">
        <v>71597</v>
      </c>
      <c r="CF21" s="6">
        <v>71598</v>
      </c>
      <c r="CG21" s="6">
        <v>71599</v>
      </c>
      <c r="CH21" s="6">
        <v>71600</v>
      </c>
      <c r="CI21" s="6">
        <v>71601</v>
      </c>
      <c r="CK21" s="2"/>
    </row>
    <row r="22" spans="1:90" ht="35.450000000000003" customHeight="1" x14ac:dyDescent="0.25">
      <c r="A22" s="7" t="s">
        <v>123</v>
      </c>
      <c r="B22" s="8">
        <f>SUM(C22:CI22)</f>
        <v>-2061092.9495841679</v>
      </c>
      <c r="C22" s="8">
        <f>C4-C13</f>
        <v>-302729.07763127697</v>
      </c>
      <c r="D22" s="8">
        <f t="shared" ref="D22:BO22" si="30">D4-D13</f>
        <v>-387670.35919591482</v>
      </c>
      <c r="E22" s="8">
        <f t="shared" si="30"/>
        <v>-412782.45784366952</v>
      </c>
      <c r="F22" s="8">
        <f t="shared" si="30"/>
        <v>-400540.13399321854</v>
      </c>
      <c r="G22" s="8">
        <f t="shared" si="30"/>
        <v>0</v>
      </c>
      <c r="H22" s="8">
        <f t="shared" si="30"/>
        <v>0</v>
      </c>
      <c r="I22" s="8">
        <f t="shared" si="30"/>
        <v>0</v>
      </c>
      <c r="J22" s="8">
        <f t="shared" si="30"/>
        <v>0</v>
      </c>
      <c r="K22" s="8">
        <f t="shared" si="30"/>
        <v>0</v>
      </c>
      <c r="L22" s="8">
        <f t="shared" si="30"/>
        <v>0</v>
      </c>
      <c r="M22" s="8">
        <f t="shared" si="30"/>
        <v>0</v>
      </c>
      <c r="N22" s="8">
        <f t="shared" si="30"/>
        <v>0</v>
      </c>
      <c r="O22" s="8">
        <f t="shared" si="30"/>
        <v>0</v>
      </c>
      <c r="P22" s="8">
        <f t="shared" si="30"/>
        <v>0</v>
      </c>
      <c r="Q22" s="8">
        <f t="shared" si="30"/>
        <v>0</v>
      </c>
      <c r="R22" s="8">
        <f t="shared" si="30"/>
        <v>0</v>
      </c>
      <c r="S22" s="8">
        <f t="shared" si="30"/>
        <v>0</v>
      </c>
      <c r="T22" s="8">
        <f t="shared" si="30"/>
        <v>0</v>
      </c>
      <c r="U22" s="8">
        <f t="shared" si="30"/>
        <v>0</v>
      </c>
      <c r="V22" s="8">
        <f t="shared" si="30"/>
        <v>0</v>
      </c>
      <c r="W22" s="8">
        <f t="shared" si="30"/>
        <v>0</v>
      </c>
      <c r="X22" s="8">
        <f t="shared" si="30"/>
        <v>0</v>
      </c>
      <c r="Y22" s="8">
        <f t="shared" si="30"/>
        <v>0</v>
      </c>
      <c r="Z22" s="8">
        <f t="shared" si="30"/>
        <v>0</v>
      </c>
      <c r="AA22" s="8">
        <f t="shared" si="30"/>
        <v>0</v>
      </c>
      <c r="AB22" s="8">
        <f t="shared" si="30"/>
        <v>0</v>
      </c>
      <c r="AC22" s="8">
        <f t="shared" si="30"/>
        <v>0</v>
      </c>
      <c r="AD22" s="8">
        <f t="shared" si="30"/>
        <v>0</v>
      </c>
      <c r="AE22" s="8">
        <f t="shared" si="30"/>
        <v>0</v>
      </c>
      <c r="AF22" s="8">
        <f t="shared" si="30"/>
        <v>0</v>
      </c>
      <c r="AG22" s="8">
        <f t="shared" si="30"/>
        <v>0</v>
      </c>
      <c r="AH22" s="8">
        <f t="shared" si="30"/>
        <v>0</v>
      </c>
      <c r="AI22" s="8">
        <f t="shared" si="30"/>
        <v>0</v>
      </c>
      <c r="AJ22" s="8">
        <f t="shared" si="30"/>
        <v>0</v>
      </c>
      <c r="AK22" s="8">
        <f t="shared" si="30"/>
        <v>0</v>
      </c>
      <c r="AL22" s="8">
        <f t="shared" si="30"/>
        <v>0</v>
      </c>
      <c r="AM22" s="8">
        <f t="shared" si="30"/>
        <v>0</v>
      </c>
      <c r="AN22" s="8">
        <f t="shared" si="30"/>
        <v>0</v>
      </c>
      <c r="AO22" s="8">
        <f t="shared" si="30"/>
        <v>0</v>
      </c>
      <c r="AP22" s="8">
        <f t="shared" si="30"/>
        <v>0</v>
      </c>
      <c r="AQ22" s="8">
        <f t="shared" si="30"/>
        <v>0</v>
      </c>
      <c r="AR22" s="8">
        <f t="shared" si="30"/>
        <v>0</v>
      </c>
      <c r="AS22" s="8">
        <f t="shared" si="30"/>
        <v>0</v>
      </c>
      <c r="AT22" s="8">
        <f t="shared" si="30"/>
        <v>0</v>
      </c>
      <c r="AU22" s="8">
        <f t="shared" si="30"/>
        <v>0</v>
      </c>
      <c r="AV22" s="8">
        <f t="shared" si="30"/>
        <v>0</v>
      </c>
      <c r="AW22" s="8">
        <f t="shared" si="30"/>
        <v>0</v>
      </c>
      <c r="AX22" s="8">
        <f t="shared" si="30"/>
        <v>0</v>
      </c>
      <c r="AY22" s="8">
        <f t="shared" si="30"/>
        <v>0</v>
      </c>
      <c r="AZ22" s="8">
        <f t="shared" si="30"/>
        <v>0</v>
      </c>
      <c r="BA22" s="8">
        <f t="shared" si="30"/>
        <v>0</v>
      </c>
      <c r="BB22" s="8">
        <f t="shared" si="30"/>
        <v>0</v>
      </c>
      <c r="BC22" s="8">
        <f t="shared" si="30"/>
        <v>0</v>
      </c>
      <c r="BD22" s="8">
        <f t="shared" si="30"/>
        <v>0</v>
      </c>
      <c r="BE22" s="8">
        <f t="shared" si="30"/>
        <v>0</v>
      </c>
      <c r="BF22" s="8">
        <f t="shared" si="30"/>
        <v>0</v>
      </c>
      <c r="BG22" s="8">
        <f t="shared" si="30"/>
        <v>0</v>
      </c>
      <c r="BH22" s="8">
        <f t="shared" si="30"/>
        <v>0</v>
      </c>
      <c r="BI22" s="8">
        <f t="shared" si="30"/>
        <v>0</v>
      </c>
      <c r="BJ22" s="8">
        <f t="shared" si="30"/>
        <v>0</v>
      </c>
      <c r="BK22" s="8">
        <f t="shared" si="30"/>
        <v>0</v>
      </c>
      <c r="BL22" s="8">
        <f t="shared" si="30"/>
        <v>0</v>
      </c>
      <c r="BM22" s="8">
        <f t="shared" si="30"/>
        <v>0</v>
      </c>
      <c r="BN22" s="8">
        <f t="shared" si="30"/>
        <v>0</v>
      </c>
      <c r="BO22" s="8">
        <f t="shared" si="30"/>
        <v>0</v>
      </c>
      <c r="BP22" s="8">
        <f t="shared" ref="BP22:CI22" si="31">BP4-BP13</f>
        <v>0</v>
      </c>
      <c r="BQ22" s="8">
        <f t="shared" si="31"/>
        <v>0</v>
      </c>
      <c r="BR22" s="8">
        <f t="shared" si="31"/>
        <v>0</v>
      </c>
      <c r="BS22" s="8">
        <f t="shared" si="31"/>
        <v>0</v>
      </c>
      <c r="BT22" s="8">
        <f t="shared" si="31"/>
        <v>0</v>
      </c>
      <c r="BU22" s="8">
        <f t="shared" si="31"/>
        <v>0</v>
      </c>
      <c r="BV22" s="8">
        <f t="shared" si="31"/>
        <v>0</v>
      </c>
      <c r="BW22" s="8">
        <f t="shared" si="31"/>
        <v>0</v>
      </c>
      <c r="BX22" s="8">
        <f t="shared" si="31"/>
        <v>0</v>
      </c>
      <c r="BY22" s="8">
        <f t="shared" si="31"/>
        <v>0</v>
      </c>
      <c r="BZ22" s="8">
        <f t="shared" si="31"/>
        <v>0</v>
      </c>
      <c r="CA22" s="8">
        <f t="shared" si="31"/>
        <v>-179039.4825051146</v>
      </c>
      <c r="CB22" s="8">
        <f t="shared" si="31"/>
        <v>-185707.5266973268</v>
      </c>
      <c r="CC22" s="8">
        <f t="shared" si="31"/>
        <v>-192623.91171764667</v>
      </c>
      <c r="CD22" s="8">
        <f t="shared" si="31"/>
        <v>0</v>
      </c>
      <c r="CE22" s="8">
        <f t="shared" si="31"/>
        <v>0</v>
      </c>
      <c r="CF22" s="8">
        <f t="shared" si="31"/>
        <v>0</v>
      </c>
      <c r="CG22" s="8">
        <f t="shared" si="31"/>
        <v>0</v>
      </c>
      <c r="CH22" s="8">
        <f t="shared" si="31"/>
        <v>0</v>
      </c>
      <c r="CI22" s="8">
        <f t="shared" si="31"/>
        <v>0</v>
      </c>
      <c r="CK22" s="2"/>
    </row>
    <row r="23" spans="1:90" ht="35.450000000000003" customHeight="1" x14ac:dyDescent="0.25">
      <c r="A23" s="7" t="s">
        <v>146</v>
      </c>
      <c r="B23" s="8">
        <f t="shared" ref="B23:B26" si="32">SUM(C23:CI23)</f>
        <v>-6142436.1679701647</v>
      </c>
      <c r="C23" s="8">
        <f>C5-C14</f>
        <v>0</v>
      </c>
      <c r="D23" s="8">
        <f t="shared" ref="D23:BO23" si="33">D5-D14</f>
        <v>0</v>
      </c>
      <c r="E23" s="8">
        <f t="shared" si="33"/>
        <v>0</v>
      </c>
      <c r="F23" s="8">
        <f t="shared" si="33"/>
        <v>0</v>
      </c>
      <c r="G23" s="8">
        <f t="shared" si="33"/>
        <v>0</v>
      </c>
      <c r="H23" s="8">
        <f t="shared" si="33"/>
        <v>0</v>
      </c>
      <c r="I23" s="8">
        <f t="shared" si="33"/>
        <v>0</v>
      </c>
      <c r="J23" s="8">
        <f t="shared" si="33"/>
        <v>0</v>
      </c>
      <c r="K23" s="8">
        <f t="shared" si="33"/>
        <v>0</v>
      </c>
      <c r="L23" s="8">
        <f t="shared" si="33"/>
        <v>0</v>
      </c>
      <c r="M23" s="8">
        <f t="shared" si="33"/>
        <v>0</v>
      </c>
      <c r="N23" s="8">
        <f t="shared" si="33"/>
        <v>0</v>
      </c>
      <c r="O23" s="8">
        <f t="shared" si="33"/>
        <v>0</v>
      </c>
      <c r="P23" s="8">
        <f t="shared" si="33"/>
        <v>0</v>
      </c>
      <c r="Q23" s="8">
        <f t="shared" si="33"/>
        <v>0</v>
      </c>
      <c r="R23" s="8">
        <f t="shared" si="33"/>
        <v>0</v>
      </c>
      <c r="S23" s="8">
        <f t="shared" si="33"/>
        <v>0</v>
      </c>
      <c r="T23" s="8">
        <f t="shared" si="33"/>
        <v>0</v>
      </c>
      <c r="U23" s="8">
        <f t="shared" si="33"/>
        <v>0</v>
      </c>
      <c r="V23" s="8">
        <f t="shared" si="33"/>
        <v>0</v>
      </c>
      <c r="W23" s="8">
        <f t="shared" si="33"/>
        <v>0</v>
      </c>
      <c r="X23" s="8">
        <f t="shared" si="33"/>
        <v>0</v>
      </c>
      <c r="Y23" s="8">
        <f t="shared" si="33"/>
        <v>0</v>
      </c>
      <c r="Z23" s="8">
        <f t="shared" si="33"/>
        <v>0</v>
      </c>
      <c r="AA23" s="8">
        <f t="shared" si="33"/>
        <v>0</v>
      </c>
      <c r="AB23" s="8">
        <f t="shared" si="33"/>
        <v>0</v>
      </c>
      <c r="AC23" s="8">
        <f t="shared" si="33"/>
        <v>0</v>
      </c>
      <c r="AD23" s="8">
        <f t="shared" si="33"/>
        <v>0</v>
      </c>
      <c r="AE23" s="8">
        <f t="shared" si="33"/>
        <v>0</v>
      </c>
      <c r="AF23" s="8">
        <f t="shared" si="33"/>
        <v>0</v>
      </c>
      <c r="AG23" s="8">
        <f t="shared" si="33"/>
        <v>0</v>
      </c>
      <c r="AH23" s="8">
        <f t="shared" si="33"/>
        <v>0</v>
      </c>
      <c r="AI23" s="8">
        <f t="shared" si="33"/>
        <v>0</v>
      </c>
      <c r="AJ23" s="8">
        <f t="shared" si="33"/>
        <v>0</v>
      </c>
      <c r="AK23" s="8">
        <f t="shared" si="33"/>
        <v>0</v>
      </c>
      <c r="AL23" s="8">
        <f t="shared" si="33"/>
        <v>0</v>
      </c>
      <c r="AM23" s="8">
        <f t="shared" si="33"/>
        <v>0</v>
      </c>
      <c r="AN23" s="8">
        <f t="shared" si="33"/>
        <v>0</v>
      </c>
      <c r="AO23" s="8">
        <f t="shared" si="33"/>
        <v>0</v>
      </c>
      <c r="AP23" s="8">
        <f t="shared" si="33"/>
        <v>0</v>
      </c>
      <c r="AQ23" s="8">
        <f t="shared" si="33"/>
        <v>0</v>
      </c>
      <c r="AR23" s="8">
        <f t="shared" si="33"/>
        <v>0</v>
      </c>
      <c r="AS23" s="8">
        <f t="shared" si="33"/>
        <v>0</v>
      </c>
      <c r="AT23" s="8">
        <f t="shared" si="33"/>
        <v>0</v>
      </c>
      <c r="AU23" s="8">
        <f t="shared" si="33"/>
        <v>0</v>
      </c>
      <c r="AV23" s="8">
        <f t="shared" si="33"/>
        <v>0</v>
      </c>
      <c r="AW23" s="8">
        <f t="shared" si="33"/>
        <v>0</v>
      </c>
      <c r="AX23" s="8">
        <f t="shared" si="33"/>
        <v>0</v>
      </c>
      <c r="AY23" s="8">
        <f t="shared" si="33"/>
        <v>0</v>
      </c>
      <c r="AZ23" s="8">
        <f t="shared" si="33"/>
        <v>0</v>
      </c>
      <c r="BA23" s="8">
        <f t="shared" si="33"/>
        <v>0</v>
      </c>
      <c r="BB23" s="8">
        <f t="shared" si="33"/>
        <v>0</v>
      </c>
      <c r="BC23" s="8">
        <f t="shared" si="33"/>
        <v>0</v>
      </c>
      <c r="BD23" s="8">
        <f t="shared" si="33"/>
        <v>0</v>
      </c>
      <c r="BE23" s="8">
        <f t="shared" si="33"/>
        <v>0</v>
      </c>
      <c r="BF23" s="8">
        <f t="shared" si="33"/>
        <v>0</v>
      </c>
      <c r="BG23" s="8">
        <f t="shared" si="33"/>
        <v>0</v>
      </c>
      <c r="BH23" s="8">
        <f t="shared" si="33"/>
        <v>0</v>
      </c>
      <c r="BI23" s="8">
        <f t="shared" si="33"/>
        <v>0</v>
      </c>
      <c r="BJ23" s="8">
        <f t="shared" si="33"/>
        <v>0</v>
      </c>
      <c r="BK23" s="8">
        <f t="shared" si="33"/>
        <v>0</v>
      </c>
      <c r="BL23" s="8">
        <f t="shared" si="33"/>
        <v>0</v>
      </c>
      <c r="BM23" s="8">
        <f t="shared" si="33"/>
        <v>0</v>
      </c>
      <c r="BN23" s="8">
        <f t="shared" si="33"/>
        <v>0</v>
      </c>
      <c r="BO23" s="8">
        <f t="shared" si="33"/>
        <v>0</v>
      </c>
      <c r="BP23" s="8">
        <f t="shared" ref="BP23:CI23" si="34">BP5-BP14</f>
        <v>0</v>
      </c>
      <c r="BQ23" s="8">
        <f t="shared" si="34"/>
        <v>0</v>
      </c>
      <c r="BR23" s="8">
        <f t="shared" si="34"/>
        <v>0</v>
      </c>
      <c r="BS23" s="8">
        <f t="shared" si="34"/>
        <v>0</v>
      </c>
      <c r="BT23" s="8">
        <f t="shared" si="34"/>
        <v>0</v>
      </c>
      <c r="BU23" s="8">
        <f t="shared" si="34"/>
        <v>0</v>
      </c>
      <c r="BV23" s="8">
        <f t="shared" si="34"/>
        <v>0</v>
      </c>
      <c r="BW23" s="8">
        <f t="shared" si="34"/>
        <v>0</v>
      </c>
      <c r="BX23" s="8">
        <f t="shared" si="34"/>
        <v>-388050.68922835181</v>
      </c>
      <c r="BY23" s="8">
        <f t="shared" si="34"/>
        <v>-439587.25757785921</v>
      </c>
      <c r="BZ23" s="8">
        <f t="shared" si="34"/>
        <v>-507474.02822819387</v>
      </c>
      <c r="CA23" s="8">
        <f t="shared" si="34"/>
        <v>-1544215.5366066135</v>
      </c>
      <c r="CB23" s="8">
        <f t="shared" si="34"/>
        <v>-1601727.4177644434</v>
      </c>
      <c r="CC23" s="8">
        <f t="shared" si="34"/>
        <v>-1661381.2385647024</v>
      </c>
      <c r="CD23" s="8">
        <f t="shared" si="34"/>
        <v>0</v>
      </c>
      <c r="CE23" s="8">
        <f t="shared" si="34"/>
        <v>0</v>
      </c>
      <c r="CF23" s="8">
        <f t="shared" si="34"/>
        <v>0</v>
      </c>
      <c r="CG23" s="8">
        <f t="shared" si="34"/>
        <v>0</v>
      </c>
      <c r="CH23" s="8">
        <f t="shared" si="34"/>
        <v>0</v>
      </c>
      <c r="CI23" s="8">
        <f t="shared" si="34"/>
        <v>0</v>
      </c>
      <c r="CK23" s="2"/>
    </row>
    <row r="24" spans="1:90" ht="35.450000000000003" customHeight="1" x14ac:dyDescent="0.25">
      <c r="A24" s="7" t="s">
        <v>131</v>
      </c>
      <c r="B24" s="8">
        <f t="shared" si="32"/>
        <v>-1289559.6296035605</v>
      </c>
      <c r="C24" s="8">
        <f>C6-C15</f>
        <v>-269306.99131842999</v>
      </c>
      <c r="D24" s="8">
        <f t="shared" ref="D24:BO25" si="35">D6-D15</f>
        <v>-299963.85910199437</v>
      </c>
      <c r="E24" s="8">
        <f t="shared" si="35"/>
        <v>-261951.53039246687</v>
      </c>
      <c r="F24" s="8">
        <f t="shared" si="35"/>
        <v>-243620.23188616021</v>
      </c>
      <c r="G24" s="8">
        <f t="shared" si="35"/>
        <v>-214717.01690450916</v>
      </c>
      <c r="H24" s="8">
        <f t="shared" si="35"/>
        <v>0</v>
      </c>
      <c r="I24" s="8">
        <f t="shared" si="35"/>
        <v>0</v>
      </c>
      <c r="J24" s="8">
        <f t="shared" si="35"/>
        <v>0</v>
      </c>
      <c r="K24" s="8">
        <f t="shared" si="35"/>
        <v>0</v>
      </c>
      <c r="L24" s="8">
        <f t="shared" si="35"/>
        <v>0</v>
      </c>
      <c r="M24" s="8">
        <f t="shared" si="35"/>
        <v>0</v>
      </c>
      <c r="N24" s="8">
        <f t="shared" si="35"/>
        <v>0</v>
      </c>
      <c r="O24" s="8">
        <f t="shared" si="35"/>
        <v>0</v>
      </c>
      <c r="P24" s="8">
        <f t="shared" si="35"/>
        <v>0</v>
      </c>
      <c r="Q24" s="8">
        <f t="shared" si="35"/>
        <v>0</v>
      </c>
      <c r="R24" s="8">
        <f t="shared" si="35"/>
        <v>0</v>
      </c>
      <c r="S24" s="8">
        <f t="shared" si="35"/>
        <v>0</v>
      </c>
      <c r="T24" s="8">
        <f t="shared" si="35"/>
        <v>0</v>
      </c>
      <c r="U24" s="8">
        <f t="shared" si="35"/>
        <v>0</v>
      </c>
      <c r="V24" s="8">
        <f t="shared" si="35"/>
        <v>0</v>
      </c>
      <c r="W24" s="8">
        <f t="shared" si="35"/>
        <v>0</v>
      </c>
      <c r="X24" s="8">
        <f t="shared" si="35"/>
        <v>0</v>
      </c>
      <c r="Y24" s="8">
        <f t="shared" si="35"/>
        <v>0</v>
      </c>
      <c r="Z24" s="8">
        <f t="shared" si="35"/>
        <v>0</v>
      </c>
      <c r="AA24" s="8">
        <f t="shared" si="35"/>
        <v>0</v>
      </c>
      <c r="AB24" s="8">
        <f t="shared" si="35"/>
        <v>0</v>
      </c>
      <c r="AC24" s="8">
        <f t="shared" si="35"/>
        <v>0</v>
      </c>
      <c r="AD24" s="8">
        <f t="shared" si="35"/>
        <v>0</v>
      </c>
      <c r="AE24" s="8">
        <f t="shared" si="35"/>
        <v>0</v>
      </c>
      <c r="AF24" s="8">
        <f t="shared" si="35"/>
        <v>0</v>
      </c>
      <c r="AG24" s="8">
        <f t="shared" si="35"/>
        <v>0</v>
      </c>
      <c r="AH24" s="8">
        <f t="shared" si="35"/>
        <v>0</v>
      </c>
      <c r="AI24" s="8">
        <f t="shared" si="35"/>
        <v>0</v>
      </c>
      <c r="AJ24" s="8">
        <f t="shared" si="35"/>
        <v>0</v>
      </c>
      <c r="AK24" s="8">
        <f t="shared" si="35"/>
        <v>0</v>
      </c>
      <c r="AL24" s="8">
        <f t="shared" si="35"/>
        <v>0</v>
      </c>
      <c r="AM24" s="8">
        <f t="shared" si="35"/>
        <v>0</v>
      </c>
      <c r="AN24" s="8">
        <f t="shared" si="35"/>
        <v>0</v>
      </c>
      <c r="AO24" s="8">
        <f t="shared" si="35"/>
        <v>0</v>
      </c>
      <c r="AP24" s="8">
        <f t="shared" si="35"/>
        <v>0</v>
      </c>
      <c r="AQ24" s="8">
        <f t="shared" si="35"/>
        <v>0</v>
      </c>
      <c r="AR24" s="8">
        <f t="shared" si="35"/>
        <v>0</v>
      </c>
      <c r="AS24" s="8">
        <f t="shared" si="35"/>
        <v>0</v>
      </c>
      <c r="AT24" s="8">
        <f t="shared" si="35"/>
        <v>0</v>
      </c>
      <c r="AU24" s="8">
        <f t="shared" si="35"/>
        <v>0</v>
      </c>
      <c r="AV24" s="8">
        <f t="shared" si="35"/>
        <v>0</v>
      </c>
      <c r="AW24" s="8">
        <f t="shared" si="35"/>
        <v>0</v>
      </c>
      <c r="AX24" s="8">
        <f t="shared" si="35"/>
        <v>0</v>
      </c>
      <c r="AY24" s="8">
        <f t="shared" si="35"/>
        <v>0</v>
      </c>
      <c r="AZ24" s="8">
        <f t="shared" si="35"/>
        <v>0</v>
      </c>
      <c r="BA24" s="8">
        <f t="shared" si="35"/>
        <v>0</v>
      </c>
      <c r="BB24" s="8">
        <f t="shared" si="35"/>
        <v>0</v>
      </c>
      <c r="BC24" s="8">
        <f t="shared" si="35"/>
        <v>0</v>
      </c>
      <c r="BD24" s="8">
        <f t="shared" si="35"/>
        <v>0</v>
      </c>
      <c r="BE24" s="8">
        <f t="shared" si="35"/>
        <v>0</v>
      </c>
      <c r="BF24" s="8">
        <f t="shared" si="35"/>
        <v>0</v>
      </c>
      <c r="BG24" s="8">
        <f t="shared" si="35"/>
        <v>0</v>
      </c>
      <c r="BH24" s="8">
        <f t="shared" si="35"/>
        <v>0</v>
      </c>
      <c r="BI24" s="8">
        <f t="shared" si="35"/>
        <v>0</v>
      </c>
      <c r="BJ24" s="8">
        <f t="shared" si="35"/>
        <v>0</v>
      </c>
      <c r="BK24" s="8">
        <f t="shared" si="35"/>
        <v>0</v>
      </c>
      <c r="BL24" s="8">
        <f t="shared" si="35"/>
        <v>0</v>
      </c>
      <c r="BM24" s="8">
        <f t="shared" si="35"/>
        <v>0</v>
      </c>
      <c r="BN24" s="8">
        <f t="shared" si="35"/>
        <v>0</v>
      </c>
      <c r="BO24" s="8">
        <f t="shared" si="35"/>
        <v>0</v>
      </c>
      <c r="BP24" s="8">
        <f t="shared" ref="BP24:CI25" si="36">BP6-BP15</f>
        <v>0</v>
      </c>
      <c r="BQ24" s="8">
        <f t="shared" si="36"/>
        <v>0</v>
      </c>
      <c r="BR24" s="8">
        <f t="shared" si="36"/>
        <v>0</v>
      </c>
      <c r="BS24" s="8">
        <f t="shared" si="36"/>
        <v>0</v>
      </c>
      <c r="BT24" s="8">
        <f t="shared" si="36"/>
        <v>0</v>
      </c>
      <c r="BU24" s="8">
        <f t="shared" si="36"/>
        <v>0</v>
      </c>
      <c r="BV24" s="8">
        <f t="shared" si="36"/>
        <v>0</v>
      </c>
      <c r="BW24" s="8">
        <f t="shared" si="36"/>
        <v>0</v>
      </c>
      <c r="BX24" s="8">
        <f t="shared" si="36"/>
        <v>0</v>
      </c>
      <c r="BY24" s="8">
        <f t="shared" si="36"/>
        <v>0</v>
      </c>
      <c r="BZ24" s="8">
        <f t="shared" si="36"/>
        <v>0</v>
      </c>
      <c r="CA24" s="8">
        <f t="shared" si="36"/>
        <v>0</v>
      </c>
      <c r="CB24" s="8">
        <f t="shared" si="36"/>
        <v>0</v>
      </c>
      <c r="CC24" s="8">
        <f t="shared" si="36"/>
        <v>0</v>
      </c>
      <c r="CD24" s="8">
        <f t="shared" si="36"/>
        <v>0</v>
      </c>
      <c r="CE24" s="8">
        <f t="shared" si="36"/>
        <v>0</v>
      </c>
      <c r="CF24" s="8">
        <f t="shared" si="36"/>
        <v>0</v>
      </c>
      <c r="CG24" s="8">
        <f t="shared" si="36"/>
        <v>0</v>
      </c>
      <c r="CH24" s="8">
        <f t="shared" si="36"/>
        <v>0</v>
      </c>
      <c r="CI24" s="8">
        <f t="shared" si="36"/>
        <v>0</v>
      </c>
      <c r="CK24" s="2"/>
    </row>
    <row r="25" spans="1:90" ht="35.450000000000003" customHeight="1" x14ac:dyDescent="0.25">
      <c r="A25" s="7" t="s">
        <v>149</v>
      </c>
      <c r="B25" s="8">
        <f t="shared" si="32"/>
        <v>-32754448.266533531</v>
      </c>
      <c r="C25" s="8">
        <f t="shared" ref="C25:R25" si="37">C7-C16</f>
        <v>64999.702245820488</v>
      </c>
      <c r="D25" s="8">
        <f t="shared" si="37"/>
        <v>143985.43546877356</v>
      </c>
      <c r="E25" s="8">
        <f t="shared" si="37"/>
        <v>148365.44509699807</v>
      </c>
      <c r="F25" s="8">
        <f t="shared" si="37"/>
        <v>144302.3532879902</v>
      </c>
      <c r="G25" s="8">
        <f t="shared" si="37"/>
        <v>0</v>
      </c>
      <c r="H25" s="8">
        <f t="shared" si="37"/>
        <v>0</v>
      </c>
      <c r="I25" s="8">
        <f t="shared" si="37"/>
        <v>0</v>
      </c>
      <c r="J25" s="8">
        <f t="shared" si="37"/>
        <v>0</v>
      </c>
      <c r="K25" s="8">
        <f t="shared" si="37"/>
        <v>0</v>
      </c>
      <c r="L25" s="8">
        <f t="shared" si="37"/>
        <v>0</v>
      </c>
      <c r="M25" s="8">
        <f t="shared" si="37"/>
        <v>0</v>
      </c>
      <c r="N25" s="8">
        <f t="shared" si="37"/>
        <v>0</v>
      </c>
      <c r="O25" s="8">
        <f t="shared" si="37"/>
        <v>0</v>
      </c>
      <c r="P25" s="8">
        <f t="shared" si="37"/>
        <v>0</v>
      </c>
      <c r="Q25" s="8">
        <f t="shared" si="37"/>
        <v>0</v>
      </c>
      <c r="R25" s="8">
        <f t="shared" si="37"/>
        <v>0</v>
      </c>
      <c r="S25" s="8">
        <f t="shared" si="35"/>
        <v>0</v>
      </c>
      <c r="T25" s="8">
        <f t="shared" si="35"/>
        <v>0</v>
      </c>
      <c r="U25" s="8">
        <f t="shared" si="35"/>
        <v>0</v>
      </c>
      <c r="V25" s="8">
        <f t="shared" si="35"/>
        <v>0</v>
      </c>
      <c r="W25" s="8">
        <f t="shared" si="35"/>
        <v>0</v>
      </c>
      <c r="X25" s="8">
        <f t="shared" si="35"/>
        <v>0</v>
      </c>
      <c r="Y25" s="8">
        <f t="shared" si="35"/>
        <v>0</v>
      </c>
      <c r="Z25" s="8">
        <f t="shared" si="35"/>
        <v>0</v>
      </c>
      <c r="AA25" s="8">
        <f t="shared" si="35"/>
        <v>0</v>
      </c>
      <c r="AB25" s="8">
        <f t="shared" si="35"/>
        <v>0</v>
      </c>
      <c r="AC25" s="8">
        <f t="shared" si="35"/>
        <v>0</v>
      </c>
      <c r="AD25" s="8">
        <f t="shared" si="35"/>
        <v>0</v>
      </c>
      <c r="AE25" s="8">
        <f t="shared" si="35"/>
        <v>0</v>
      </c>
      <c r="AF25" s="8">
        <f t="shared" si="35"/>
        <v>0</v>
      </c>
      <c r="AG25" s="8">
        <f t="shared" si="35"/>
        <v>0</v>
      </c>
      <c r="AH25" s="8">
        <f t="shared" si="35"/>
        <v>0</v>
      </c>
      <c r="AI25" s="8">
        <f t="shared" si="35"/>
        <v>0</v>
      </c>
      <c r="AJ25" s="8">
        <f t="shared" si="35"/>
        <v>0</v>
      </c>
      <c r="AK25" s="8">
        <f t="shared" si="35"/>
        <v>0</v>
      </c>
      <c r="AL25" s="8">
        <f t="shared" si="35"/>
        <v>0</v>
      </c>
      <c r="AM25" s="8">
        <f t="shared" si="35"/>
        <v>0</v>
      </c>
      <c r="AN25" s="8">
        <f t="shared" si="35"/>
        <v>0</v>
      </c>
      <c r="AO25" s="8">
        <f t="shared" si="35"/>
        <v>0</v>
      </c>
      <c r="AP25" s="8">
        <f t="shared" si="35"/>
        <v>0</v>
      </c>
      <c r="AQ25" s="8">
        <f t="shared" si="35"/>
        <v>0</v>
      </c>
      <c r="AR25" s="8">
        <f t="shared" si="35"/>
        <v>0</v>
      </c>
      <c r="AS25" s="8">
        <f t="shared" si="35"/>
        <v>0</v>
      </c>
      <c r="AT25" s="8">
        <f t="shared" si="35"/>
        <v>0</v>
      </c>
      <c r="AU25" s="8">
        <f t="shared" si="35"/>
        <v>0</v>
      </c>
      <c r="AV25" s="8">
        <f t="shared" si="35"/>
        <v>0</v>
      </c>
      <c r="AW25" s="8">
        <f t="shared" si="35"/>
        <v>0</v>
      </c>
      <c r="AX25" s="8">
        <f t="shared" si="35"/>
        <v>0</v>
      </c>
      <c r="AY25" s="8">
        <f t="shared" si="35"/>
        <v>0</v>
      </c>
      <c r="AZ25" s="8">
        <f t="shared" si="35"/>
        <v>0</v>
      </c>
      <c r="BA25" s="8">
        <f t="shared" si="35"/>
        <v>0</v>
      </c>
      <c r="BB25" s="8">
        <f t="shared" si="35"/>
        <v>0</v>
      </c>
      <c r="BC25" s="8">
        <f t="shared" si="35"/>
        <v>0</v>
      </c>
      <c r="BD25" s="8">
        <f t="shared" si="35"/>
        <v>0</v>
      </c>
      <c r="BE25" s="8">
        <f t="shared" si="35"/>
        <v>0</v>
      </c>
      <c r="BF25" s="8">
        <f t="shared" si="35"/>
        <v>0</v>
      </c>
      <c r="BG25" s="8">
        <f t="shared" si="35"/>
        <v>0</v>
      </c>
      <c r="BH25" s="8">
        <f t="shared" si="35"/>
        <v>0</v>
      </c>
      <c r="BI25" s="8">
        <f t="shared" si="35"/>
        <v>0</v>
      </c>
      <c r="BJ25" s="8">
        <f t="shared" si="35"/>
        <v>0</v>
      </c>
      <c r="BK25" s="8">
        <f t="shared" si="35"/>
        <v>0</v>
      </c>
      <c r="BL25" s="8">
        <f t="shared" si="35"/>
        <v>0</v>
      </c>
      <c r="BM25" s="8">
        <f t="shared" si="35"/>
        <v>0</v>
      </c>
      <c r="BN25" s="8">
        <f t="shared" si="35"/>
        <v>0</v>
      </c>
      <c r="BO25" s="8">
        <f t="shared" si="35"/>
        <v>0</v>
      </c>
      <c r="BP25" s="8">
        <f t="shared" si="36"/>
        <v>0</v>
      </c>
      <c r="BQ25" s="8">
        <f t="shared" si="36"/>
        <v>0</v>
      </c>
      <c r="BR25" s="8">
        <f t="shared" si="36"/>
        <v>0</v>
      </c>
      <c r="BS25" s="8">
        <f t="shared" si="36"/>
        <v>0</v>
      </c>
      <c r="BT25" s="8">
        <f t="shared" si="36"/>
        <v>0</v>
      </c>
      <c r="BU25" s="8">
        <f t="shared" si="36"/>
        <v>0</v>
      </c>
      <c r="BV25" s="8">
        <f t="shared" si="36"/>
        <v>0</v>
      </c>
      <c r="BW25" s="8">
        <f t="shared" si="36"/>
        <v>0</v>
      </c>
      <c r="BX25" s="8">
        <f t="shared" si="36"/>
        <v>-843588.45484424243</v>
      </c>
      <c r="BY25" s="8">
        <f t="shared" si="36"/>
        <v>-875006.58127219742</v>
      </c>
      <c r="BZ25" s="8">
        <f t="shared" si="36"/>
        <v>-907594.82645009039</v>
      </c>
      <c r="CA25" s="8">
        <f t="shared" si="36"/>
        <v>-3356990.2969708992</v>
      </c>
      <c r="CB25" s="8">
        <f t="shared" si="36"/>
        <v>-3482016.125574877</v>
      </c>
      <c r="CC25" s="8">
        <f t="shared" si="36"/>
        <v>-3611698.3447058746</v>
      </c>
      <c r="CD25" s="8">
        <f t="shared" si="36"/>
        <v>-3746210.3743122527</v>
      </c>
      <c r="CE25" s="8">
        <f t="shared" si="36"/>
        <v>-3885732.0930958414</v>
      </c>
      <c r="CF25" s="8">
        <f t="shared" si="36"/>
        <v>-4030450.0790580716</v>
      </c>
      <c r="CG25" s="8">
        <f t="shared" si="36"/>
        <v>-4180557.8590048579</v>
      </c>
      <c r="CH25" s="8">
        <f t="shared" si="36"/>
        <v>-4336256.1673439033</v>
      </c>
      <c r="CI25" s="8">
        <f t="shared" si="36"/>
        <v>0</v>
      </c>
      <c r="CK25" s="2"/>
    </row>
    <row r="26" spans="1:90" ht="35.450000000000003" customHeight="1" x14ac:dyDescent="0.25">
      <c r="A26" s="9" t="s">
        <v>6</v>
      </c>
      <c r="B26" s="8">
        <f t="shared" si="32"/>
        <v>-42247537.01369141</v>
      </c>
      <c r="C26" s="10">
        <f>C8-C17</f>
        <v>-507036.36670388648</v>
      </c>
      <c r="D26" s="10">
        <f t="shared" ref="D26:BO26" si="38">D8-D17</f>
        <v>-543648.78282913566</v>
      </c>
      <c r="E26" s="10">
        <f t="shared" si="38"/>
        <v>-526368.54313913826</v>
      </c>
      <c r="F26" s="10">
        <f t="shared" si="38"/>
        <v>-499858.01259138854</v>
      </c>
      <c r="G26" s="10">
        <f t="shared" si="38"/>
        <v>-214717.01690450904</v>
      </c>
      <c r="H26" s="10">
        <f t="shared" si="38"/>
        <v>0</v>
      </c>
      <c r="I26" s="10">
        <f t="shared" si="38"/>
        <v>0</v>
      </c>
      <c r="J26" s="10">
        <f t="shared" si="38"/>
        <v>0</v>
      </c>
      <c r="K26" s="10">
        <f t="shared" si="38"/>
        <v>0</v>
      </c>
      <c r="L26" s="10">
        <f t="shared" si="38"/>
        <v>0</v>
      </c>
      <c r="M26" s="10">
        <f t="shared" si="38"/>
        <v>0</v>
      </c>
      <c r="N26" s="10">
        <f t="shared" si="38"/>
        <v>0</v>
      </c>
      <c r="O26" s="10">
        <f t="shared" si="38"/>
        <v>0</v>
      </c>
      <c r="P26" s="10">
        <f t="shared" si="38"/>
        <v>0</v>
      </c>
      <c r="Q26" s="10">
        <f t="shared" si="38"/>
        <v>0</v>
      </c>
      <c r="R26" s="10">
        <f t="shared" si="38"/>
        <v>0</v>
      </c>
      <c r="S26" s="10">
        <f t="shared" si="38"/>
        <v>0</v>
      </c>
      <c r="T26" s="10">
        <f t="shared" si="38"/>
        <v>0</v>
      </c>
      <c r="U26" s="10">
        <f t="shared" si="38"/>
        <v>0</v>
      </c>
      <c r="V26" s="10">
        <f t="shared" si="38"/>
        <v>0</v>
      </c>
      <c r="W26" s="10">
        <f t="shared" si="38"/>
        <v>0</v>
      </c>
      <c r="X26" s="10">
        <f t="shared" si="38"/>
        <v>0</v>
      </c>
      <c r="Y26" s="10">
        <f t="shared" si="38"/>
        <v>0</v>
      </c>
      <c r="Z26" s="10">
        <f t="shared" si="38"/>
        <v>0</v>
      </c>
      <c r="AA26" s="10">
        <f t="shared" si="38"/>
        <v>0</v>
      </c>
      <c r="AB26" s="10">
        <f t="shared" si="38"/>
        <v>0</v>
      </c>
      <c r="AC26" s="10">
        <f t="shared" si="38"/>
        <v>0</v>
      </c>
      <c r="AD26" s="10">
        <f t="shared" si="38"/>
        <v>0</v>
      </c>
      <c r="AE26" s="10">
        <f t="shared" si="38"/>
        <v>0</v>
      </c>
      <c r="AF26" s="10">
        <f t="shared" si="38"/>
        <v>0</v>
      </c>
      <c r="AG26" s="10">
        <f t="shared" si="38"/>
        <v>0</v>
      </c>
      <c r="AH26" s="10">
        <f t="shared" si="38"/>
        <v>0</v>
      </c>
      <c r="AI26" s="10">
        <f t="shared" si="38"/>
        <v>0</v>
      </c>
      <c r="AJ26" s="10">
        <f t="shared" si="38"/>
        <v>0</v>
      </c>
      <c r="AK26" s="10">
        <f t="shared" si="38"/>
        <v>0</v>
      </c>
      <c r="AL26" s="10">
        <f t="shared" si="38"/>
        <v>0</v>
      </c>
      <c r="AM26" s="10">
        <f t="shared" si="38"/>
        <v>0</v>
      </c>
      <c r="AN26" s="10">
        <f t="shared" si="38"/>
        <v>0</v>
      </c>
      <c r="AO26" s="10">
        <f t="shared" si="38"/>
        <v>0</v>
      </c>
      <c r="AP26" s="10">
        <f t="shared" si="38"/>
        <v>0</v>
      </c>
      <c r="AQ26" s="10">
        <f t="shared" si="38"/>
        <v>0</v>
      </c>
      <c r="AR26" s="10">
        <f t="shared" si="38"/>
        <v>0</v>
      </c>
      <c r="AS26" s="10">
        <f t="shared" si="38"/>
        <v>0</v>
      </c>
      <c r="AT26" s="10">
        <f t="shared" si="38"/>
        <v>0</v>
      </c>
      <c r="AU26" s="10">
        <f t="shared" si="38"/>
        <v>0</v>
      </c>
      <c r="AV26" s="10">
        <f t="shared" si="38"/>
        <v>0</v>
      </c>
      <c r="AW26" s="10">
        <f t="shared" si="38"/>
        <v>0</v>
      </c>
      <c r="AX26" s="10">
        <f t="shared" si="38"/>
        <v>0</v>
      </c>
      <c r="AY26" s="10">
        <f t="shared" si="38"/>
        <v>0</v>
      </c>
      <c r="AZ26" s="10">
        <f t="shared" si="38"/>
        <v>0</v>
      </c>
      <c r="BA26" s="10">
        <f t="shared" si="38"/>
        <v>0</v>
      </c>
      <c r="BB26" s="10">
        <f t="shared" si="38"/>
        <v>0</v>
      </c>
      <c r="BC26" s="10">
        <f t="shared" si="38"/>
        <v>0</v>
      </c>
      <c r="BD26" s="10">
        <f t="shared" si="38"/>
        <v>0</v>
      </c>
      <c r="BE26" s="10">
        <f t="shared" si="38"/>
        <v>0</v>
      </c>
      <c r="BF26" s="10">
        <f t="shared" si="38"/>
        <v>0</v>
      </c>
      <c r="BG26" s="10">
        <f t="shared" si="38"/>
        <v>0</v>
      </c>
      <c r="BH26" s="10">
        <f t="shared" si="38"/>
        <v>0</v>
      </c>
      <c r="BI26" s="10">
        <f t="shared" si="38"/>
        <v>0</v>
      </c>
      <c r="BJ26" s="10">
        <f t="shared" si="38"/>
        <v>0</v>
      </c>
      <c r="BK26" s="10">
        <f t="shared" si="38"/>
        <v>0</v>
      </c>
      <c r="BL26" s="10">
        <f t="shared" si="38"/>
        <v>0</v>
      </c>
      <c r="BM26" s="10">
        <f t="shared" si="38"/>
        <v>0</v>
      </c>
      <c r="BN26" s="10">
        <f t="shared" si="38"/>
        <v>0</v>
      </c>
      <c r="BO26" s="10">
        <f t="shared" si="38"/>
        <v>0</v>
      </c>
      <c r="BP26" s="10">
        <f t="shared" ref="BP26:CI26" si="39">BP8-BP17</f>
        <v>0</v>
      </c>
      <c r="BQ26" s="10">
        <f t="shared" si="39"/>
        <v>0</v>
      </c>
      <c r="BR26" s="10">
        <f t="shared" si="39"/>
        <v>0</v>
      </c>
      <c r="BS26" s="10">
        <f t="shared" si="39"/>
        <v>0</v>
      </c>
      <c r="BT26" s="10">
        <f t="shared" si="39"/>
        <v>0</v>
      </c>
      <c r="BU26" s="10">
        <f t="shared" si="39"/>
        <v>0</v>
      </c>
      <c r="BV26" s="10">
        <f t="shared" si="39"/>
        <v>0</v>
      </c>
      <c r="BW26" s="10">
        <f t="shared" si="39"/>
        <v>0</v>
      </c>
      <c r="BX26" s="10">
        <f t="shared" si="39"/>
        <v>-1231639.1440725941</v>
      </c>
      <c r="BY26" s="10">
        <f t="shared" si="39"/>
        <v>-1314593.8388500568</v>
      </c>
      <c r="BZ26" s="10">
        <f t="shared" si="39"/>
        <v>-1415068.8546782844</v>
      </c>
      <c r="CA26" s="10">
        <f t="shared" si="39"/>
        <v>-5080245.3160826275</v>
      </c>
      <c r="CB26" s="10">
        <f t="shared" si="39"/>
        <v>-5269451.0700366478</v>
      </c>
      <c r="CC26" s="10">
        <f t="shared" si="39"/>
        <v>-5465703.4949882235</v>
      </c>
      <c r="CD26" s="10">
        <f t="shared" si="39"/>
        <v>-3746210.3743122527</v>
      </c>
      <c r="CE26" s="10">
        <f t="shared" si="39"/>
        <v>-3885732.0930958414</v>
      </c>
      <c r="CF26" s="10">
        <f t="shared" si="39"/>
        <v>-4030450.0790580716</v>
      </c>
      <c r="CG26" s="10">
        <f t="shared" si="39"/>
        <v>-4180557.8590048579</v>
      </c>
      <c r="CH26" s="10">
        <f t="shared" si="39"/>
        <v>-4336256.1673439033</v>
      </c>
      <c r="CI26" s="10">
        <f t="shared" si="39"/>
        <v>0</v>
      </c>
      <c r="CK26" s="2"/>
    </row>
    <row r="27" spans="1:90" ht="75.599999999999994" customHeight="1" x14ac:dyDescent="0.25">
      <c r="A27" s="13" t="s">
        <v>150</v>
      </c>
      <c r="B27" s="11"/>
      <c r="C27" s="11"/>
      <c r="D27" s="11"/>
      <c r="E27" s="11"/>
      <c r="F27" s="11"/>
      <c r="G27" s="11"/>
      <c r="H27" s="11"/>
      <c r="I27" s="11"/>
      <c r="J27" s="11"/>
      <c r="CK27" s="2"/>
    </row>
    <row r="28" spans="1:90" ht="35.45000000000000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90" ht="35.450000000000003" customHeight="1" x14ac:dyDescent="0.25">
      <c r="A29" s="19" t="s">
        <v>135</v>
      </c>
      <c r="CK29" s="2"/>
    </row>
    <row r="30" spans="1:90" ht="35.450000000000003" customHeight="1" x14ac:dyDescent="0.25">
      <c r="A30" s="3" t="s">
        <v>4</v>
      </c>
      <c r="CK30" s="2"/>
    </row>
    <row r="31" spans="1:90" ht="35.450000000000003" customHeight="1" x14ac:dyDescent="0.25">
      <c r="A31" s="7" t="s">
        <v>5</v>
      </c>
      <c r="B31" s="5" t="s">
        <v>97</v>
      </c>
      <c r="C31" s="6">
        <v>44926</v>
      </c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BY31" s="6">
        <v>71955</v>
      </c>
      <c r="BZ31" s="6">
        <v>72320</v>
      </c>
      <c r="CA31" s="6">
        <v>72685</v>
      </c>
      <c r="CB31" s="6">
        <v>73050</v>
      </c>
      <c r="CC31" s="6">
        <v>73415</v>
      </c>
      <c r="CD31" s="6">
        <v>73780</v>
      </c>
      <c r="CE31" s="6">
        <v>74145</v>
      </c>
      <c r="CF31" s="6">
        <v>74510</v>
      </c>
      <c r="CG31" s="6">
        <v>74876</v>
      </c>
      <c r="CH31" s="6">
        <v>75241</v>
      </c>
      <c r="CI31" s="6">
        <v>75606</v>
      </c>
      <c r="CK31" s="2"/>
      <c r="CL31" s="59"/>
    </row>
    <row r="32" spans="1:90" ht="35.450000000000003" customHeight="1" x14ac:dyDescent="0.25">
      <c r="A32" s="45" t="s">
        <v>133</v>
      </c>
      <c r="B32" s="9"/>
      <c r="C32" s="9"/>
      <c r="D32" s="14">
        <f>C17</f>
        <v>896157</v>
      </c>
      <c r="E32" s="14">
        <f>D17</f>
        <v>1009245</v>
      </c>
      <c r="F32" s="14">
        <f t="shared" ref="F32:BQ32" si="40">E17</f>
        <v>1007810</v>
      </c>
      <c r="G32" s="14">
        <f t="shared" si="40"/>
        <v>999230</v>
      </c>
      <c r="H32" s="14">
        <f t="shared" si="40"/>
        <v>887113.26094064454</v>
      </c>
      <c r="I32" s="14">
        <f t="shared" si="40"/>
        <v>700775.61230066465</v>
      </c>
      <c r="J32" s="14">
        <f t="shared" si="40"/>
        <v>702645.73552314308</v>
      </c>
      <c r="K32" s="14">
        <f t="shared" si="40"/>
        <v>714453.79160701938</v>
      </c>
      <c r="L32" s="14">
        <f t="shared" si="40"/>
        <v>741062.50041845744</v>
      </c>
      <c r="M32" s="14">
        <f t="shared" si="40"/>
        <v>822738.94708397146</v>
      </c>
      <c r="N32" s="14">
        <f t="shared" si="40"/>
        <v>532862.04378176935</v>
      </c>
      <c r="O32" s="14">
        <f t="shared" si="40"/>
        <v>525695.62512135785</v>
      </c>
      <c r="P32" s="14">
        <f t="shared" si="40"/>
        <v>545274.33262718248</v>
      </c>
      <c r="Q32" s="14">
        <f t="shared" si="40"/>
        <v>713125.40571924858</v>
      </c>
      <c r="R32" s="14">
        <f t="shared" si="40"/>
        <v>496214.77476341807</v>
      </c>
      <c r="S32" s="14">
        <f t="shared" si="40"/>
        <v>514695.51432239538</v>
      </c>
      <c r="T32" s="14">
        <f t="shared" si="40"/>
        <v>481475.96363271755</v>
      </c>
      <c r="U32" s="14">
        <f t="shared" si="40"/>
        <v>499407.7793309628</v>
      </c>
      <c r="V32" s="14">
        <f t="shared" si="40"/>
        <v>464327.91014350974</v>
      </c>
      <c r="W32" s="14">
        <f t="shared" si="40"/>
        <v>481621.07353514328</v>
      </c>
      <c r="X32" s="14">
        <f t="shared" si="40"/>
        <v>499558.29362368572</v>
      </c>
      <c r="Y32" s="14">
        <f t="shared" si="40"/>
        <v>518163.55728877557</v>
      </c>
      <c r="Z32" s="14">
        <f t="shared" si="40"/>
        <v>537461.74476369016</v>
      </c>
      <c r="AA32" s="14">
        <f t="shared" si="40"/>
        <v>689597.88359582017</v>
      </c>
      <c r="AB32" s="14">
        <f t="shared" si="40"/>
        <v>1049524.271848615</v>
      </c>
      <c r="AC32" s="14">
        <f t="shared" si="40"/>
        <v>1265424.9562962838</v>
      </c>
      <c r="AD32" s="14">
        <f t="shared" si="40"/>
        <v>1499547.675050603</v>
      </c>
      <c r="AE32" s="14">
        <f t="shared" si="40"/>
        <v>2282739.4119877648</v>
      </c>
      <c r="AF32" s="14">
        <f t="shared" si="40"/>
        <v>2170443.4165376183</v>
      </c>
      <c r="AG32" s="14">
        <f t="shared" si="40"/>
        <v>2046616.5191457267</v>
      </c>
      <c r="AH32" s="14">
        <f t="shared" si="40"/>
        <v>1685784.336975351</v>
      </c>
      <c r="AI32" s="14">
        <f t="shared" si="40"/>
        <v>1256379.0102809756</v>
      </c>
      <c r="AJ32" s="14">
        <f t="shared" si="40"/>
        <v>1370344.6286122552</v>
      </c>
      <c r="AK32" s="14">
        <f t="shared" si="40"/>
        <v>1426025.9968341934</v>
      </c>
      <c r="AL32" s="14">
        <f t="shared" si="40"/>
        <v>1474318.0614198758</v>
      </c>
      <c r="AM32" s="14">
        <f t="shared" si="40"/>
        <v>1729125.6387187247</v>
      </c>
      <c r="AN32" s="14">
        <f t="shared" si="40"/>
        <v>1793524.2060712313</v>
      </c>
      <c r="AO32" s="14">
        <f t="shared" si="40"/>
        <v>1860321.1968720932</v>
      </c>
      <c r="AP32" s="14">
        <f t="shared" si="40"/>
        <v>1929605.9366338819</v>
      </c>
      <c r="AQ32" s="14">
        <f t="shared" si="40"/>
        <v>2001471.0776575231</v>
      </c>
      <c r="AR32" s="14">
        <f t="shared" si="40"/>
        <v>1506009.2296423649</v>
      </c>
      <c r="AS32" s="14">
        <f t="shared" si="40"/>
        <v>1555874.6782199123</v>
      </c>
      <c r="AT32" s="14">
        <f t="shared" si="40"/>
        <v>1562178.5206413681</v>
      </c>
      <c r="AU32" s="14">
        <f t="shared" si="40"/>
        <v>1613663.7048931343</v>
      </c>
      <c r="AV32" s="14">
        <f t="shared" si="40"/>
        <v>1673762.0739514166</v>
      </c>
      <c r="AW32" s="14">
        <f t="shared" si="40"/>
        <v>1721691.2541360948</v>
      </c>
      <c r="AX32" s="14">
        <f t="shared" si="40"/>
        <v>1785812.9395168419</v>
      </c>
      <c r="AY32" s="14">
        <f t="shared" si="40"/>
        <v>1852322.7363119849</v>
      </c>
      <c r="AZ32" s="14">
        <f t="shared" si="40"/>
        <v>1921309.5859785927</v>
      </c>
      <c r="BA32" s="14">
        <f t="shared" si="40"/>
        <v>1992865.7424585479</v>
      </c>
      <c r="BB32" s="14">
        <f t="shared" si="40"/>
        <v>2067086.8955468331</v>
      </c>
      <c r="BC32" s="14">
        <f t="shared" si="40"/>
        <v>2144072.2988544819</v>
      </c>
      <c r="BD32" s="14">
        <f t="shared" si="40"/>
        <v>2223924.9025373096</v>
      </c>
      <c r="BE32" s="14">
        <f t="shared" si="40"/>
        <v>2306751.4909679173</v>
      </c>
      <c r="BF32" s="14">
        <f t="shared" si="40"/>
        <v>2392662.8255350622</v>
      </c>
      <c r="BG32" s="14">
        <f t="shared" si="40"/>
        <v>2481773.7927613854</v>
      </c>
      <c r="BH32" s="14">
        <f t="shared" si="40"/>
        <v>2574203.5579375341</v>
      </c>
      <c r="BI32" s="14">
        <f t="shared" si="40"/>
        <v>2524841.4800504753</v>
      </c>
      <c r="BJ32" s="14">
        <f t="shared" si="40"/>
        <v>2792694.3862355584</v>
      </c>
      <c r="BK32" s="14">
        <f t="shared" si="40"/>
        <v>2884684.3820918631</v>
      </c>
      <c r="BL32" s="14">
        <f t="shared" si="40"/>
        <v>3066922.917030422</v>
      </c>
      <c r="BM32" s="14">
        <f t="shared" si="40"/>
        <v>3116488.2101206537</v>
      </c>
      <c r="BN32" s="14">
        <f t="shared" si="40"/>
        <v>3259383.1148893032</v>
      </c>
      <c r="BO32" s="14">
        <f t="shared" si="40"/>
        <v>3352948.4192863349</v>
      </c>
      <c r="BP32" s="14">
        <f t="shared" si="40"/>
        <v>3405669.6955339783</v>
      </c>
      <c r="BQ32" s="14">
        <f t="shared" si="40"/>
        <v>3592381.5374695593</v>
      </c>
      <c r="BR32" s="14">
        <f t="shared" ref="BR32:CF32" si="41">BQ17</f>
        <v>2965413.5887595075</v>
      </c>
      <c r="BS32" s="14">
        <f t="shared" si="41"/>
        <v>3156375.5424155076</v>
      </c>
      <c r="BT32" s="14">
        <f t="shared" si="41"/>
        <v>3190411.1726373183</v>
      </c>
      <c r="BU32" s="14">
        <f t="shared" si="41"/>
        <v>3274581.3688131645</v>
      </c>
      <c r="BV32" s="14">
        <f t="shared" si="41"/>
        <v>3396538.0063811764</v>
      </c>
      <c r="BW32" s="14">
        <f t="shared" si="41"/>
        <v>4231372.153927505</v>
      </c>
      <c r="BX32" s="14">
        <f t="shared" si="41"/>
        <v>4388962.9608339025</v>
      </c>
      <c r="BY32" s="14">
        <f t="shared" si="41"/>
        <v>4552422.9897132125</v>
      </c>
      <c r="BZ32" s="14">
        <f t="shared" si="41"/>
        <v>4721970.830515217</v>
      </c>
      <c r="CA32" s="14">
        <f t="shared" si="41"/>
        <v>4897833.2142288936</v>
      </c>
      <c r="CB32" s="14">
        <f t="shared" si="41"/>
        <v>5080245.3160826275</v>
      </c>
      <c r="CC32" s="14">
        <f t="shared" si="41"/>
        <v>5269451.0700366478</v>
      </c>
      <c r="CD32" s="14">
        <f t="shared" si="41"/>
        <v>5465703.4949882235</v>
      </c>
      <c r="CE32" s="14">
        <f t="shared" si="41"/>
        <v>3746210.3743122527</v>
      </c>
      <c r="CF32" s="14">
        <f t="shared" si="41"/>
        <v>3885732.0930958414</v>
      </c>
      <c r="CG32" s="14">
        <f>CF17</f>
        <v>4030450.0790580716</v>
      </c>
      <c r="CH32" s="14">
        <f>CG17</f>
        <v>4180557.8590048579</v>
      </c>
      <c r="CI32" s="14">
        <f t="shared" ref="CI32" si="42">CH17</f>
        <v>4336256.1673439033</v>
      </c>
      <c r="CJ32" s="72" t="s">
        <v>157</v>
      </c>
      <c r="CK32" s="2"/>
      <c r="CL32" s="59"/>
    </row>
    <row r="33" spans="1:89" ht="35.450000000000003" customHeight="1" x14ac:dyDescent="0.25">
      <c r="A33" s="45" t="s">
        <v>134</v>
      </c>
      <c r="B33" s="57">
        <v>4.9967239362385198</v>
      </c>
      <c r="C33" s="9"/>
      <c r="D33" s="57">
        <f>B33</f>
        <v>4.9967239362385198</v>
      </c>
      <c r="E33" s="57">
        <f>D33</f>
        <v>4.9967239362385198</v>
      </c>
      <c r="F33" s="57">
        <f t="shared" ref="F33:BQ33" si="43">E33</f>
        <v>4.9967239362385198</v>
      </c>
      <c r="G33" s="57">
        <f t="shared" si="43"/>
        <v>4.9967239362385198</v>
      </c>
      <c r="H33" s="57">
        <f t="shared" si="43"/>
        <v>4.9967239362385198</v>
      </c>
      <c r="I33" s="57">
        <f t="shared" si="43"/>
        <v>4.9967239362385198</v>
      </c>
      <c r="J33" s="57">
        <f t="shared" si="43"/>
        <v>4.9967239362385198</v>
      </c>
      <c r="K33" s="57">
        <f t="shared" si="43"/>
        <v>4.9967239362385198</v>
      </c>
      <c r="L33" s="57">
        <f t="shared" si="43"/>
        <v>4.9967239362385198</v>
      </c>
      <c r="M33" s="57">
        <f t="shared" si="43"/>
        <v>4.9967239362385198</v>
      </c>
      <c r="N33" s="57">
        <f t="shared" si="43"/>
        <v>4.9967239362385198</v>
      </c>
      <c r="O33" s="57">
        <f t="shared" si="43"/>
        <v>4.9967239362385198</v>
      </c>
      <c r="P33" s="57">
        <f t="shared" si="43"/>
        <v>4.9967239362385198</v>
      </c>
      <c r="Q33" s="57">
        <f t="shared" si="43"/>
        <v>4.9967239362385198</v>
      </c>
      <c r="R33" s="57">
        <f t="shared" si="43"/>
        <v>4.9967239362385198</v>
      </c>
      <c r="S33" s="57">
        <f t="shared" si="43"/>
        <v>4.9967239362385198</v>
      </c>
      <c r="T33" s="57">
        <f t="shared" si="43"/>
        <v>4.9967239362385198</v>
      </c>
      <c r="U33" s="57">
        <f t="shared" si="43"/>
        <v>4.9967239362385198</v>
      </c>
      <c r="V33" s="57">
        <f t="shared" si="43"/>
        <v>4.9967239362385198</v>
      </c>
      <c r="W33" s="57">
        <f t="shared" si="43"/>
        <v>4.9967239362385198</v>
      </c>
      <c r="X33" s="57">
        <f t="shared" si="43"/>
        <v>4.9967239362385198</v>
      </c>
      <c r="Y33" s="57">
        <f t="shared" si="43"/>
        <v>4.9967239362385198</v>
      </c>
      <c r="Z33" s="57">
        <f t="shared" si="43"/>
        <v>4.9967239362385198</v>
      </c>
      <c r="AA33" s="57">
        <f t="shared" si="43"/>
        <v>4.9967239362385198</v>
      </c>
      <c r="AB33" s="57">
        <f t="shared" si="43"/>
        <v>4.9967239362385198</v>
      </c>
      <c r="AC33" s="57">
        <f t="shared" si="43"/>
        <v>4.9967239362385198</v>
      </c>
      <c r="AD33" s="57">
        <f t="shared" si="43"/>
        <v>4.9967239362385198</v>
      </c>
      <c r="AE33" s="57">
        <f t="shared" si="43"/>
        <v>4.9967239362385198</v>
      </c>
      <c r="AF33" s="57">
        <f t="shared" si="43"/>
        <v>4.9967239362385198</v>
      </c>
      <c r="AG33" s="57">
        <f t="shared" si="43"/>
        <v>4.9967239362385198</v>
      </c>
      <c r="AH33" s="57">
        <f t="shared" si="43"/>
        <v>4.9967239362385198</v>
      </c>
      <c r="AI33" s="57">
        <f t="shared" si="43"/>
        <v>4.9967239362385198</v>
      </c>
      <c r="AJ33" s="57">
        <f t="shared" si="43"/>
        <v>4.9967239362385198</v>
      </c>
      <c r="AK33" s="57">
        <f t="shared" si="43"/>
        <v>4.9967239362385198</v>
      </c>
      <c r="AL33" s="57">
        <f t="shared" si="43"/>
        <v>4.9967239362385198</v>
      </c>
      <c r="AM33" s="57">
        <f t="shared" si="43"/>
        <v>4.9967239362385198</v>
      </c>
      <c r="AN33" s="57">
        <f t="shared" si="43"/>
        <v>4.9967239362385198</v>
      </c>
      <c r="AO33" s="57">
        <f t="shared" si="43"/>
        <v>4.9967239362385198</v>
      </c>
      <c r="AP33" s="57">
        <f t="shared" si="43"/>
        <v>4.9967239362385198</v>
      </c>
      <c r="AQ33" s="57">
        <f t="shared" si="43"/>
        <v>4.9967239362385198</v>
      </c>
      <c r="AR33" s="57">
        <f t="shared" si="43"/>
        <v>4.9967239362385198</v>
      </c>
      <c r="AS33" s="57">
        <f t="shared" si="43"/>
        <v>4.9967239362385198</v>
      </c>
      <c r="AT33" s="57">
        <f t="shared" si="43"/>
        <v>4.9967239362385198</v>
      </c>
      <c r="AU33" s="57">
        <f t="shared" si="43"/>
        <v>4.9967239362385198</v>
      </c>
      <c r="AV33" s="57">
        <f t="shared" si="43"/>
        <v>4.9967239362385198</v>
      </c>
      <c r="AW33" s="57">
        <f t="shared" si="43"/>
        <v>4.9967239362385198</v>
      </c>
      <c r="AX33" s="57">
        <f t="shared" si="43"/>
        <v>4.9967239362385198</v>
      </c>
      <c r="AY33" s="57">
        <f t="shared" si="43"/>
        <v>4.9967239362385198</v>
      </c>
      <c r="AZ33" s="57">
        <f t="shared" si="43"/>
        <v>4.9967239362385198</v>
      </c>
      <c r="BA33" s="57">
        <f t="shared" si="43"/>
        <v>4.9967239362385198</v>
      </c>
      <c r="BB33" s="57">
        <f t="shared" si="43"/>
        <v>4.9967239362385198</v>
      </c>
      <c r="BC33" s="57">
        <f t="shared" si="43"/>
        <v>4.9967239362385198</v>
      </c>
      <c r="BD33" s="57">
        <f t="shared" si="43"/>
        <v>4.9967239362385198</v>
      </c>
      <c r="BE33" s="57">
        <f t="shared" si="43"/>
        <v>4.9967239362385198</v>
      </c>
      <c r="BF33" s="57">
        <f t="shared" si="43"/>
        <v>4.9967239362385198</v>
      </c>
      <c r="BG33" s="57">
        <f t="shared" si="43"/>
        <v>4.9967239362385198</v>
      </c>
      <c r="BH33" s="57">
        <f t="shared" si="43"/>
        <v>4.9967239362385198</v>
      </c>
      <c r="BI33" s="57">
        <f t="shared" si="43"/>
        <v>4.9967239362385198</v>
      </c>
      <c r="BJ33" s="57">
        <f t="shared" si="43"/>
        <v>4.9967239362385198</v>
      </c>
      <c r="BK33" s="57">
        <f t="shared" si="43"/>
        <v>4.9967239362385198</v>
      </c>
      <c r="BL33" s="57">
        <f t="shared" si="43"/>
        <v>4.9967239362385198</v>
      </c>
      <c r="BM33" s="57">
        <f t="shared" si="43"/>
        <v>4.9967239362385198</v>
      </c>
      <c r="BN33" s="57">
        <f t="shared" si="43"/>
        <v>4.9967239362385198</v>
      </c>
      <c r="BO33" s="57">
        <f t="shared" si="43"/>
        <v>4.9967239362385198</v>
      </c>
      <c r="BP33" s="57">
        <f t="shared" si="43"/>
        <v>4.9967239362385198</v>
      </c>
      <c r="BQ33" s="57">
        <f t="shared" si="43"/>
        <v>4.9967239362385198</v>
      </c>
      <c r="BR33" s="57">
        <f t="shared" ref="BR33:BX33" si="44">BQ33</f>
        <v>4.9967239362385198</v>
      </c>
      <c r="BS33" s="57">
        <f t="shared" si="44"/>
        <v>4.9967239362385198</v>
      </c>
      <c r="BT33" s="57">
        <f t="shared" si="44"/>
        <v>4.9967239362385198</v>
      </c>
      <c r="BU33" s="57">
        <f t="shared" si="44"/>
        <v>4.9967239362385198</v>
      </c>
      <c r="BV33" s="57">
        <f t="shared" si="44"/>
        <v>4.9967239362385198</v>
      </c>
      <c r="BW33" s="57">
        <f t="shared" si="44"/>
        <v>4.9967239362385198</v>
      </c>
      <c r="BX33" s="57">
        <f t="shared" si="44"/>
        <v>4.9967239362385198</v>
      </c>
      <c r="BY33" s="57">
        <f t="shared" ref="BY33:CH33" si="45">BX33</f>
        <v>4.9967239362385198</v>
      </c>
      <c r="BZ33" s="57">
        <f t="shared" si="45"/>
        <v>4.9967239362385198</v>
      </c>
      <c r="CA33" s="57">
        <f t="shared" si="45"/>
        <v>4.9967239362385198</v>
      </c>
      <c r="CB33" s="57">
        <f t="shared" si="45"/>
        <v>4.9967239362385198</v>
      </c>
      <c r="CC33" s="57">
        <f t="shared" si="45"/>
        <v>4.9967239362385198</v>
      </c>
      <c r="CD33" s="57">
        <f t="shared" si="45"/>
        <v>4.9967239362385198</v>
      </c>
      <c r="CE33" s="57">
        <f t="shared" si="45"/>
        <v>4.9967239362385198</v>
      </c>
      <c r="CF33" s="57">
        <f t="shared" si="45"/>
        <v>4.9967239362385198</v>
      </c>
      <c r="CG33" s="57">
        <f t="shared" si="45"/>
        <v>4.9967239362385198</v>
      </c>
      <c r="CH33" s="57">
        <f t="shared" si="45"/>
        <v>4.9967239362385198</v>
      </c>
      <c r="CI33" s="57">
        <f>CH33</f>
        <v>4.9967239362385198</v>
      </c>
      <c r="CJ33" s="72"/>
      <c r="CK33" s="2"/>
    </row>
    <row r="34" spans="1:89" ht="35.450000000000003" customHeight="1" x14ac:dyDescent="0.25">
      <c r="A34" s="51" t="s">
        <v>110</v>
      </c>
      <c r="B34" s="9"/>
      <c r="C34" s="61">
        <v>21736939.067389999</v>
      </c>
      <c r="D34" s="60">
        <f>(C34*(1+(D33/100)))-D32</f>
        <v>21926916.904775854</v>
      </c>
      <c r="E34" s="60">
        <f t="shared" ref="E34:BP34" si="46">(D34*(1+(E33/100)))-E32</f>
        <v>22013299.410235919</v>
      </c>
      <c r="F34" s="60">
        <f t="shared" si="46"/>
        <v>22105433.211023029</v>
      </c>
      <c r="G34" s="60">
        <f t="shared" si="46"/>
        <v>22210750.683487434</v>
      </c>
      <c r="H34" s="60">
        <f t="shared" si="46"/>
        <v>22433447.318366863</v>
      </c>
      <c r="I34" s="60">
        <f t="shared" si="46"/>
        <v>22853609.137946494</v>
      </c>
      <c r="J34" s="60">
        <f t="shared" si="46"/>
        <v>23292895.160513517</v>
      </c>
      <c r="K34" s="60">
        <f t="shared" si="46"/>
        <v>23742323.036834817</v>
      </c>
      <c r="L34" s="60">
        <f t="shared" si="46"/>
        <v>24187598.874616954</v>
      </c>
      <c r="M34" s="60">
        <f t="shared" si="46"/>
        <v>24573447.470102325</v>
      </c>
      <c r="N34" s="60">
        <f t="shared" si="46"/>
        <v>25268452.758018155</v>
      </c>
      <c r="O34" s="60">
        <f t="shared" si="46"/>
        <v>26005351.960173808</v>
      </c>
      <c r="P34" s="60">
        <f t="shared" si="46"/>
        <v>26759493.273643702</v>
      </c>
      <c r="Q34" s="60">
        <f t="shared" si="46"/>
        <v>27383465.873544745</v>
      </c>
      <c r="R34" s="60">
        <f t="shared" si="46"/>
        <v>28255527.292656444</v>
      </c>
      <c r="S34" s="60">
        <f t="shared" si="46"/>
        <v>29152682.473876618</v>
      </c>
      <c r="T34" s="60">
        <f t="shared" si="46"/>
        <v>30127885.573471703</v>
      </c>
      <c r="U34" s="60">
        <f t="shared" si="46"/>
        <v>31133885.064072952</v>
      </c>
      <c r="V34" s="60">
        <f t="shared" si="46"/>
        <v>32225231.441206962</v>
      </c>
      <c r="W34" s="60">
        <f t="shared" si="46"/>
        <v>33353816.220602863</v>
      </c>
      <c r="X34" s="60">
        <f t="shared" si="46"/>
        <v>34520856.045723043</v>
      </c>
      <c r="Y34" s="60">
        <f t="shared" si="46"/>
        <v>35727604.36546535</v>
      </c>
      <c r="Z34" s="60">
        <f t="shared" si="46"/>
        <v>36975352.379875466</v>
      </c>
      <c r="AA34" s="60">
        <f t="shared" si="46"/>
        <v>38133310.779153422</v>
      </c>
      <c r="AB34" s="60">
        <f t="shared" si="46"/>
        <v>38989202.774686992</v>
      </c>
      <c r="AC34" s="60">
        <f t="shared" si="46"/>
        <v>39671960.645982057</v>
      </c>
      <c r="AD34" s="60">
        <f t="shared" si="46"/>
        <v>40154711.324504361</v>
      </c>
      <c r="AE34" s="60">
        <f t="shared" si="46"/>
        <v>39878391.984795578</v>
      </c>
      <c r="AF34" s="60">
        <f t="shared" si="46"/>
        <v>39700561.725949258</v>
      </c>
      <c r="AG34" s="60">
        <f t="shared" si="46"/>
        <v>39637672.677385181</v>
      </c>
      <c r="AH34" s="60">
        <f t="shared" si="46"/>
        <v>39932473.418848611</v>
      </c>
      <c r="AI34" s="60">
        <f t="shared" si="46"/>
        <v>40671409.866219327</v>
      </c>
      <c r="AJ34" s="60">
        <f t="shared" si="46"/>
        <v>41333303.309598126</v>
      </c>
      <c r="AK34" s="60">
        <f t="shared" si="46"/>
        <v>41972588.37287268</v>
      </c>
      <c r="AL34" s="60">
        <f t="shared" si="46"/>
        <v>42595524.681338996</v>
      </c>
      <c r="AM34" s="60">
        <f t="shared" si="46"/>
        <v>42994779.820139118</v>
      </c>
      <c r="AN34" s="60">
        <f t="shared" si="46"/>
        <v>43349586.068673827</v>
      </c>
      <c r="AO34" s="60">
        <f t="shared" si="46"/>
        <v>43655324.015155472</v>
      </c>
      <c r="AP34" s="60">
        <f t="shared" si="46"/>
        <v>43907054.103029341</v>
      </c>
      <c r="AQ34" s="60">
        <f t="shared" si="46"/>
        <v>44099497.30743508</v>
      </c>
      <c r="AR34" s="60">
        <f t="shared" si="46"/>
        <v>44797018.215514183</v>
      </c>
      <c r="AS34" s="60">
        <f t="shared" si="46"/>
        <v>45479526.869189993</v>
      </c>
      <c r="AT34" s="60">
        <f t="shared" si="46"/>
        <v>46189834.753709465</v>
      </c>
      <c r="AU34" s="60">
        <f t="shared" si="46"/>
        <v>46884149.57806395</v>
      </c>
      <c r="AV34" s="60">
        <f t="shared" si="46"/>
        <v>47553059.028381526</v>
      </c>
      <c r="AW34" s="60">
        <f t="shared" si="46"/>
        <v>48207462.8571302</v>
      </c>
      <c r="AX34" s="60">
        <f t="shared" si="46"/>
        <v>48830443.75324887</v>
      </c>
      <c r="AY34" s="60">
        <f t="shared" si="46"/>
        <v>49418043.488126956</v>
      </c>
      <c r="AZ34" s="60">
        <f t="shared" si="46"/>
        <v>49966017.109940365</v>
      </c>
      <c r="BA34" s="60">
        <f t="shared" si="46"/>
        <v>50469815.304399244</v>
      </c>
      <c r="BB34" s="60">
        <f t="shared" si="46"/>
        <v>50924565.750742696</v>
      </c>
      <c r="BC34" s="60">
        <f t="shared" si="46"/>
        <v>51325053.418181092</v>
      </c>
      <c r="BD34" s="60">
        <f t="shared" si="46"/>
        <v>51665699.745077237</v>
      </c>
      <c r="BE34" s="60">
        <f t="shared" si="46"/>
        <v>51940540.640096717</v>
      </c>
      <c r="BF34" s="60">
        <f t="shared" si="46"/>
        <v>52143203.241337061</v>
      </c>
      <c r="BG34" s="60">
        <f t="shared" si="46"/>
        <v>52266881.366057061</v>
      </c>
      <c r="BH34" s="60">
        <f t="shared" si="46"/>
        <v>52304309.580062687</v>
      </c>
      <c r="BI34" s="60">
        <f t="shared" si="46"/>
        <v>52392970.0564835</v>
      </c>
      <c r="BJ34" s="60">
        <f t="shared" si="46"/>
        <v>52218207.745966531</v>
      </c>
      <c r="BK34" s="60">
        <f t="shared" si="46"/>
        <v>51942723.049392127</v>
      </c>
      <c r="BL34" s="60">
        <f t="shared" si="46"/>
        <v>51471234.608104758</v>
      </c>
      <c r="BM34" s="60">
        <f t="shared" si="46"/>
        <v>50926621.897924751</v>
      </c>
      <c r="BN34" s="60">
        <f t="shared" si="46"/>
        <v>50211901.489326738</v>
      </c>
      <c r="BO34" s="60">
        <f t="shared" si="46"/>
        <v>49367903.170598097</v>
      </c>
      <c r="BP34" s="60">
        <f t="shared" si="46"/>
        <v>48429011.309608445</v>
      </c>
      <c r="BQ34" s="60">
        <f t="shared" ref="BQ34:CI34" si="47">(BP34*(1+(BQ33/100)))-BQ32</f>
        <v>47256493.772329748</v>
      </c>
      <c r="BR34" s="60">
        <f t="shared" si="47"/>
        <v>46652356.719319306</v>
      </c>
      <c r="BS34" s="60">
        <f t="shared" si="47"/>
        <v>45827070.651917405</v>
      </c>
      <c r="BT34" s="60">
        <f t="shared" si="47"/>
        <v>44926511.687821373</v>
      </c>
      <c r="BU34" s="60">
        <f t="shared" si="47"/>
        <v>43896784.082230575</v>
      </c>
      <c r="BV34" s="60">
        <f t="shared" si="47"/>
        <v>42693647.193325154</v>
      </c>
      <c r="BW34" s="60">
        <f t="shared" si="47"/>
        <v>40595558.727959752</v>
      </c>
      <c r="BX34" s="60">
        <f t="shared" si="47"/>
        <v>38235043.767135583</v>
      </c>
      <c r="BY34" s="60">
        <f t="shared" si="47"/>
        <v>35593120.361366101</v>
      </c>
      <c r="BZ34" s="60">
        <f t="shared" si="47"/>
        <v>32649639.495601449</v>
      </c>
      <c r="CA34" s="60">
        <f t="shared" si="47"/>
        <v>29383218.633144852</v>
      </c>
      <c r="CB34" s="60">
        <f t="shared" si="47"/>
        <v>25771171.635741867</v>
      </c>
      <c r="CC34" s="60">
        <f t="shared" si="47"/>
        <v>21789434.867477447</v>
      </c>
      <c r="CD34" s="60">
        <f t="shared" si="47"/>
        <v>17412489.280083567</v>
      </c>
      <c r="CE34" s="60">
        <f t="shared" si="47"/>
        <v>14536332.925524216</v>
      </c>
      <c r="CF34" s="60">
        <f t="shared" si="47"/>
        <v>11376941.259169364</v>
      </c>
      <c r="CG34" s="60">
        <f t="shared" si="47"/>
        <v>7914965.5272200033</v>
      </c>
      <c r="CH34" s="60">
        <f t="shared" si="47"/>
        <v>4129896.645258774</v>
      </c>
      <c r="CI34" s="58">
        <f t="shared" si="47"/>
        <v>1.2130427174270153E-2</v>
      </c>
      <c r="CJ34" s="72"/>
      <c r="CK34" s="2"/>
    </row>
    <row r="35" spans="1:89" ht="35.450000000000003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ht="35.450000000000003" customHeight="1" x14ac:dyDescent="0.25">
      <c r="A36" s="13" t="s">
        <v>153</v>
      </c>
    </row>
    <row r="37" spans="1:89" ht="35.450000000000003" customHeight="1" x14ac:dyDescent="0.25">
      <c r="A37" s="15" t="s">
        <v>141</v>
      </c>
    </row>
    <row r="38" spans="1:89" ht="35.450000000000003" customHeight="1" x14ac:dyDescent="0.25">
      <c r="A38" s="15" t="s">
        <v>140</v>
      </c>
      <c r="B38" s="13"/>
    </row>
    <row r="39" spans="1:89" ht="35.450000000000003" customHeight="1" x14ac:dyDescent="0.25">
      <c r="A39" s="16" t="s">
        <v>154</v>
      </c>
      <c r="B39" s="16"/>
      <c r="C39" s="4"/>
      <c r="D39" s="5" t="s">
        <v>8</v>
      </c>
      <c r="E39" s="16" t="s">
        <v>9</v>
      </c>
      <c r="F39" s="16" t="s">
        <v>10</v>
      </c>
      <c r="G39" s="16" t="s">
        <v>11</v>
      </c>
      <c r="H39" s="16" t="s">
        <v>12</v>
      </c>
      <c r="I39" s="16" t="s">
        <v>13</v>
      </c>
      <c r="J39" s="16" t="s">
        <v>14</v>
      </c>
      <c r="K39" s="16" t="s">
        <v>15</v>
      </c>
      <c r="L39" s="16" t="s">
        <v>16</v>
      </c>
      <c r="M39" s="16" t="s">
        <v>17</v>
      </c>
      <c r="N39" s="16" t="s">
        <v>18</v>
      </c>
      <c r="O39" s="16" t="s">
        <v>19</v>
      </c>
      <c r="P39" s="16" t="s">
        <v>20</v>
      </c>
      <c r="Q39" s="17" t="s">
        <v>21</v>
      </c>
      <c r="R39" s="16" t="s">
        <v>22</v>
      </c>
      <c r="S39" s="16" t="s">
        <v>23</v>
      </c>
      <c r="T39" s="16" t="s">
        <v>24</v>
      </c>
      <c r="U39" s="16" t="s">
        <v>25</v>
      </c>
      <c r="V39" s="16" t="s">
        <v>26</v>
      </c>
      <c r="W39" s="16" t="s">
        <v>27</v>
      </c>
      <c r="X39" s="16" t="s">
        <v>28</v>
      </c>
      <c r="Y39" s="16" t="s">
        <v>29</v>
      </c>
      <c r="Z39" s="16" t="s">
        <v>30</v>
      </c>
      <c r="AA39" s="16" t="s">
        <v>31</v>
      </c>
      <c r="AB39" s="16" t="s">
        <v>32</v>
      </c>
      <c r="AC39" s="16" t="s">
        <v>33</v>
      </c>
      <c r="AD39" s="16" t="s">
        <v>34</v>
      </c>
      <c r="AE39" s="16" t="s">
        <v>35</v>
      </c>
      <c r="AF39" s="16" t="s">
        <v>36</v>
      </c>
      <c r="AG39" s="16" t="s">
        <v>37</v>
      </c>
      <c r="AH39" s="16" t="s">
        <v>38</v>
      </c>
      <c r="AI39" s="16" t="s">
        <v>39</v>
      </c>
      <c r="AJ39" s="16" t="s">
        <v>40</v>
      </c>
      <c r="AK39" s="16" t="s">
        <v>41</v>
      </c>
      <c r="AL39" s="16" t="s">
        <v>42</v>
      </c>
      <c r="AM39" s="16" t="s">
        <v>43</v>
      </c>
      <c r="AN39" s="16" t="s">
        <v>44</v>
      </c>
      <c r="AO39" s="16" t="s">
        <v>45</v>
      </c>
      <c r="AP39" s="16" t="s">
        <v>46</v>
      </c>
      <c r="AQ39" s="16" t="s">
        <v>47</v>
      </c>
      <c r="AR39" s="16" t="s">
        <v>48</v>
      </c>
      <c r="AS39" s="16" t="s">
        <v>49</v>
      </c>
      <c r="AT39" s="16" t="s">
        <v>50</v>
      </c>
      <c r="AU39" s="16" t="s">
        <v>51</v>
      </c>
      <c r="AV39" s="16" t="s">
        <v>52</v>
      </c>
      <c r="AW39" s="16" t="s">
        <v>53</v>
      </c>
      <c r="AX39" s="16" t="s">
        <v>54</v>
      </c>
      <c r="AY39" s="16" t="s">
        <v>55</v>
      </c>
      <c r="AZ39" s="16" t="s">
        <v>56</v>
      </c>
      <c r="BA39" s="16" t="s">
        <v>57</v>
      </c>
      <c r="BB39" s="16" t="s">
        <v>58</v>
      </c>
      <c r="BC39" s="16" t="s">
        <v>59</v>
      </c>
      <c r="BD39" s="16" t="s">
        <v>60</v>
      </c>
      <c r="BE39" s="16" t="s">
        <v>61</v>
      </c>
      <c r="BF39" s="16" t="s">
        <v>62</v>
      </c>
      <c r="BG39" s="16" t="s">
        <v>63</v>
      </c>
      <c r="BH39" s="16" t="s">
        <v>64</v>
      </c>
      <c r="BI39" s="16" t="s">
        <v>65</v>
      </c>
      <c r="BJ39" s="16" t="s">
        <v>66</v>
      </c>
      <c r="BK39" s="16" t="s">
        <v>67</v>
      </c>
      <c r="BL39" s="16" t="s">
        <v>68</v>
      </c>
      <c r="BM39" s="16" t="s">
        <v>69</v>
      </c>
      <c r="BN39" s="16" t="s">
        <v>70</v>
      </c>
      <c r="BO39" s="16" t="s">
        <v>71</v>
      </c>
      <c r="BP39" s="16" t="s">
        <v>72</v>
      </c>
      <c r="BQ39" s="16" t="s">
        <v>73</v>
      </c>
      <c r="BR39" s="16" t="s">
        <v>74</v>
      </c>
      <c r="BS39" s="16" t="s">
        <v>75</v>
      </c>
      <c r="BT39" s="16" t="s">
        <v>76</v>
      </c>
      <c r="BU39" s="16" t="s">
        <v>77</v>
      </c>
      <c r="BV39" s="16" t="s">
        <v>78</v>
      </c>
      <c r="BW39" s="16" t="s">
        <v>79</v>
      </c>
      <c r="BX39" s="16" t="s">
        <v>80</v>
      </c>
      <c r="BY39" s="16" t="s">
        <v>81</v>
      </c>
      <c r="BZ39" s="16" t="s">
        <v>82</v>
      </c>
      <c r="CA39" s="16" t="s">
        <v>83</v>
      </c>
      <c r="CB39" s="16" t="s">
        <v>84</v>
      </c>
      <c r="CC39" s="16" t="s">
        <v>85</v>
      </c>
      <c r="CD39" s="16" t="s">
        <v>86</v>
      </c>
      <c r="CE39" s="16" t="s">
        <v>87</v>
      </c>
      <c r="CF39" s="16" t="s">
        <v>88</v>
      </c>
      <c r="CG39" s="16" t="s">
        <v>89</v>
      </c>
      <c r="CH39" s="16" t="s">
        <v>90</v>
      </c>
      <c r="CI39" s="16" t="s">
        <v>91</v>
      </c>
      <c r="CJ39" s="16" t="s">
        <v>92</v>
      </c>
      <c r="CK39" s="16" t="s">
        <v>93</v>
      </c>
    </row>
    <row r="40" spans="1:89" ht="35.450000000000003" customHeight="1" x14ac:dyDescent="0.25">
      <c r="A40" s="18" t="s">
        <v>145</v>
      </c>
      <c r="B40" s="7" t="s">
        <v>94</v>
      </c>
      <c r="C40" s="4" t="s">
        <v>95</v>
      </c>
      <c r="D40" s="4">
        <f>SUM(M40:CK40)</f>
        <v>4993</v>
      </c>
      <c r="E40" s="4">
        <v>133</v>
      </c>
      <c r="F40" s="4">
        <v>131</v>
      </c>
      <c r="G40" s="4">
        <v>104</v>
      </c>
      <c r="H40" s="4">
        <v>105</v>
      </c>
      <c r="I40" s="4">
        <v>92</v>
      </c>
      <c r="J40" s="4">
        <v>84</v>
      </c>
      <c r="K40" s="4">
        <v>84</v>
      </c>
      <c r="L40" s="4">
        <v>92</v>
      </c>
      <c r="M40" s="4">
        <v>92</v>
      </c>
      <c r="N40" s="4">
        <v>92</v>
      </c>
      <c r="O40" s="4">
        <v>91</v>
      </c>
      <c r="P40" s="4">
        <v>91</v>
      </c>
      <c r="Q40" s="17">
        <v>92</v>
      </c>
      <c r="R40" s="4">
        <v>91</v>
      </c>
      <c r="S40" s="4">
        <v>94</v>
      </c>
      <c r="T40" s="4">
        <v>89</v>
      </c>
      <c r="U40" s="4">
        <v>87</v>
      </c>
      <c r="V40" s="4">
        <v>85</v>
      </c>
      <c r="W40" s="4">
        <v>85</v>
      </c>
      <c r="X40" s="4">
        <v>83</v>
      </c>
      <c r="Y40" s="4">
        <v>86</v>
      </c>
      <c r="Z40" s="4">
        <v>84</v>
      </c>
      <c r="AA40" s="4">
        <v>85</v>
      </c>
      <c r="AB40" s="4">
        <v>85</v>
      </c>
      <c r="AC40" s="4">
        <v>86</v>
      </c>
      <c r="AD40" s="4">
        <v>86</v>
      </c>
      <c r="AE40" s="4">
        <v>86</v>
      </c>
      <c r="AF40" s="4">
        <v>86</v>
      </c>
      <c r="AG40" s="4">
        <v>86</v>
      </c>
      <c r="AH40" s="4">
        <v>86</v>
      </c>
      <c r="AI40" s="4">
        <v>86</v>
      </c>
      <c r="AJ40" s="4">
        <v>86</v>
      </c>
      <c r="AK40" s="4">
        <v>86</v>
      </c>
      <c r="AL40" s="4">
        <v>86</v>
      </c>
      <c r="AM40" s="4">
        <v>78</v>
      </c>
      <c r="AN40" s="4">
        <v>78</v>
      </c>
      <c r="AO40" s="4">
        <v>78</v>
      </c>
      <c r="AP40" s="4">
        <v>78</v>
      </c>
      <c r="AQ40" s="4">
        <v>78</v>
      </c>
      <c r="AR40" s="4">
        <v>76</v>
      </c>
      <c r="AS40" s="4">
        <v>71</v>
      </c>
      <c r="AT40" s="4">
        <v>71</v>
      </c>
      <c r="AU40" s="4">
        <v>71</v>
      </c>
      <c r="AV40" s="4">
        <v>71</v>
      </c>
      <c r="AW40" s="4">
        <v>71</v>
      </c>
      <c r="AX40" s="4">
        <v>71</v>
      </c>
      <c r="AY40" s="4">
        <v>71</v>
      </c>
      <c r="AZ40" s="4">
        <v>71</v>
      </c>
      <c r="BA40" s="4">
        <v>68</v>
      </c>
      <c r="BB40" s="4">
        <v>68</v>
      </c>
      <c r="BC40" s="4">
        <v>60</v>
      </c>
      <c r="BD40" s="4">
        <v>60</v>
      </c>
      <c r="BE40" s="4">
        <v>60</v>
      </c>
      <c r="BF40" s="4">
        <v>60</v>
      </c>
      <c r="BG40" s="4">
        <v>60</v>
      </c>
      <c r="BH40" s="4">
        <v>60</v>
      </c>
      <c r="BI40" s="4">
        <v>60</v>
      </c>
      <c r="BJ40" s="4">
        <v>60</v>
      </c>
      <c r="BK40" s="4">
        <v>60</v>
      </c>
      <c r="BL40" s="4">
        <v>60</v>
      </c>
      <c r="BM40" s="4">
        <v>60</v>
      </c>
      <c r="BN40" s="4">
        <v>60</v>
      </c>
      <c r="BO40" s="4">
        <v>60</v>
      </c>
      <c r="BP40" s="4">
        <v>60</v>
      </c>
      <c r="BQ40" s="4">
        <v>60</v>
      </c>
      <c r="BR40" s="4">
        <v>60</v>
      </c>
      <c r="BS40" s="4">
        <v>60</v>
      </c>
      <c r="BT40" s="4">
        <v>60</v>
      </c>
      <c r="BU40" s="4">
        <v>60</v>
      </c>
      <c r="BV40" s="4">
        <v>60</v>
      </c>
      <c r="BW40" s="4">
        <v>60</v>
      </c>
      <c r="BX40" s="4">
        <v>60</v>
      </c>
      <c r="BY40" s="4">
        <v>60</v>
      </c>
      <c r="BZ40" s="4">
        <v>60</v>
      </c>
      <c r="CA40" s="4">
        <v>15</v>
      </c>
      <c r="CB40" s="4">
        <v>15</v>
      </c>
      <c r="CC40" s="4">
        <v>15</v>
      </c>
      <c r="CD40" s="4">
        <v>13</v>
      </c>
      <c r="CE40" s="4">
        <v>13</v>
      </c>
      <c r="CF40" s="4">
        <v>8</v>
      </c>
      <c r="CG40" s="4">
        <v>8</v>
      </c>
      <c r="CH40" s="4">
        <v>8</v>
      </c>
      <c r="CI40" s="4">
        <v>8</v>
      </c>
      <c r="CJ40" s="4">
        <v>8</v>
      </c>
      <c r="CK40" s="4">
        <v>0</v>
      </c>
    </row>
    <row r="41" spans="1:89" ht="35.450000000000003" customHeight="1" x14ac:dyDescent="0.25">
      <c r="A41" s="4" t="s">
        <v>96</v>
      </c>
      <c r="B41" s="4" t="s">
        <v>97</v>
      </c>
      <c r="C41" s="4" t="s">
        <v>98</v>
      </c>
      <c r="D41" s="4"/>
      <c r="E41" s="4">
        <v>1.6</v>
      </c>
      <c r="F41" s="4">
        <v>1.6</v>
      </c>
      <c r="G41" s="4">
        <v>1.6</v>
      </c>
      <c r="H41" s="4">
        <v>1.6</v>
      </c>
      <c r="I41" s="4">
        <v>1.6</v>
      </c>
      <c r="J41" s="4">
        <v>1.6</v>
      </c>
      <c r="K41" s="4">
        <v>1.6</v>
      </c>
      <c r="L41" s="4">
        <v>1.6</v>
      </c>
      <c r="M41" s="4">
        <v>1.6</v>
      </c>
      <c r="N41" s="4">
        <v>1.6</v>
      </c>
      <c r="O41" s="4">
        <v>1.6</v>
      </c>
      <c r="P41" s="4">
        <v>1.6</v>
      </c>
      <c r="Q41" s="17">
        <v>1.6</v>
      </c>
      <c r="R41" s="4">
        <v>1.6</v>
      </c>
      <c r="S41" s="4">
        <v>1.6</v>
      </c>
      <c r="T41" s="4">
        <v>1.6</v>
      </c>
      <c r="U41" s="4">
        <v>1.6</v>
      </c>
      <c r="V41" s="4">
        <v>1.6</v>
      </c>
      <c r="W41" s="4">
        <v>1.6</v>
      </c>
      <c r="X41" s="4">
        <v>1.6</v>
      </c>
      <c r="Y41" s="4">
        <v>1.6</v>
      </c>
      <c r="Z41" s="4">
        <v>1.6</v>
      </c>
      <c r="AA41" s="4">
        <v>1.6</v>
      </c>
      <c r="AB41" s="4">
        <v>1.6</v>
      </c>
      <c r="AC41" s="4">
        <v>1.6</v>
      </c>
      <c r="AD41" s="4">
        <v>1.6</v>
      </c>
      <c r="AE41" s="4">
        <v>1.6</v>
      </c>
      <c r="AF41" s="4">
        <v>1.6</v>
      </c>
      <c r="AG41" s="4">
        <v>1.6</v>
      </c>
      <c r="AH41" s="4">
        <v>1.6</v>
      </c>
      <c r="AI41" s="4">
        <v>1.6</v>
      </c>
      <c r="AJ41" s="4">
        <v>1.6</v>
      </c>
      <c r="AK41" s="4">
        <v>1.6</v>
      </c>
      <c r="AL41" s="4">
        <v>1.6</v>
      </c>
      <c r="AM41" s="4">
        <v>1.6</v>
      </c>
      <c r="AN41" s="4">
        <v>1.6</v>
      </c>
      <c r="AO41" s="4">
        <v>1.6</v>
      </c>
      <c r="AP41" s="4">
        <v>1.6</v>
      </c>
      <c r="AQ41" s="4">
        <v>1.6</v>
      </c>
      <c r="AR41" s="4">
        <v>1.6</v>
      </c>
      <c r="AS41" s="4">
        <v>1.6</v>
      </c>
      <c r="AT41" s="4">
        <v>1.6</v>
      </c>
      <c r="AU41" s="4">
        <v>1.6</v>
      </c>
      <c r="AV41" s="4">
        <v>1.6</v>
      </c>
      <c r="AW41" s="4">
        <v>1.6</v>
      </c>
      <c r="AX41" s="4">
        <v>1.6</v>
      </c>
      <c r="AY41" s="4">
        <v>1.6</v>
      </c>
      <c r="AZ41" s="4">
        <v>1.6</v>
      </c>
      <c r="BA41" s="4">
        <v>1.6</v>
      </c>
      <c r="BB41" s="4">
        <v>1.6</v>
      </c>
      <c r="BC41" s="4">
        <v>1.6</v>
      </c>
      <c r="BD41" s="4">
        <v>1.6</v>
      </c>
      <c r="BE41" s="4">
        <v>1.6</v>
      </c>
      <c r="BF41" s="4">
        <v>1.6</v>
      </c>
      <c r="BG41" s="4">
        <v>1.6</v>
      </c>
      <c r="BH41" s="4">
        <v>1.6</v>
      </c>
      <c r="BI41" s="4">
        <v>1.6</v>
      </c>
      <c r="BJ41" s="4">
        <v>1.6</v>
      </c>
      <c r="BK41" s="4">
        <v>1.6</v>
      </c>
      <c r="BL41" s="4">
        <v>1.6</v>
      </c>
      <c r="BM41" s="4">
        <v>1.6</v>
      </c>
      <c r="BN41" s="4">
        <v>1.6</v>
      </c>
      <c r="BO41" s="4">
        <v>1.6</v>
      </c>
      <c r="BP41" s="4">
        <v>1.6</v>
      </c>
      <c r="BQ41" s="4">
        <v>1.6</v>
      </c>
      <c r="BR41" s="4">
        <v>1.6</v>
      </c>
      <c r="BS41" s="4">
        <v>1.6</v>
      </c>
      <c r="BT41" s="4">
        <v>1.6</v>
      </c>
      <c r="BU41" s="4">
        <v>1.6</v>
      </c>
      <c r="BV41" s="4">
        <v>1.6</v>
      </c>
      <c r="BW41" s="4">
        <v>1.6</v>
      </c>
      <c r="BX41" s="4">
        <v>1.6</v>
      </c>
      <c r="BY41" s="4">
        <v>1.6</v>
      </c>
      <c r="BZ41" s="4">
        <v>1.6</v>
      </c>
      <c r="CA41" s="4">
        <v>1.6</v>
      </c>
      <c r="CB41" s="4">
        <v>1.6</v>
      </c>
      <c r="CC41" s="4">
        <v>1.6</v>
      </c>
      <c r="CD41" s="4">
        <v>1.6</v>
      </c>
      <c r="CE41" s="4">
        <v>1.6</v>
      </c>
      <c r="CF41" s="4">
        <v>1.6</v>
      </c>
      <c r="CG41" s="4">
        <v>1.6</v>
      </c>
      <c r="CH41" s="4">
        <v>1.6</v>
      </c>
      <c r="CI41" s="4">
        <v>1.6</v>
      </c>
      <c r="CJ41" s="4">
        <v>1.6</v>
      </c>
      <c r="CK41" s="4">
        <v>1.6</v>
      </c>
    </row>
    <row r="42" spans="1:89" ht="35.450000000000003" customHeight="1" x14ac:dyDescent="0.25">
      <c r="A42" s="4" t="s">
        <v>99</v>
      </c>
      <c r="B42" s="7" t="s">
        <v>100</v>
      </c>
      <c r="C42" s="4" t="s">
        <v>101</v>
      </c>
      <c r="D42" s="4">
        <f>SUM(M42:CK42)</f>
        <v>9826</v>
      </c>
      <c r="E42" s="4">
        <v>135</v>
      </c>
      <c r="F42" s="4">
        <v>135</v>
      </c>
      <c r="G42" s="4">
        <v>110</v>
      </c>
      <c r="H42" s="4">
        <v>112</v>
      </c>
      <c r="I42" s="4">
        <v>99</v>
      </c>
      <c r="J42" s="4">
        <v>92</v>
      </c>
      <c r="K42" s="4">
        <v>93</v>
      </c>
      <c r="L42" s="4">
        <v>104</v>
      </c>
      <c r="M42" s="4">
        <v>106</v>
      </c>
      <c r="N42" s="4">
        <v>107</v>
      </c>
      <c r="O42" s="4">
        <v>109</v>
      </c>
      <c r="P42" s="4">
        <v>111</v>
      </c>
      <c r="Q42" s="17">
        <v>113</v>
      </c>
      <c r="R42" s="4">
        <v>114</v>
      </c>
      <c r="S42" s="4">
        <v>120</v>
      </c>
      <c r="T42" s="4">
        <v>115</v>
      </c>
      <c r="U42" s="4">
        <v>114</v>
      </c>
      <c r="V42" s="4">
        <v>113</v>
      </c>
      <c r="W42" s="4">
        <v>114</v>
      </c>
      <c r="X42" s="4">
        <v>115</v>
      </c>
      <c r="Y42" s="4">
        <v>119</v>
      </c>
      <c r="Z42" s="4">
        <v>119</v>
      </c>
      <c r="AA42" s="4">
        <v>122</v>
      </c>
      <c r="AB42" s="4">
        <v>124</v>
      </c>
      <c r="AC42" s="4">
        <v>128</v>
      </c>
      <c r="AD42" s="4">
        <v>130</v>
      </c>
      <c r="AE42" s="4">
        <v>132</v>
      </c>
      <c r="AF42" s="4">
        <v>134</v>
      </c>
      <c r="AG42" s="4">
        <v>136</v>
      </c>
      <c r="AH42" s="4">
        <v>138</v>
      </c>
      <c r="AI42" s="4">
        <v>140</v>
      </c>
      <c r="AJ42" s="4">
        <v>142</v>
      </c>
      <c r="AK42" s="4">
        <v>145</v>
      </c>
      <c r="AL42" s="4">
        <v>147</v>
      </c>
      <c r="AM42" s="4">
        <v>135</v>
      </c>
      <c r="AN42" s="4">
        <v>137</v>
      </c>
      <c r="AO42" s="4">
        <v>140</v>
      </c>
      <c r="AP42" s="4">
        <v>142</v>
      </c>
      <c r="AQ42" s="4">
        <v>144</v>
      </c>
      <c r="AR42" s="4">
        <v>144</v>
      </c>
      <c r="AS42" s="4">
        <v>135</v>
      </c>
      <c r="AT42" s="4">
        <v>138</v>
      </c>
      <c r="AU42" s="4">
        <v>140</v>
      </c>
      <c r="AV42" s="4">
        <v>142</v>
      </c>
      <c r="AW42" s="4">
        <v>144</v>
      </c>
      <c r="AX42" s="4">
        <v>147</v>
      </c>
      <c r="AY42" s="4">
        <v>149</v>
      </c>
      <c r="AZ42" s="4">
        <v>151</v>
      </c>
      <c r="BA42" s="4">
        <v>149</v>
      </c>
      <c r="BB42" s="4">
        <v>151</v>
      </c>
      <c r="BC42" s="4">
        <v>136</v>
      </c>
      <c r="BD42" s="4">
        <v>138</v>
      </c>
      <c r="BE42" s="4">
        <v>140</v>
      </c>
      <c r="BF42" s="4">
        <v>142</v>
      </c>
      <c r="BG42" s="4">
        <v>145</v>
      </c>
      <c r="BH42" s="4">
        <v>147</v>
      </c>
      <c r="BI42" s="4">
        <v>149</v>
      </c>
      <c r="BJ42" s="4">
        <v>152</v>
      </c>
      <c r="BK42" s="4">
        <v>154</v>
      </c>
      <c r="BL42" s="4">
        <v>157</v>
      </c>
      <c r="BM42" s="4">
        <v>159</v>
      </c>
      <c r="BN42" s="4">
        <v>162</v>
      </c>
      <c r="BO42" s="4">
        <v>164</v>
      </c>
      <c r="BP42" s="4">
        <v>167</v>
      </c>
      <c r="BQ42" s="4">
        <v>169</v>
      </c>
      <c r="BR42" s="4">
        <v>172</v>
      </c>
      <c r="BS42" s="4">
        <v>175</v>
      </c>
      <c r="BT42" s="4">
        <v>178</v>
      </c>
      <c r="BU42" s="4">
        <v>181</v>
      </c>
      <c r="BV42" s="4">
        <v>183</v>
      </c>
      <c r="BW42" s="4">
        <v>186</v>
      </c>
      <c r="BX42" s="4">
        <v>189</v>
      </c>
      <c r="BY42" s="4">
        <v>192</v>
      </c>
      <c r="BZ42" s="4">
        <v>195</v>
      </c>
      <c r="CA42" s="4">
        <v>50</v>
      </c>
      <c r="CB42" s="4">
        <v>51</v>
      </c>
      <c r="CC42" s="4">
        <v>51</v>
      </c>
      <c r="CD42" s="4">
        <v>46</v>
      </c>
      <c r="CE42" s="4">
        <v>47</v>
      </c>
      <c r="CF42" s="4">
        <v>30</v>
      </c>
      <c r="CG42" s="4">
        <v>30</v>
      </c>
      <c r="CH42" s="4">
        <v>31</v>
      </c>
      <c r="CI42" s="4">
        <v>31</v>
      </c>
      <c r="CJ42" s="4">
        <v>32</v>
      </c>
      <c r="CK42" s="4">
        <v>0</v>
      </c>
    </row>
    <row r="43" spans="1:89" ht="35.450000000000003" customHeight="1" x14ac:dyDescent="0.25">
      <c r="A43" s="4" t="s">
        <v>102</v>
      </c>
      <c r="B43" s="4" t="s">
        <v>97</v>
      </c>
      <c r="C43" s="4" t="s">
        <v>98</v>
      </c>
      <c r="D43" s="4"/>
      <c r="E43" s="4">
        <v>1.97</v>
      </c>
      <c r="F43" s="4">
        <v>1.97</v>
      </c>
      <c r="G43" s="4">
        <v>1.97</v>
      </c>
      <c r="H43" s="4">
        <v>1.97</v>
      </c>
      <c r="I43" s="4">
        <v>1.97</v>
      </c>
      <c r="J43" s="4">
        <v>1.97</v>
      </c>
      <c r="K43" s="4">
        <v>1.97</v>
      </c>
      <c r="L43" s="4">
        <v>1.97</v>
      </c>
      <c r="M43" s="4">
        <v>1.97</v>
      </c>
      <c r="N43" s="4">
        <v>1.97</v>
      </c>
      <c r="O43" s="4">
        <v>1.97</v>
      </c>
      <c r="P43" s="4">
        <v>1.97</v>
      </c>
      <c r="Q43" s="17">
        <v>1.97</v>
      </c>
      <c r="R43" s="4">
        <v>1.97</v>
      </c>
      <c r="S43" s="4">
        <v>1.97</v>
      </c>
      <c r="T43" s="4">
        <v>1.97</v>
      </c>
      <c r="U43" s="4">
        <v>1.97</v>
      </c>
      <c r="V43" s="4">
        <v>1.97</v>
      </c>
      <c r="W43" s="4">
        <v>1.97</v>
      </c>
      <c r="X43" s="4">
        <v>1.97</v>
      </c>
      <c r="Y43" s="4">
        <v>1.97</v>
      </c>
      <c r="Z43" s="4">
        <v>1.97</v>
      </c>
      <c r="AA43" s="4">
        <v>1.97</v>
      </c>
      <c r="AB43" s="4">
        <v>1.97</v>
      </c>
      <c r="AC43" s="4">
        <v>1.97</v>
      </c>
      <c r="AD43" s="4">
        <v>1.97</v>
      </c>
      <c r="AE43" s="4">
        <v>1.97</v>
      </c>
      <c r="AF43" s="4">
        <v>1.97</v>
      </c>
      <c r="AG43" s="4">
        <v>1.97</v>
      </c>
      <c r="AH43" s="4">
        <v>1.97</v>
      </c>
      <c r="AI43" s="4">
        <v>1.97</v>
      </c>
      <c r="AJ43" s="4">
        <v>1.97</v>
      </c>
      <c r="AK43" s="4">
        <v>1.97</v>
      </c>
      <c r="AL43" s="4">
        <v>1.97</v>
      </c>
      <c r="AM43" s="4">
        <v>1.97</v>
      </c>
      <c r="AN43" s="4">
        <v>1.97</v>
      </c>
      <c r="AO43" s="4">
        <v>1.97</v>
      </c>
      <c r="AP43" s="4">
        <v>1.97</v>
      </c>
      <c r="AQ43" s="4">
        <v>1.97</v>
      </c>
      <c r="AR43" s="4">
        <v>1.97</v>
      </c>
      <c r="AS43" s="4">
        <v>1.97</v>
      </c>
      <c r="AT43" s="4">
        <v>1.97</v>
      </c>
      <c r="AU43" s="4">
        <v>1.97</v>
      </c>
      <c r="AV43" s="4">
        <v>1.97</v>
      </c>
      <c r="AW43" s="4">
        <v>1.97</v>
      </c>
      <c r="AX43" s="4">
        <v>1.97</v>
      </c>
      <c r="AY43" s="4">
        <v>1.97</v>
      </c>
      <c r="AZ43" s="4">
        <v>1.97</v>
      </c>
      <c r="BA43" s="4">
        <v>1.97</v>
      </c>
      <c r="BB43" s="4">
        <v>1.97</v>
      </c>
      <c r="BC43" s="4">
        <v>1.97</v>
      </c>
      <c r="BD43" s="4">
        <v>1.97</v>
      </c>
      <c r="BE43" s="4">
        <v>1.97</v>
      </c>
      <c r="BF43" s="4">
        <v>1.97</v>
      </c>
      <c r="BG43" s="4">
        <v>1.97</v>
      </c>
      <c r="BH43" s="4">
        <v>1.97</v>
      </c>
      <c r="BI43" s="4">
        <v>1.97</v>
      </c>
      <c r="BJ43" s="4">
        <v>1.97</v>
      </c>
      <c r="BK43" s="4">
        <v>1.97</v>
      </c>
      <c r="BL43" s="4">
        <v>1.97</v>
      </c>
      <c r="BM43" s="4">
        <v>1.97</v>
      </c>
      <c r="BN43" s="4">
        <v>1.97</v>
      </c>
      <c r="BO43" s="4">
        <v>1.97</v>
      </c>
      <c r="BP43" s="4">
        <v>1.97</v>
      </c>
      <c r="BQ43" s="4">
        <v>1.97</v>
      </c>
      <c r="BR43" s="4">
        <v>1.97</v>
      </c>
      <c r="BS43" s="4">
        <v>1.97</v>
      </c>
      <c r="BT43" s="4">
        <v>1.97</v>
      </c>
      <c r="BU43" s="4">
        <v>1.97</v>
      </c>
      <c r="BV43" s="4">
        <v>1.97</v>
      </c>
      <c r="BW43" s="4">
        <v>1.97</v>
      </c>
      <c r="BX43" s="4">
        <v>1.97</v>
      </c>
      <c r="BY43" s="4">
        <v>1.97</v>
      </c>
      <c r="BZ43" s="4">
        <v>1.97</v>
      </c>
      <c r="CA43" s="4">
        <v>1.97</v>
      </c>
      <c r="CB43" s="4">
        <v>1.97</v>
      </c>
      <c r="CC43" s="4">
        <v>1.97</v>
      </c>
      <c r="CD43" s="4">
        <v>1.97</v>
      </c>
      <c r="CE43" s="4">
        <v>1.97</v>
      </c>
      <c r="CF43" s="4">
        <v>1.97</v>
      </c>
      <c r="CG43" s="4">
        <v>1.97</v>
      </c>
      <c r="CH43" s="4">
        <v>1.97</v>
      </c>
      <c r="CI43" s="4">
        <v>1.97</v>
      </c>
      <c r="CJ43" s="4">
        <v>1.97</v>
      </c>
      <c r="CK43" s="4">
        <v>1.97</v>
      </c>
    </row>
    <row r="44" spans="1:89" ht="35.450000000000003" customHeight="1" x14ac:dyDescent="0.25">
      <c r="A44" s="4" t="s">
        <v>99</v>
      </c>
      <c r="B44" s="7" t="s">
        <v>103</v>
      </c>
      <c r="C44" s="4" t="s">
        <v>104</v>
      </c>
      <c r="D44" s="4">
        <f>SUM(M44:CK44)</f>
        <v>25820</v>
      </c>
      <c r="E44" s="4">
        <v>138</v>
      </c>
      <c r="F44" s="4">
        <v>140</v>
      </c>
      <c r="G44" s="4">
        <v>116</v>
      </c>
      <c r="H44" s="4">
        <v>121</v>
      </c>
      <c r="I44" s="4">
        <v>109</v>
      </c>
      <c r="J44" s="4">
        <v>104</v>
      </c>
      <c r="K44" s="4">
        <v>107</v>
      </c>
      <c r="L44" s="4">
        <v>122</v>
      </c>
      <c r="M44" s="4">
        <v>127</v>
      </c>
      <c r="N44" s="4">
        <v>131</v>
      </c>
      <c r="O44" s="4">
        <v>135</v>
      </c>
      <c r="P44" s="4">
        <v>140</v>
      </c>
      <c r="Q44" s="17">
        <v>146</v>
      </c>
      <c r="R44" s="4">
        <v>150</v>
      </c>
      <c r="S44" s="4">
        <v>160</v>
      </c>
      <c r="T44" s="4">
        <v>158</v>
      </c>
      <c r="U44" s="4">
        <v>159</v>
      </c>
      <c r="V44" s="4">
        <v>160</v>
      </c>
      <c r="W44" s="4">
        <v>166</v>
      </c>
      <c r="X44" s="4">
        <v>169</v>
      </c>
      <c r="Y44" s="4">
        <v>180</v>
      </c>
      <c r="Z44" s="4">
        <v>183</v>
      </c>
      <c r="AA44" s="4">
        <v>192</v>
      </c>
      <c r="AB44" s="4">
        <v>198</v>
      </c>
      <c r="AC44" s="4">
        <v>208</v>
      </c>
      <c r="AD44" s="4">
        <v>216</v>
      </c>
      <c r="AE44" s="4">
        <v>224</v>
      </c>
      <c r="AF44" s="4">
        <v>232</v>
      </c>
      <c r="AG44" s="4">
        <v>239</v>
      </c>
      <c r="AH44" s="4">
        <v>248</v>
      </c>
      <c r="AI44" s="4">
        <v>257</v>
      </c>
      <c r="AJ44" s="4">
        <v>266</v>
      </c>
      <c r="AK44" s="4">
        <v>275</v>
      </c>
      <c r="AL44" s="4">
        <v>285</v>
      </c>
      <c r="AM44" s="4">
        <v>268</v>
      </c>
      <c r="AN44" s="4">
        <v>278</v>
      </c>
      <c r="AO44" s="4">
        <v>288</v>
      </c>
      <c r="AP44" s="4">
        <v>298</v>
      </c>
      <c r="AQ44" s="4">
        <v>309</v>
      </c>
      <c r="AR44" s="4">
        <v>315</v>
      </c>
      <c r="AS44" s="4">
        <v>302</v>
      </c>
      <c r="AT44" s="4">
        <v>313</v>
      </c>
      <c r="AU44" s="4">
        <v>324</v>
      </c>
      <c r="AV44" s="4">
        <v>335</v>
      </c>
      <c r="AW44" s="4">
        <v>348</v>
      </c>
      <c r="AX44" s="4">
        <v>360</v>
      </c>
      <c r="AY44" s="4">
        <v>373</v>
      </c>
      <c r="AZ44" s="4">
        <v>387</v>
      </c>
      <c r="BA44" s="4">
        <v>388</v>
      </c>
      <c r="BB44" s="4">
        <v>402</v>
      </c>
      <c r="BC44" s="4">
        <v>368</v>
      </c>
      <c r="BD44" s="4">
        <v>381</v>
      </c>
      <c r="BE44" s="4">
        <v>395</v>
      </c>
      <c r="BF44" s="4">
        <v>409</v>
      </c>
      <c r="BG44" s="4">
        <v>424</v>
      </c>
      <c r="BH44" s="4">
        <v>439</v>
      </c>
      <c r="BI44" s="4">
        <v>455</v>
      </c>
      <c r="BJ44" s="4">
        <v>471</v>
      </c>
      <c r="BK44" s="4">
        <v>488</v>
      </c>
      <c r="BL44" s="4">
        <v>506</v>
      </c>
      <c r="BM44" s="4">
        <v>524</v>
      </c>
      <c r="BN44" s="4">
        <v>543</v>
      </c>
      <c r="BO44" s="4">
        <v>562</v>
      </c>
      <c r="BP44" s="4">
        <v>583</v>
      </c>
      <c r="BQ44" s="4">
        <v>604</v>
      </c>
      <c r="BR44" s="4">
        <v>625</v>
      </c>
      <c r="BS44" s="4">
        <v>648</v>
      </c>
      <c r="BT44" s="4">
        <v>671</v>
      </c>
      <c r="BU44" s="4">
        <v>695</v>
      </c>
      <c r="BV44" s="4">
        <v>720</v>
      </c>
      <c r="BW44" s="4">
        <v>746</v>
      </c>
      <c r="BX44" s="4">
        <v>773</v>
      </c>
      <c r="BY44" s="4">
        <v>801</v>
      </c>
      <c r="BZ44" s="4">
        <v>830</v>
      </c>
      <c r="CA44" s="4">
        <v>215</v>
      </c>
      <c r="CB44" s="4">
        <v>223</v>
      </c>
      <c r="CC44" s="4">
        <v>231</v>
      </c>
      <c r="CD44" s="4">
        <v>211</v>
      </c>
      <c r="CE44" s="4">
        <v>219</v>
      </c>
      <c r="CF44" s="4">
        <v>143</v>
      </c>
      <c r="CG44" s="4">
        <v>148</v>
      </c>
      <c r="CH44" s="4">
        <v>153</v>
      </c>
      <c r="CI44" s="4">
        <v>159</v>
      </c>
      <c r="CJ44" s="4">
        <v>165</v>
      </c>
      <c r="CK44" s="4">
        <v>0</v>
      </c>
    </row>
    <row r="45" spans="1:89" ht="35.450000000000003" customHeight="1" x14ac:dyDescent="0.25">
      <c r="A45" s="16" t="s">
        <v>154</v>
      </c>
      <c r="B45" s="16"/>
      <c r="C45" s="4"/>
      <c r="D45" s="16" t="s">
        <v>105</v>
      </c>
      <c r="E45" s="16" t="s">
        <v>9</v>
      </c>
      <c r="F45" s="16" t="s">
        <v>10</v>
      </c>
      <c r="G45" s="16" t="s">
        <v>11</v>
      </c>
      <c r="H45" s="16" t="s">
        <v>12</v>
      </c>
      <c r="I45" s="16" t="s">
        <v>13</v>
      </c>
      <c r="J45" s="16" t="s">
        <v>14</v>
      </c>
      <c r="K45" s="16" t="s">
        <v>15</v>
      </c>
      <c r="L45" s="16" t="s">
        <v>16</v>
      </c>
      <c r="M45" s="16" t="s">
        <v>17</v>
      </c>
      <c r="N45" s="16" t="s">
        <v>18</v>
      </c>
      <c r="O45" s="16" t="s">
        <v>19</v>
      </c>
      <c r="P45" s="16" t="s">
        <v>20</v>
      </c>
      <c r="Q45" s="17" t="s">
        <v>21</v>
      </c>
      <c r="R45" s="16" t="s">
        <v>22</v>
      </c>
      <c r="S45" s="16" t="s">
        <v>23</v>
      </c>
      <c r="T45" s="16" t="s">
        <v>24</v>
      </c>
      <c r="U45" s="16" t="s">
        <v>25</v>
      </c>
      <c r="V45" s="16" t="s">
        <v>26</v>
      </c>
      <c r="W45" s="16" t="s">
        <v>27</v>
      </c>
      <c r="X45" s="16" t="s">
        <v>28</v>
      </c>
      <c r="Y45" s="16" t="s">
        <v>29</v>
      </c>
      <c r="Z45" s="16" t="s">
        <v>30</v>
      </c>
      <c r="AA45" s="16" t="s">
        <v>31</v>
      </c>
      <c r="AB45" s="16" t="s">
        <v>32</v>
      </c>
      <c r="AC45" s="16" t="s">
        <v>33</v>
      </c>
      <c r="AD45" s="16" t="s">
        <v>34</v>
      </c>
      <c r="AE45" s="16" t="s">
        <v>35</v>
      </c>
      <c r="AF45" s="16" t="s">
        <v>36</v>
      </c>
      <c r="AG45" s="16" t="s">
        <v>37</v>
      </c>
      <c r="AH45" s="16" t="s">
        <v>38</v>
      </c>
      <c r="AI45" s="16" t="s">
        <v>39</v>
      </c>
      <c r="AJ45" s="16" t="s">
        <v>40</v>
      </c>
      <c r="AK45" s="16" t="s">
        <v>41</v>
      </c>
      <c r="AL45" s="16" t="s">
        <v>42</v>
      </c>
      <c r="AM45" s="16" t="s">
        <v>43</v>
      </c>
      <c r="AN45" s="16" t="s">
        <v>44</v>
      </c>
      <c r="AO45" s="16" t="s">
        <v>45</v>
      </c>
      <c r="AP45" s="16" t="s">
        <v>46</v>
      </c>
      <c r="AQ45" s="16" t="s">
        <v>47</v>
      </c>
      <c r="AR45" s="16" t="s">
        <v>48</v>
      </c>
      <c r="AS45" s="16" t="s">
        <v>49</v>
      </c>
      <c r="AT45" s="16" t="s">
        <v>50</v>
      </c>
      <c r="AU45" s="16" t="s">
        <v>51</v>
      </c>
      <c r="AV45" s="16" t="s">
        <v>52</v>
      </c>
      <c r="AW45" s="16" t="s">
        <v>53</v>
      </c>
      <c r="AX45" s="16" t="s">
        <v>54</v>
      </c>
      <c r="AY45" s="16" t="s">
        <v>55</v>
      </c>
      <c r="AZ45" s="16" t="s">
        <v>56</v>
      </c>
      <c r="BA45" s="16" t="s">
        <v>57</v>
      </c>
      <c r="BB45" s="16" t="s">
        <v>58</v>
      </c>
      <c r="BC45" s="16" t="s">
        <v>59</v>
      </c>
      <c r="BD45" s="16" t="s">
        <v>60</v>
      </c>
      <c r="BE45" s="16" t="s">
        <v>61</v>
      </c>
      <c r="BF45" s="16" t="s">
        <v>62</v>
      </c>
      <c r="BG45" s="16" t="s">
        <v>63</v>
      </c>
      <c r="BH45" s="16" t="s">
        <v>64</v>
      </c>
      <c r="BI45" s="16" t="s">
        <v>65</v>
      </c>
      <c r="BJ45" s="16" t="s">
        <v>66</v>
      </c>
      <c r="BK45" s="16" t="s">
        <v>67</v>
      </c>
      <c r="BL45" s="16" t="s">
        <v>68</v>
      </c>
      <c r="BM45" s="16" t="s">
        <v>69</v>
      </c>
      <c r="BN45" s="16" t="s">
        <v>70</v>
      </c>
      <c r="BO45" s="16" t="s">
        <v>71</v>
      </c>
      <c r="BP45" s="16" t="s">
        <v>72</v>
      </c>
      <c r="BQ45" s="16" t="s">
        <v>73</v>
      </c>
      <c r="BR45" s="16" t="s">
        <v>74</v>
      </c>
      <c r="BS45" s="16" t="s">
        <v>75</v>
      </c>
      <c r="BT45" s="16" t="s">
        <v>76</v>
      </c>
      <c r="BU45" s="16" t="s">
        <v>77</v>
      </c>
      <c r="BV45" s="16" t="s">
        <v>78</v>
      </c>
      <c r="BW45" s="16" t="s">
        <v>79</v>
      </c>
      <c r="BX45" s="16" t="s">
        <v>80</v>
      </c>
      <c r="BY45" s="16" t="s">
        <v>81</v>
      </c>
      <c r="BZ45" s="16" t="s">
        <v>82</v>
      </c>
      <c r="CA45" s="16" t="s">
        <v>83</v>
      </c>
      <c r="CB45" s="16" t="s">
        <v>84</v>
      </c>
      <c r="CC45" s="16" t="s">
        <v>85</v>
      </c>
      <c r="CD45" s="16" t="s">
        <v>86</v>
      </c>
      <c r="CE45" s="16" t="s">
        <v>87</v>
      </c>
      <c r="CF45" s="16" t="s">
        <v>88</v>
      </c>
      <c r="CG45" s="16" t="s">
        <v>89</v>
      </c>
      <c r="CH45" s="16" t="s">
        <v>90</v>
      </c>
      <c r="CI45" s="16" t="s">
        <v>91</v>
      </c>
      <c r="CJ45" s="16" t="s">
        <v>92</v>
      </c>
      <c r="CK45" s="16" t="s">
        <v>93</v>
      </c>
    </row>
    <row r="46" spans="1:89" ht="35.450000000000003" customHeight="1" x14ac:dyDescent="0.25">
      <c r="A46" s="18" t="s">
        <v>106</v>
      </c>
      <c r="B46" s="7" t="s">
        <v>94</v>
      </c>
      <c r="C46" s="4" t="s">
        <v>95</v>
      </c>
      <c r="D46" s="4">
        <v>9.9149999999999991</v>
      </c>
      <c r="E46" s="4">
        <v>505</v>
      </c>
      <c r="F46" s="4">
        <v>410</v>
      </c>
      <c r="G46" s="4">
        <v>282</v>
      </c>
      <c r="H46" s="4">
        <v>410</v>
      </c>
      <c r="I46" s="4">
        <v>359</v>
      </c>
      <c r="J46" s="4">
        <v>293</v>
      </c>
      <c r="K46" s="4">
        <v>244</v>
      </c>
      <c r="L46" s="4">
        <v>255</v>
      </c>
      <c r="M46" s="4">
        <v>206</v>
      </c>
      <c r="N46" s="4">
        <v>195</v>
      </c>
      <c r="O46" s="4">
        <v>175</v>
      </c>
      <c r="P46" s="4">
        <v>161</v>
      </c>
      <c r="Q46" s="17">
        <v>95</v>
      </c>
      <c r="R46" s="4">
        <v>98</v>
      </c>
      <c r="S46" s="4">
        <v>81</v>
      </c>
      <c r="T46" s="4">
        <v>78</v>
      </c>
      <c r="U46" s="4">
        <v>80</v>
      </c>
      <c r="V46" s="4">
        <v>61</v>
      </c>
      <c r="W46" s="4">
        <v>54</v>
      </c>
      <c r="X46" s="4">
        <v>50</v>
      </c>
      <c r="Y46" s="4">
        <v>49</v>
      </c>
      <c r="Z46" s="4">
        <v>49</v>
      </c>
      <c r="AA46" s="4">
        <v>49</v>
      </c>
      <c r="AB46" s="4">
        <v>49</v>
      </c>
      <c r="AC46" s="4">
        <v>27</v>
      </c>
      <c r="AD46" s="4">
        <v>27</v>
      </c>
      <c r="AE46" s="4">
        <v>7</v>
      </c>
      <c r="AF46" s="4">
        <v>7</v>
      </c>
      <c r="AG46" s="4">
        <v>7</v>
      </c>
      <c r="AH46" s="4">
        <v>7</v>
      </c>
      <c r="AI46" s="4">
        <v>7</v>
      </c>
      <c r="AJ46" s="4">
        <v>48</v>
      </c>
      <c r="AK46" s="4">
        <v>105</v>
      </c>
      <c r="AL46" s="4">
        <v>156</v>
      </c>
      <c r="AM46" s="4">
        <v>207</v>
      </c>
      <c r="AN46" s="4">
        <v>207</v>
      </c>
      <c r="AO46" s="4">
        <v>156</v>
      </c>
      <c r="AP46" s="4">
        <v>105</v>
      </c>
      <c r="AQ46" s="4">
        <v>65</v>
      </c>
      <c r="AR46" s="4">
        <v>86</v>
      </c>
      <c r="AS46" s="4">
        <v>106</v>
      </c>
      <c r="AT46" s="4">
        <v>107</v>
      </c>
      <c r="AU46" s="4">
        <v>106</v>
      </c>
      <c r="AV46" s="4">
        <v>106</v>
      </c>
      <c r="AW46" s="4">
        <v>106</v>
      </c>
      <c r="AX46" s="4">
        <v>106</v>
      </c>
      <c r="AY46" s="4">
        <v>106</v>
      </c>
      <c r="AZ46" s="4">
        <v>106</v>
      </c>
      <c r="BA46" s="4">
        <v>107</v>
      </c>
      <c r="BB46" s="4">
        <v>106</v>
      </c>
      <c r="BC46" s="4">
        <v>106</v>
      </c>
      <c r="BD46" s="4">
        <v>105</v>
      </c>
      <c r="BE46" s="4">
        <v>105</v>
      </c>
      <c r="BF46" s="4">
        <v>103</v>
      </c>
      <c r="BG46" s="4">
        <v>103</v>
      </c>
      <c r="BH46" s="4">
        <v>103</v>
      </c>
      <c r="BI46" s="4">
        <v>103</v>
      </c>
      <c r="BJ46" s="4">
        <v>103</v>
      </c>
      <c r="BK46" s="4">
        <v>103</v>
      </c>
      <c r="BL46" s="4">
        <v>103</v>
      </c>
      <c r="BM46" s="4">
        <v>103</v>
      </c>
      <c r="BN46" s="4">
        <v>103</v>
      </c>
      <c r="BO46" s="4">
        <v>103</v>
      </c>
      <c r="BP46" s="4">
        <v>103</v>
      </c>
      <c r="BQ46" s="4">
        <v>103</v>
      </c>
      <c r="BR46" s="4">
        <v>90</v>
      </c>
      <c r="BS46" s="4">
        <v>105</v>
      </c>
      <c r="BT46" s="4">
        <v>104</v>
      </c>
      <c r="BU46" s="4">
        <v>110</v>
      </c>
      <c r="BV46" s="4">
        <v>105</v>
      </c>
      <c r="BW46" s="4">
        <v>107</v>
      </c>
      <c r="BX46" s="4">
        <v>105</v>
      </c>
      <c r="BY46" s="4">
        <v>100</v>
      </c>
      <c r="BZ46" s="4">
        <v>104</v>
      </c>
      <c r="CA46" s="4">
        <v>100</v>
      </c>
      <c r="CB46" s="4">
        <v>105</v>
      </c>
      <c r="CC46" s="4">
        <v>100</v>
      </c>
      <c r="CD46" s="4">
        <v>100</v>
      </c>
      <c r="CE46" s="4">
        <v>100</v>
      </c>
      <c r="CF46" s="4">
        <v>69</v>
      </c>
      <c r="CG46" s="4">
        <v>69</v>
      </c>
      <c r="CH46" s="4">
        <v>69</v>
      </c>
      <c r="CI46" s="4">
        <v>69</v>
      </c>
      <c r="CJ46" s="4">
        <v>68</v>
      </c>
      <c r="CK46" s="4">
        <v>0</v>
      </c>
    </row>
    <row r="47" spans="1:89" ht="35.450000000000003" customHeight="1" x14ac:dyDescent="0.25">
      <c r="A47" s="4" t="s">
        <v>96</v>
      </c>
      <c r="B47" s="4" t="s">
        <v>97</v>
      </c>
      <c r="C47" s="4" t="s">
        <v>98</v>
      </c>
      <c r="D47" s="4"/>
      <c r="E47" s="4">
        <v>1.6</v>
      </c>
      <c r="F47" s="4">
        <v>1.6</v>
      </c>
      <c r="G47" s="4">
        <v>1.6</v>
      </c>
      <c r="H47" s="4">
        <v>1.6</v>
      </c>
      <c r="I47" s="4">
        <v>1.6</v>
      </c>
      <c r="J47" s="4">
        <v>1.6</v>
      </c>
      <c r="K47" s="4">
        <v>1.6</v>
      </c>
      <c r="L47" s="4">
        <v>1.6</v>
      </c>
      <c r="M47" s="4">
        <v>1.6</v>
      </c>
      <c r="N47" s="4">
        <v>1.6</v>
      </c>
      <c r="O47" s="4">
        <v>1.6</v>
      </c>
      <c r="P47" s="4">
        <v>1.6</v>
      </c>
      <c r="Q47" s="17">
        <v>1.6</v>
      </c>
      <c r="R47" s="4">
        <v>1.6</v>
      </c>
      <c r="S47" s="4">
        <v>1.6</v>
      </c>
      <c r="T47" s="4">
        <v>1.6</v>
      </c>
      <c r="U47" s="4">
        <v>1.6</v>
      </c>
      <c r="V47" s="4">
        <v>1.6</v>
      </c>
      <c r="W47" s="4">
        <v>1.6</v>
      </c>
      <c r="X47" s="4">
        <v>1.6</v>
      </c>
      <c r="Y47" s="4">
        <v>1.6</v>
      </c>
      <c r="Z47" s="4">
        <v>1.6</v>
      </c>
      <c r="AA47" s="4">
        <v>1.6</v>
      </c>
      <c r="AB47" s="4">
        <v>1.6</v>
      </c>
      <c r="AC47" s="4">
        <v>1.6</v>
      </c>
      <c r="AD47" s="4">
        <v>1.6</v>
      </c>
      <c r="AE47" s="4">
        <v>1.6</v>
      </c>
      <c r="AF47" s="4">
        <v>1.6</v>
      </c>
      <c r="AG47" s="4">
        <v>1.6</v>
      </c>
      <c r="AH47" s="4">
        <v>1.6</v>
      </c>
      <c r="AI47" s="4">
        <v>1.6</v>
      </c>
      <c r="AJ47" s="4">
        <v>1.6</v>
      </c>
      <c r="AK47" s="4">
        <v>1.6</v>
      </c>
      <c r="AL47" s="4">
        <v>1.6</v>
      </c>
      <c r="AM47" s="4">
        <v>1.6</v>
      </c>
      <c r="AN47" s="4">
        <v>1.6</v>
      </c>
      <c r="AO47" s="4">
        <v>1.6</v>
      </c>
      <c r="AP47" s="4">
        <v>1.6</v>
      </c>
      <c r="AQ47" s="4">
        <v>1.6</v>
      </c>
      <c r="AR47" s="4">
        <v>1.6</v>
      </c>
      <c r="AS47" s="4">
        <v>1.6</v>
      </c>
      <c r="AT47" s="4">
        <v>1.6</v>
      </c>
      <c r="AU47" s="4">
        <v>1.6</v>
      </c>
      <c r="AV47" s="4">
        <v>1.6</v>
      </c>
      <c r="AW47" s="4">
        <v>1.6</v>
      </c>
      <c r="AX47" s="4">
        <v>1.6</v>
      </c>
      <c r="AY47" s="4">
        <v>1.6</v>
      </c>
      <c r="AZ47" s="4">
        <v>1.6</v>
      </c>
      <c r="BA47" s="4">
        <v>1.6</v>
      </c>
      <c r="BB47" s="4">
        <v>1.6</v>
      </c>
      <c r="BC47" s="4">
        <v>1.6</v>
      </c>
      <c r="BD47" s="4">
        <v>1.6</v>
      </c>
      <c r="BE47" s="4">
        <v>1.6</v>
      </c>
      <c r="BF47" s="4">
        <v>1.6</v>
      </c>
      <c r="BG47" s="4">
        <v>1.6</v>
      </c>
      <c r="BH47" s="4">
        <v>1.6</v>
      </c>
      <c r="BI47" s="4">
        <v>1.6</v>
      </c>
      <c r="BJ47" s="4">
        <v>1.6</v>
      </c>
      <c r="BK47" s="4">
        <v>1.6</v>
      </c>
      <c r="BL47" s="4">
        <v>1.6</v>
      </c>
      <c r="BM47" s="4">
        <v>1.6</v>
      </c>
      <c r="BN47" s="4">
        <v>1.6</v>
      </c>
      <c r="BO47" s="4">
        <v>1.6</v>
      </c>
      <c r="BP47" s="4">
        <v>1.6</v>
      </c>
      <c r="BQ47" s="4">
        <v>1.6</v>
      </c>
      <c r="BR47" s="4">
        <v>1.6</v>
      </c>
      <c r="BS47" s="4">
        <v>1.6</v>
      </c>
      <c r="BT47" s="4">
        <v>1.6</v>
      </c>
      <c r="BU47" s="4">
        <v>1.6</v>
      </c>
      <c r="BV47" s="4">
        <v>1.6</v>
      </c>
      <c r="BW47" s="4">
        <v>1.6</v>
      </c>
      <c r="BX47" s="4">
        <v>1.6</v>
      </c>
      <c r="BY47" s="4">
        <v>1.6</v>
      </c>
      <c r="BZ47" s="4">
        <v>1.6</v>
      </c>
      <c r="CA47" s="4">
        <v>1.6</v>
      </c>
      <c r="CB47" s="4">
        <v>1.6</v>
      </c>
      <c r="CC47" s="4">
        <v>1.6</v>
      </c>
      <c r="CD47" s="4">
        <v>1.6</v>
      </c>
      <c r="CE47" s="4">
        <v>1.6</v>
      </c>
      <c r="CF47" s="4">
        <v>1.6</v>
      </c>
      <c r="CG47" s="4">
        <v>1.6</v>
      </c>
      <c r="CH47" s="4">
        <v>1.6</v>
      </c>
      <c r="CI47" s="4">
        <v>1.6</v>
      </c>
      <c r="CJ47" s="4">
        <v>1.6</v>
      </c>
      <c r="CK47" s="4">
        <v>1.6</v>
      </c>
    </row>
    <row r="48" spans="1:89" ht="35.450000000000003" customHeight="1" x14ac:dyDescent="0.25">
      <c r="A48" s="4" t="s">
        <v>99</v>
      </c>
      <c r="B48" s="7" t="s">
        <v>100</v>
      </c>
      <c r="C48" s="4" t="s">
        <v>101</v>
      </c>
      <c r="D48" s="4">
        <v>18.927</v>
      </c>
      <c r="E48" s="4">
        <v>513</v>
      </c>
      <c r="F48" s="4">
        <v>423</v>
      </c>
      <c r="G48" s="4">
        <v>296</v>
      </c>
      <c r="H48" s="4">
        <v>437</v>
      </c>
      <c r="I48" s="4">
        <v>389</v>
      </c>
      <c r="J48" s="4">
        <v>322</v>
      </c>
      <c r="K48" s="4">
        <v>273</v>
      </c>
      <c r="L48" s="4">
        <v>290</v>
      </c>
      <c r="M48" s="4">
        <v>237</v>
      </c>
      <c r="N48" s="4">
        <v>228</v>
      </c>
      <c r="O48" s="4">
        <v>208</v>
      </c>
      <c r="P48" s="4">
        <v>195</v>
      </c>
      <c r="Q48" s="17">
        <v>117</v>
      </c>
      <c r="R48" s="4">
        <v>123</v>
      </c>
      <c r="S48" s="4">
        <v>103</v>
      </c>
      <c r="T48" s="4">
        <v>100</v>
      </c>
      <c r="U48" s="4">
        <v>105</v>
      </c>
      <c r="V48" s="4">
        <v>81</v>
      </c>
      <c r="W48" s="4">
        <v>72</v>
      </c>
      <c r="X48" s="4">
        <v>69</v>
      </c>
      <c r="Y48" s="4">
        <v>69</v>
      </c>
      <c r="Z48" s="4">
        <v>70</v>
      </c>
      <c r="AA48" s="4">
        <v>71</v>
      </c>
      <c r="AB48" s="4">
        <v>72</v>
      </c>
      <c r="AC48" s="4">
        <v>41</v>
      </c>
      <c r="AD48" s="4">
        <v>41</v>
      </c>
      <c r="AE48" s="4">
        <v>11</v>
      </c>
      <c r="AF48" s="4">
        <v>12</v>
      </c>
      <c r="AG48" s="4">
        <v>12</v>
      </c>
      <c r="AH48" s="4">
        <v>12</v>
      </c>
      <c r="AI48" s="4">
        <v>12</v>
      </c>
      <c r="AJ48" s="4">
        <v>80</v>
      </c>
      <c r="AK48" s="4">
        <v>178</v>
      </c>
      <c r="AL48" s="4">
        <v>268</v>
      </c>
      <c r="AM48" s="4">
        <v>361</v>
      </c>
      <c r="AN48" s="4">
        <v>367</v>
      </c>
      <c r="AO48" s="4">
        <v>281</v>
      </c>
      <c r="AP48" s="4">
        <v>193</v>
      </c>
      <c r="AQ48" s="4">
        <v>120</v>
      </c>
      <c r="AR48" s="4">
        <v>162</v>
      </c>
      <c r="AS48" s="4">
        <v>203</v>
      </c>
      <c r="AT48" s="4">
        <v>208</v>
      </c>
      <c r="AU48" s="4">
        <v>210</v>
      </c>
      <c r="AV48" s="4">
        <v>213</v>
      </c>
      <c r="AW48" s="4">
        <v>217</v>
      </c>
      <c r="AX48" s="4">
        <v>220</v>
      </c>
      <c r="AY48" s="4">
        <v>224</v>
      </c>
      <c r="AZ48" s="4">
        <v>227</v>
      </c>
      <c r="BA48" s="4">
        <v>232</v>
      </c>
      <c r="BB48" s="4">
        <v>234</v>
      </c>
      <c r="BC48" s="4">
        <v>238</v>
      </c>
      <c r="BD48" s="4">
        <v>239</v>
      </c>
      <c r="BE48" s="4">
        <v>243</v>
      </c>
      <c r="BF48" s="4">
        <v>244</v>
      </c>
      <c r="BG48" s="4">
        <v>248</v>
      </c>
      <c r="BH48" s="4">
        <v>251</v>
      </c>
      <c r="BI48" s="4">
        <v>256</v>
      </c>
      <c r="BJ48" s="4">
        <v>260</v>
      </c>
      <c r="BK48" s="4">
        <v>264</v>
      </c>
      <c r="BL48" s="4">
        <v>268</v>
      </c>
      <c r="BM48" s="4">
        <v>272</v>
      </c>
      <c r="BN48" s="4">
        <v>277</v>
      </c>
      <c r="BO48" s="4">
        <v>281</v>
      </c>
      <c r="BP48" s="4">
        <v>286</v>
      </c>
      <c r="BQ48" s="4">
        <v>290</v>
      </c>
      <c r="BR48" s="4">
        <v>257</v>
      </c>
      <c r="BS48" s="4">
        <v>303</v>
      </c>
      <c r="BT48" s="4">
        <v>307</v>
      </c>
      <c r="BU48" s="4">
        <v>328</v>
      </c>
      <c r="BV48" s="4">
        <v>318</v>
      </c>
      <c r="BW48" s="4">
        <v>331</v>
      </c>
      <c r="BX48" s="4">
        <v>330</v>
      </c>
      <c r="BY48" s="4">
        <v>318</v>
      </c>
      <c r="BZ48" s="4">
        <v>336</v>
      </c>
      <c r="CA48" s="4">
        <v>329</v>
      </c>
      <c r="CB48" s="4">
        <v>349</v>
      </c>
      <c r="CC48" s="4">
        <v>339</v>
      </c>
      <c r="CD48" s="4">
        <v>344</v>
      </c>
      <c r="CE48" s="4">
        <v>350</v>
      </c>
      <c r="CF48" s="4">
        <v>246</v>
      </c>
      <c r="CG48" s="4">
        <v>251</v>
      </c>
      <c r="CH48" s="4">
        <v>254</v>
      </c>
      <c r="CI48" s="4">
        <v>258</v>
      </c>
      <c r="CJ48" s="4">
        <v>259</v>
      </c>
      <c r="CK48" s="4">
        <v>0</v>
      </c>
    </row>
    <row r="49" spans="1:89" ht="35.450000000000003" customHeight="1" x14ac:dyDescent="0.25">
      <c r="A49" s="4" t="s">
        <v>102</v>
      </c>
      <c r="B49" s="4" t="s">
        <v>97</v>
      </c>
      <c r="C49" s="4" t="s">
        <v>98</v>
      </c>
      <c r="D49" s="4"/>
      <c r="E49" s="4">
        <v>1.97</v>
      </c>
      <c r="F49" s="4">
        <v>1.97</v>
      </c>
      <c r="G49" s="4">
        <v>1.97</v>
      </c>
      <c r="H49" s="4">
        <v>1.97</v>
      </c>
      <c r="I49" s="4">
        <v>1.97</v>
      </c>
      <c r="J49" s="4">
        <v>1.97</v>
      </c>
      <c r="K49" s="4">
        <v>1.97</v>
      </c>
      <c r="L49" s="4">
        <v>1.97</v>
      </c>
      <c r="M49" s="4">
        <v>1.97</v>
      </c>
      <c r="N49" s="4">
        <v>1.97</v>
      </c>
      <c r="O49" s="4">
        <v>1.97</v>
      </c>
      <c r="P49" s="4">
        <v>1.97</v>
      </c>
      <c r="Q49" s="17">
        <v>1.97</v>
      </c>
      <c r="R49" s="4">
        <v>1.97</v>
      </c>
      <c r="S49" s="4">
        <v>1.97</v>
      </c>
      <c r="T49" s="4">
        <v>1.97</v>
      </c>
      <c r="U49" s="4">
        <v>1.97</v>
      </c>
      <c r="V49" s="4">
        <v>1.97</v>
      </c>
      <c r="W49" s="4">
        <v>1.97</v>
      </c>
      <c r="X49" s="4">
        <v>1.97</v>
      </c>
      <c r="Y49" s="4">
        <v>1.97</v>
      </c>
      <c r="Z49" s="4">
        <v>1.97</v>
      </c>
      <c r="AA49" s="4">
        <v>1.97</v>
      </c>
      <c r="AB49" s="4">
        <v>1.97</v>
      </c>
      <c r="AC49" s="4">
        <v>1.97</v>
      </c>
      <c r="AD49" s="4">
        <v>1.97</v>
      </c>
      <c r="AE49" s="4">
        <v>1.97</v>
      </c>
      <c r="AF49" s="4">
        <v>1.97</v>
      </c>
      <c r="AG49" s="4">
        <v>1.97</v>
      </c>
      <c r="AH49" s="4">
        <v>1.97</v>
      </c>
      <c r="AI49" s="4">
        <v>1.97</v>
      </c>
      <c r="AJ49" s="4">
        <v>1.97</v>
      </c>
      <c r="AK49" s="4">
        <v>1.97</v>
      </c>
      <c r="AL49" s="4">
        <v>1.97</v>
      </c>
      <c r="AM49" s="4">
        <v>1.97</v>
      </c>
      <c r="AN49" s="4">
        <v>1.97</v>
      </c>
      <c r="AO49" s="4">
        <v>1.97</v>
      </c>
      <c r="AP49" s="4">
        <v>1.97</v>
      </c>
      <c r="AQ49" s="4">
        <v>1.97</v>
      </c>
      <c r="AR49" s="4">
        <v>1.97</v>
      </c>
      <c r="AS49" s="4">
        <v>1.97</v>
      </c>
      <c r="AT49" s="4">
        <v>1.97</v>
      </c>
      <c r="AU49" s="4">
        <v>1.97</v>
      </c>
      <c r="AV49" s="4">
        <v>1.97</v>
      </c>
      <c r="AW49" s="4">
        <v>1.97</v>
      </c>
      <c r="AX49" s="4">
        <v>1.97</v>
      </c>
      <c r="AY49" s="4">
        <v>1.97</v>
      </c>
      <c r="AZ49" s="4">
        <v>1.97</v>
      </c>
      <c r="BA49" s="4">
        <v>1.97</v>
      </c>
      <c r="BB49" s="4">
        <v>1.97</v>
      </c>
      <c r="BC49" s="4">
        <v>1.97</v>
      </c>
      <c r="BD49" s="4">
        <v>1.97</v>
      </c>
      <c r="BE49" s="4">
        <v>1.97</v>
      </c>
      <c r="BF49" s="4">
        <v>1.97</v>
      </c>
      <c r="BG49" s="4">
        <v>1.97</v>
      </c>
      <c r="BH49" s="4">
        <v>1.97</v>
      </c>
      <c r="BI49" s="4">
        <v>1.97</v>
      </c>
      <c r="BJ49" s="4">
        <v>1.97</v>
      </c>
      <c r="BK49" s="4">
        <v>1.97</v>
      </c>
      <c r="BL49" s="4">
        <v>1.97</v>
      </c>
      <c r="BM49" s="4">
        <v>1.97</v>
      </c>
      <c r="BN49" s="4">
        <v>1.97</v>
      </c>
      <c r="BO49" s="4">
        <v>1.97</v>
      </c>
      <c r="BP49" s="4">
        <v>1.97</v>
      </c>
      <c r="BQ49" s="4">
        <v>1.97</v>
      </c>
      <c r="BR49" s="4">
        <v>1.97</v>
      </c>
      <c r="BS49" s="4">
        <v>1.97</v>
      </c>
      <c r="BT49" s="4">
        <v>1.97</v>
      </c>
      <c r="BU49" s="4">
        <v>1.97</v>
      </c>
      <c r="BV49" s="4">
        <v>1.97</v>
      </c>
      <c r="BW49" s="4">
        <v>1.97</v>
      </c>
      <c r="BX49" s="4">
        <v>1.97</v>
      </c>
      <c r="BY49" s="4">
        <v>1.97</v>
      </c>
      <c r="BZ49" s="4">
        <v>1.97</v>
      </c>
      <c r="CA49" s="4">
        <v>1.97</v>
      </c>
      <c r="CB49" s="4">
        <v>1.97</v>
      </c>
      <c r="CC49" s="4">
        <v>1.97</v>
      </c>
      <c r="CD49" s="4">
        <v>1.97</v>
      </c>
      <c r="CE49" s="4">
        <v>1.97</v>
      </c>
      <c r="CF49" s="4">
        <v>1.97</v>
      </c>
      <c r="CG49" s="4">
        <v>1.97</v>
      </c>
      <c r="CH49" s="4">
        <v>1.97</v>
      </c>
      <c r="CI49" s="4">
        <v>1.97</v>
      </c>
      <c r="CJ49" s="4">
        <v>1.97</v>
      </c>
      <c r="CK49" s="4">
        <v>1.97</v>
      </c>
    </row>
    <row r="50" spans="1:89" ht="35.450000000000003" customHeight="1" x14ac:dyDescent="0.25">
      <c r="A50" s="4" t="s">
        <v>99</v>
      </c>
      <c r="B50" s="7" t="s">
        <v>103</v>
      </c>
      <c r="C50" s="4" t="s">
        <v>104</v>
      </c>
      <c r="D50" s="4">
        <v>52.84</v>
      </c>
      <c r="E50" s="4">
        <v>523</v>
      </c>
      <c r="F50" s="4">
        <v>440</v>
      </c>
      <c r="G50" s="4">
        <v>314</v>
      </c>
      <c r="H50" s="4">
        <v>473</v>
      </c>
      <c r="I50" s="4">
        <v>428</v>
      </c>
      <c r="J50" s="4">
        <v>362</v>
      </c>
      <c r="K50" s="4">
        <v>312</v>
      </c>
      <c r="L50" s="4">
        <v>339</v>
      </c>
      <c r="M50" s="4">
        <v>283</v>
      </c>
      <c r="N50" s="4">
        <v>278</v>
      </c>
      <c r="O50" s="4">
        <v>258</v>
      </c>
      <c r="P50" s="4">
        <v>247</v>
      </c>
      <c r="Q50" s="17">
        <v>151</v>
      </c>
      <c r="R50" s="4">
        <v>161</v>
      </c>
      <c r="S50" s="4">
        <v>138</v>
      </c>
      <c r="T50" s="4">
        <v>137</v>
      </c>
      <c r="U50" s="4">
        <v>146</v>
      </c>
      <c r="V50" s="4">
        <v>115</v>
      </c>
      <c r="W50" s="4">
        <v>105</v>
      </c>
      <c r="X50" s="4">
        <v>102</v>
      </c>
      <c r="Y50" s="4">
        <v>104</v>
      </c>
      <c r="Z50" s="4">
        <v>108</v>
      </c>
      <c r="AA50" s="4">
        <v>112</v>
      </c>
      <c r="AB50" s="4">
        <v>116</v>
      </c>
      <c r="AC50" s="4">
        <v>66</v>
      </c>
      <c r="AD50" s="4">
        <v>69</v>
      </c>
      <c r="AE50" s="4">
        <v>19</v>
      </c>
      <c r="AF50" s="4">
        <v>20</v>
      </c>
      <c r="AG50" s="4">
        <v>21</v>
      </c>
      <c r="AH50" s="4">
        <v>21</v>
      </c>
      <c r="AI50" s="4">
        <v>22</v>
      </c>
      <c r="AJ50" s="4">
        <v>149</v>
      </c>
      <c r="AK50" s="4">
        <v>339</v>
      </c>
      <c r="AL50" s="4">
        <v>521</v>
      </c>
      <c r="AM50" s="4">
        <v>715</v>
      </c>
      <c r="AN50" s="4">
        <v>741</v>
      </c>
      <c r="AO50" s="4">
        <v>579</v>
      </c>
      <c r="AP50" s="4">
        <v>405</v>
      </c>
      <c r="AQ50" s="4">
        <v>258</v>
      </c>
      <c r="AR50" s="4">
        <v>355</v>
      </c>
      <c r="AS50" s="4">
        <v>453</v>
      </c>
      <c r="AT50" s="4">
        <v>473</v>
      </c>
      <c r="AU50" s="4">
        <v>487</v>
      </c>
      <c r="AV50" s="4">
        <v>504</v>
      </c>
      <c r="AW50" s="4">
        <v>522</v>
      </c>
      <c r="AX50" s="4">
        <v>541</v>
      </c>
      <c r="AY50" s="4">
        <v>561</v>
      </c>
      <c r="AZ50" s="4">
        <v>581</v>
      </c>
      <c r="BA50" s="4">
        <v>604</v>
      </c>
      <c r="BB50" s="4">
        <v>623</v>
      </c>
      <c r="BC50" s="4">
        <v>645</v>
      </c>
      <c r="BD50" s="4">
        <v>661</v>
      </c>
      <c r="BE50" s="4">
        <v>684</v>
      </c>
      <c r="BF50" s="4">
        <v>700</v>
      </c>
      <c r="BG50" s="4">
        <v>725</v>
      </c>
      <c r="BH50" s="4">
        <v>751</v>
      </c>
      <c r="BI50" s="4">
        <v>778</v>
      </c>
      <c r="BJ50" s="4">
        <v>806</v>
      </c>
      <c r="BK50" s="4">
        <v>835</v>
      </c>
      <c r="BL50" s="4">
        <v>866</v>
      </c>
      <c r="BM50" s="4">
        <v>897</v>
      </c>
      <c r="BN50" s="4">
        <v>929</v>
      </c>
      <c r="BO50" s="4">
        <v>963</v>
      </c>
      <c r="BP50" s="4">
        <v>997</v>
      </c>
      <c r="BQ50" s="4">
        <v>1033</v>
      </c>
      <c r="BR50" s="4">
        <v>935</v>
      </c>
      <c r="BS50" s="4">
        <v>1122</v>
      </c>
      <c r="BT50" s="4">
        <v>1160</v>
      </c>
      <c r="BU50" s="4">
        <v>1262</v>
      </c>
      <c r="BV50" s="4">
        <v>1248</v>
      </c>
      <c r="BW50" s="4">
        <v>1327</v>
      </c>
      <c r="BX50" s="4">
        <v>1347</v>
      </c>
      <c r="BY50" s="4">
        <v>1324</v>
      </c>
      <c r="BZ50" s="4">
        <v>1427</v>
      </c>
      <c r="CA50" s="4">
        <v>1424</v>
      </c>
      <c r="CB50" s="4">
        <v>1543</v>
      </c>
      <c r="CC50" s="4">
        <v>1528</v>
      </c>
      <c r="CD50" s="4">
        <v>1581</v>
      </c>
      <c r="CE50" s="4">
        <v>1637</v>
      </c>
      <c r="CF50" s="4">
        <v>1176</v>
      </c>
      <c r="CG50" s="4">
        <v>1221</v>
      </c>
      <c r="CH50" s="4">
        <v>1262</v>
      </c>
      <c r="CI50" s="4">
        <v>1308</v>
      </c>
      <c r="CJ50" s="4">
        <v>1336</v>
      </c>
      <c r="CK50" s="4">
        <v>0</v>
      </c>
    </row>
    <row r="51" spans="1:89" ht="35.450000000000003" customHeight="1" x14ac:dyDescent="0.25">
      <c r="A51" s="16" t="s">
        <v>154</v>
      </c>
      <c r="B51" s="16"/>
      <c r="C51" s="4"/>
      <c r="D51" s="16" t="s">
        <v>107</v>
      </c>
      <c r="E51" s="16" t="s">
        <v>9</v>
      </c>
      <c r="F51" s="16" t="s">
        <v>10</v>
      </c>
      <c r="G51" s="16" t="s">
        <v>11</v>
      </c>
      <c r="H51" s="16" t="s">
        <v>12</v>
      </c>
      <c r="I51" s="16" t="s">
        <v>13</v>
      </c>
      <c r="J51" s="16" t="s">
        <v>14</v>
      </c>
      <c r="K51" s="16" t="s">
        <v>15</v>
      </c>
      <c r="L51" s="16" t="s">
        <v>16</v>
      </c>
      <c r="M51" s="16" t="s">
        <v>17</v>
      </c>
      <c r="N51" s="16" t="s">
        <v>18</v>
      </c>
      <c r="O51" s="16" t="s">
        <v>19</v>
      </c>
      <c r="P51" s="16" t="s">
        <v>20</v>
      </c>
      <c r="Q51" s="17" t="s">
        <v>21</v>
      </c>
      <c r="R51" s="16" t="s">
        <v>22</v>
      </c>
      <c r="S51" s="16" t="s">
        <v>23</v>
      </c>
      <c r="T51" s="16" t="s">
        <v>24</v>
      </c>
      <c r="U51" s="16" t="s">
        <v>25</v>
      </c>
      <c r="V51" s="16" t="s">
        <v>26</v>
      </c>
      <c r="W51" s="16" t="s">
        <v>27</v>
      </c>
      <c r="X51" s="16" t="s">
        <v>28</v>
      </c>
      <c r="Y51" s="16" t="s">
        <v>29</v>
      </c>
      <c r="Z51" s="16" t="s">
        <v>30</v>
      </c>
      <c r="AA51" s="16" t="s">
        <v>31</v>
      </c>
      <c r="AB51" s="16" t="s">
        <v>32</v>
      </c>
      <c r="AC51" s="16" t="s">
        <v>33</v>
      </c>
      <c r="AD51" s="16" t="s">
        <v>34</v>
      </c>
      <c r="AE51" s="16" t="s">
        <v>35</v>
      </c>
      <c r="AF51" s="16" t="s">
        <v>36</v>
      </c>
      <c r="AG51" s="16" t="s">
        <v>37</v>
      </c>
      <c r="AH51" s="16" t="s">
        <v>38</v>
      </c>
      <c r="AI51" s="16" t="s">
        <v>39</v>
      </c>
      <c r="AJ51" s="16" t="s">
        <v>40</v>
      </c>
      <c r="AK51" s="16" t="s">
        <v>41</v>
      </c>
      <c r="AL51" s="16" t="s">
        <v>42</v>
      </c>
      <c r="AM51" s="16" t="s">
        <v>43</v>
      </c>
      <c r="AN51" s="16" t="s">
        <v>44</v>
      </c>
      <c r="AO51" s="16" t="s">
        <v>45</v>
      </c>
      <c r="AP51" s="16" t="s">
        <v>46</v>
      </c>
      <c r="AQ51" s="16" t="s">
        <v>47</v>
      </c>
      <c r="AR51" s="16" t="s">
        <v>48</v>
      </c>
      <c r="AS51" s="16" t="s">
        <v>49</v>
      </c>
      <c r="AT51" s="16" t="s">
        <v>50</v>
      </c>
      <c r="AU51" s="16" t="s">
        <v>51</v>
      </c>
      <c r="AV51" s="16" t="s">
        <v>52</v>
      </c>
      <c r="AW51" s="16" t="s">
        <v>53</v>
      </c>
      <c r="AX51" s="16" t="s">
        <v>54</v>
      </c>
      <c r="AY51" s="16" t="s">
        <v>55</v>
      </c>
      <c r="AZ51" s="16" t="s">
        <v>56</v>
      </c>
      <c r="BA51" s="16" t="s">
        <v>57</v>
      </c>
      <c r="BB51" s="16" t="s">
        <v>58</v>
      </c>
      <c r="BC51" s="16" t="s">
        <v>59</v>
      </c>
      <c r="BD51" s="16" t="s">
        <v>60</v>
      </c>
      <c r="BE51" s="16" t="s">
        <v>61</v>
      </c>
      <c r="BF51" s="16" t="s">
        <v>62</v>
      </c>
      <c r="BG51" s="16" t="s">
        <v>63</v>
      </c>
      <c r="BH51" s="16" t="s">
        <v>64</v>
      </c>
      <c r="BI51" s="16" t="s">
        <v>65</v>
      </c>
      <c r="BJ51" s="16" t="s">
        <v>66</v>
      </c>
      <c r="BK51" s="16" t="s">
        <v>67</v>
      </c>
      <c r="BL51" s="16" t="s">
        <v>68</v>
      </c>
      <c r="BM51" s="16" t="s">
        <v>69</v>
      </c>
      <c r="BN51" s="16" t="s">
        <v>70</v>
      </c>
      <c r="BO51" s="16" t="s">
        <v>71</v>
      </c>
      <c r="BP51" s="16" t="s">
        <v>72</v>
      </c>
      <c r="BQ51" s="16" t="s">
        <v>73</v>
      </c>
      <c r="BR51" s="16" t="s">
        <v>74</v>
      </c>
      <c r="BS51" s="16" t="s">
        <v>75</v>
      </c>
      <c r="BT51" s="16" t="s">
        <v>76</v>
      </c>
      <c r="BU51" s="16" t="s">
        <v>77</v>
      </c>
      <c r="BV51" s="16" t="s">
        <v>78</v>
      </c>
      <c r="BW51" s="16" t="s">
        <v>79</v>
      </c>
      <c r="BX51" s="16" t="s">
        <v>80</v>
      </c>
      <c r="BY51" s="16" t="s">
        <v>81</v>
      </c>
      <c r="BZ51" s="16" t="s">
        <v>82</v>
      </c>
      <c r="CA51" s="16" t="s">
        <v>83</v>
      </c>
      <c r="CB51" s="16" t="s">
        <v>84</v>
      </c>
      <c r="CC51" s="16" t="s">
        <v>85</v>
      </c>
      <c r="CD51" s="16" t="s">
        <v>86</v>
      </c>
      <c r="CE51" s="16" t="s">
        <v>87</v>
      </c>
      <c r="CF51" s="16" t="s">
        <v>88</v>
      </c>
      <c r="CG51" s="16" t="s">
        <v>89</v>
      </c>
      <c r="CH51" s="16" t="s">
        <v>90</v>
      </c>
      <c r="CI51" s="16" t="s">
        <v>91</v>
      </c>
      <c r="CJ51" s="16" t="s">
        <v>92</v>
      </c>
      <c r="CK51" s="16" t="s">
        <v>93</v>
      </c>
    </row>
    <row r="52" spans="1:89" ht="35.450000000000003" customHeight="1" x14ac:dyDescent="0.25">
      <c r="A52" s="18" t="s">
        <v>148</v>
      </c>
      <c r="B52" s="7" t="s">
        <v>94</v>
      </c>
      <c r="C52" s="4" t="s">
        <v>95</v>
      </c>
      <c r="D52" s="4">
        <f>SUM(M52:CK52)</f>
        <v>2334</v>
      </c>
      <c r="E52" s="4">
        <v>198</v>
      </c>
      <c r="F52" s="4">
        <v>236</v>
      </c>
      <c r="G52" s="4">
        <v>235</v>
      </c>
      <c r="H52" s="4">
        <v>188</v>
      </c>
      <c r="I52" s="4">
        <v>150</v>
      </c>
      <c r="J52" s="4">
        <v>124</v>
      </c>
      <c r="K52" s="4">
        <v>112</v>
      </c>
      <c r="L52" s="4">
        <v>158</v>
      </c>
      <c r="M52" s="4">
        <v>67</v>
      </c>
      <c r="N52" s="4">
        <v>53</v>
      </c>
      <c r="O52" s="4">
        <v>53</v>
      </c>
      <c r="P52" s="4">
        <v>53</v>
      </c>
      <c r="Q52" s="17">
        <v>53</v>
      </c>
      <c r="R52" s="4">
        <v>53</v>
      </c>
      <c r="S52" s="4">
        <v>53</v>
      </c>
      <c r="T52" s="4">
        <v>53</v>
      </c>
      <c r="U52" s="4">
        <v>53</v>
      </c>
      <c r="V52" s="4">
        <v>53</v>
      </c>
      <c r="W52" s="4">
        <v>53</v>
      </c>
      <c r="X52" s="4">
        <v>53</v>
      </c>
      <c r="Y52" s="4">
        <v>53</v>
      </c>
      <c r="Z52" s="4">
        <v>53</v>
      </c>
      <c r="AA52" s="4">
        <v>53</v>
      </c>
      <c r="AB52" s="4">
        <v>53</v>
      </c>
      <c r="AC52" s="4">
        <v>53</v>
      </c>
      <c r="AD52" s="4">
        <v>53</v>
      </c>
      <c r="AE52" s="4">
        <v>53</v>
      </c>
      <c r="AF52" s="4">
        <v>53</v>
      </c>
      <c r="AG52" s="4">
        <v>53</v>
      </c>
      <c r="AH52" s="4">
        <v>53</v>
      </c>
      <c r="AI52" s="4">
        <v>53</v>
      </c>
      <c r="AJ52" s="4">
        <v>53</v>
      </c>
      <c r="AK52" s="4">
        <v>53</v>
      </c>
      <c r="AL52" s="4">
        <v>53</v>
      </c>
      <c r="AM52" s="4">
        <v>53</v>
      </c>
      <c r="AN52" s="4">
        <v>53</v>
      </c>
      <c r="AO52" s="4">
        <v>53</v>
      </c>
      <c r="AP52" s="4">
        <v>53</v>
      </c>
      <c r="AQ52" s="4">
        <v>53</v>
      </c>
      <c r="AR52" s="4">
        <v>53</v>
      </c>
      <c r="AS52" s="4">
        <v>53</v>
      </c>
      <c r="AT52" s="4">
        <v>53</v>
      </c>
      <c r="AU52" s="4">
        <v>53</v>
      </c>
      <c r="AV52" s="4">
        <v>93</v>
      </c>
      <c r="AW52" s="4">
        <v>93</v>
      </c>
      <c r="AX52" s="4">
        <v>93</v>
      </c>
      <c r="AY52" s="4">
        <v>93</v>
      </c>
      <c r="AZ52" s="4">
        <v>93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</row>
    <row r="53" spans="1:89" ht="35.450000000000003" customHeight="1" x14ac:dyDescent="0.25">
      <c r="A53" s="4" t="s">
        <v>96</v>
      </c>
      <c r="B53" s="4" t="s">
        <v>97</v>
      </c>
      <c r="C53" s="4" t="s">
        <v>98</v>
      </c>
      <c r="D53" s="4"/>
      <c r="E53" s="4">
        <v>1.6</v>
      </c>
      <c r="F53" s="4">
        <v>1.6</v>
      </c>
      <c r="G53" s="4">
        <v>1.6</v>
      </c>
      <c r="H53" s="4">
        <v>1.6</v>
      </c>
      <c r="I53" s="4">
        <v>1.6</v>
      </c>
      <c r="J53" s="4">
        <v>1.6</v>
      </c>
      <c r="K53" s="4">
        <v>1.6</v>
      </c>
      <c r="L53" s="4">
        <v>1.6</v>
      </c>
      <c r="M53" s="4">
        <v>1.6</v>
      </c>
      <c r="N53" s="4">
        <v>1.6</v>
      </c>
      <c r="O53" s="4">
        <v>1.6</v>
      </c>
      <c r="P53" s="4">
        <v>1.6</v>
      </c>
      <c r="Q53" s="17">
        <v>1.6</v>
      </c>
      <c r="R53" s="4">
        <v>1.6</v>
      </c>
      <c r="S53" s="4">
        <v>1.6</v>
      </c>
      <c r="T53" s="4">
        <v>1.6</v>
      </c>
      <c r="U53" s="4">
        <v>1.6</v>
      </c>
      <c r="V53" s="4">
        <v>1.6</v>
      </c>
      <c r="W53" s="4">
        <v>1.6</v>
      </c>
      <c r="X53" s="4">
        <v>1.6</v>
      </c>
      <c r="Y53" s="4">
        <v>1.6</v>
      </c>
      <c r="Z53" s="4">
        <v>1.6</v>
      </c>
      <c r="AA53" s="4">
        <v>1.6</v>
      </c>
      <c r="AB53" s="4">
        <v>1.6</v>
      </c>
      <c r="AC53" s="4">
        <v>1.6</v>
      </c>
      <c r="AD53" s="4">
        <v>1.6</v>
      </c>
      <c r="AE53" s="4">
        <v>1.6</v>
      </c>
      <c r="AF53" s="4">
        <v>1.6</v>
      </c>
      <c r="AG53" s="4">
        <v>1.6</v>
      </c>
      <c r="AH53" s="4">
        <v>1.6</v>
      </c>
      <c r="AI53" s="4">
        <v>1.6</v>
      </c>
      <c r="AJ53" s="4">
        <v>1.6</v>
      </c>
      <c r="AK53" s="4">
        <v>1.6</v>
      </c>
      <c r="AL53" s="4">
        <v>1.6</v>
      </c>
      <c r="AM53" s="4">
        <v>1.6</v>
      </c>
      <c r="AN53" s="4">
        <v>1.6</v>
      </c>
      <c r="AO53" s="4">
        <v>1.6</v>
      </c>
      <c r="AP53" s="4">
        <v>1.6</v>
      </c>
      <c r="AQ53" s="4">
        <v>1.6</v>
      </c>
      <c r="AR53" s="4">
        <v>1.6</v>
      </c>
      <c r="AS53" s="4">
        <v>1.6</v>
      </c>
      <c r="AT53" s="4">
        <v>1.6</v>
      </c>
      <c r="AU53" s="4">
        <v>1.6</v>
      </c>
      <c r="AV53" s="4">
        <v>1.6</v>
      </c>
      <c r="AW53" s="4">
        <v>1.6</v>
      </c>
      <c r="AX53" s="4">
        <v>1.6</v>
      </c>
      <c r="AY53" s="4">
        <v>1.6</v>
      </c>
      <c r="AZ53" s="4">
        <v>1.6</v>
      </c>
      <c r="BA53" s="4">
        <v>1.6</v>
      </c>
      <c r="BB53" s="4">
        <v>1.6</v>
      </c>
      <c r="BC53" s="4">
        <v>1.6</v>
      </c>
      <c r="BD53" s="4">
        <v>1.6</v>
      </c>
      <c r="BE53" s="4">
        <v>1.6</v>
      </c>
      <c r="BF53" s="4">
        <v>1.6</v>
      </c>
      <c r="BG53" s="4">
        <v>1.6</v>
      </c>
      <c r="BH53" s="4">
        <v>1.6</v>
      </c>
      <c r="BI53" s="4">
        <v>1.6</v>
      </c>
      <c r="BJ53" s="4">
        <v>1.6</v>
      </c>
      <c r="BK53" s="4">
        <v>1.6</v>
      </c>
      <c r="BL53" s="4">
        <v>1.6</v>
      </c>
      <c r="BM53" s="4">
        <v>1.6</v>
      </c>
      <c r="BN53" s="4">
        <v>1.6</v>
      </c>
      <c r="BO53" s="4">
        <v>1.6</v>
      </c>
      <c r="BP53" s="4">
        <v>1.6</v>
      </c>
      <c r="BQ53" s="4">
        <v>1.6</v>
      </c>
      <c r="BR53" s="4">
        <v>1.6</v>
      </c>
      <c r="BS53" s="4">
        <v>1.6</v>
      </c>
      <c r="BT53" s="4">
        <v>1.6</v>
      </c>
      <c r="BU53" s="4">
        <v>1.6</v>
      </c>
      <c r="BV53" s="4">
        <v>1.6</v>
      </c>
      <c r="BW53" s="4">
        <v>1.6</v>
      </c>
      <c r="BX53" s="4">
        <v>1.6</v>
      </c>
      <c r="BY53" s="4">
        <v>1.6</v>
      </c>
      <c r="BZ53" s="4">
        <v>1.6</v>
      </c>
      <c r="CA53" s="4">
        <v>1.6</v>
      </c>
      <c r="CB53" s="4">
        <v>1.6</v>
      </c>
      <c r="CC53" s="4">
        <v>1.6</v>
      </c>
      <c r="CD53" s="4">
        <v>1.6</v>
      </c>
      <c r="CE53" s="4">
        <v>1.6</v>
      </c>
      <c r="CF53" s="4">
        <v>1.6</v>
      </c>
      <c r="CG53" s="4">
        <v>1.6</v>
      </c>
      <c r="CH53" s="4">
        <v>1.6</v>
      </c>
      <c r="CI53" s="4">
        <v>1.6</v>
      </c>
      <c r="CJ53" s="4">
        <v>1.6</v>
      </c>
      <c r="CK53" s="4">
        <v>1.6</v>
      </c>
    </row>
    <row r="54" spans="1:89" ht="35.450000000000003" customHeight="1" x14ac:dyDescent="0.25">
      <c r="A54" s="4" t="s">
        <v>99</v>
      </c>
      <c r="B54" s="7" t="s">
        <v>100</v>
      </c>
      <c r="C54" s="4" t="s">
        <v>101</v>
      </c>
      <c r="D54" s="4">
        <f>SUM(M54:CK54)</f>
        <v>3845</v>
      </c>
      <c r="E54" s="4">
        <v>201</v>
      </c>
      <c r="F54" s="4">
        <v>244</v>
      </c>
      <c r="G54" s="4">
        <v>246</v>
      </c>
      <c r="H54" s="4">
        <v>201</v>
      </c>
      <c r="I54" s="4">
        <v>162</v>
      </c>
      <c r="J54" s="4">
        <v>136</v>
      </c>
      <c r="K54" s="4">
        <v>126</v>
      </c>
      <c r="L54" s="4">
        <v>180</v>
      </c>
      <c r="M54" s="4">
        <v>78</v>
      </c>
      <c r="N54" s="4">
        <v>63</v>
      </c>
      <c r="O54" s="4">
        <v>64</v>
      </c>
      <c r="P54" s="4">
        <v>65</v>
      </c>
      <c r="Q54" s="17">
        <v>66</v>
      </c>
      <c r="R54" s="4">
        <v>67</v>
      </c>
      <c r="S54" s="4">
        <v>68</v>
      </c>
      <c r="T54" s="4">
        <v>69</v>
      </c>
      <c r="U54" s="4">
        <v>70</v>
      </c>
      <c r="V54" s="4">
        <v>71</v>
      </c>
      <c r="W54" s="4">
        <v>72</v>
      </c>
      <c r="X54" s="4">
        <v>73</v>
      </c>
      <c r="Y54" s="4">
        <v>75</v>
      </c>
      <c r="Z54" s="4">
        <v>76</v>
      </c>
      <c r="AA54" s="4">
        <v>77</v>
      </c>
      <c r="AB54" s="4">
        <v>78</v>
      </c>
      <c r="AC54" s="4">
        <v>79</v>
      </c>
      <c r="AD54" s="4">
        <v>81</v>
      </c>
      <c r="AE54" s="4">
        <v>82</v>
      </c>
      <c r="AF54" s="4">
        <v>83</v>
      </c>
      <c r="AG54" s="4">
        <v>85</v>
      </c>
      <c r="AH54" s="4">
        <v>86</v>
      </c>
      <c r="AI54" s="4">
        <v>87</v>
      </c>
      <c r="AJ54" s="4">
        <v>89</v>
      </c>
      <c r="AK54" s="4">
        <v>90</v>
      </c>
      <c r="AL54" s="4">
        <v>92</v>
      </c>
      <c r="AM54" s="4">
        <v>93</v>
      </c>
      <c r="AN54" s="4">
        <v>95</v>
      </c>
      <c r="AO54" s="4">
        <v>96</v>
      </c>
      <c r="AP54" s="4">
        <v>98</v>
      </c>
      <c r="AQ54" s="4">
        <v>99</v>
      </c>
      <c r="AR54" s="4">
        <v>101</v>
      </c>
      <c r="AS54" s="4">
        <v>102</v>
      </c>
      <c r="AT54" s="4">
        <v>104</v>
      </c>
      <c r="AU54" s="4">
        <v>106</v>
      </c>
      <c r="AV54" s="4">
        <v>187</v>
      </c>
      <c r="AW54" s="4">
        <v>190</v>
      </c>
      <c r="AX54" s="4">
        <v>193</v>
      </c>
      <c r="AY54" s="4">
        <v>196</v>
      </c>
      <c r="AZ54" s="4">
        <v>199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</row>
    <row r="55" spans="1:89" ht="35.450000000000003" customHeight="1" x14ac:dyDescent="0.25">
      <c r="A55" s="4" t="s">
        <v>102</v>
      </c>
      <c r="B55" s="4" t="s">
        <v>97</v>
      </c>
      <c r="C55" s="4" t="s">
        <v>98</v>
      </c>
      <c r="D55" s="4"/>
      <c r="E55" s="4">
        <v>1.97</v>
      </c>
      <c r="F55" s="4">
        <v>1.97</v>
      </c>
      <c r="G55" s="4">
        <v>1.97</v>
      </c>
      <c r="H55" s="4">
        <v>1.97</v>
      </c>
      <c r="I55" s="4">
        <v>1.97</v>
      </c>
      <c r="J55" s="4">
        <v>1.97</v>
      </c>
      <c r="K55" s="4">
        <v>1.97</v>
      </c>
      <c r="L55" s="4">
        <v>1.97</v>
      </c>
      <c r="M55" s="4">
        <v>1.97</v>
      </c>
      <c r="N55" s="4">
        <v>1.97</v>
      </c>
      <c r="O55" s="4">
        <v>1.97</v>
      </c>
      <c r="P55" s="4">
        <v>1.97</v>
      </c>
      <c r="Q55" s="17">
        <v>1.97</v>
      </c>
      <c r="R55" s="4">
        <v>1.97</v>
      </c>
      <c r="S55" s="4">
        <v>1.97</v>
      </c>
      <c r="T55" s="4">
        <v>1.97</v>
      </c>
      <c r="U55" s="4">
        <v>1.97</v>
      </c>
      <c r="V55" s="4">
        <v>1.97</v>
      </c>
      <c r="W55" s="4">
        <v>1.97</v>
      </c>
      <c r="X55" s="4">
        <v>1.97</v>
      </c>
      <c r="Y55" s="4">
        <v>1.97</v>
      </c>
      <c r="Z55" s="4">
        <v>1.97</v>
      </c>
      <c r="AA55" s="4">
        <v>1.97</v>
      </c>
      <c r="AB55" s="4">
        <v>1.97</v>
      </c>
      <c r="AC55" s="4">
        <v>1.97</v>
      </c>
      <c r="AD55" s="4">
        <v>1.97</v>
      </c>
      <c r="AE55" s="4">
        <v>1.97</v>
      </c>
      <c r="AF55" s="4">
        <v>1.97</v>
      </c>
      <c r="AG55" s="4">
        <v>1.97</v>
      </c>
      <c r="AH55" s="4">
        <v>1.97</v>
      </c>
      <c r="AI55" s="4">
        <v>1.97</v>
      </c>
      <c r="AJ55" s="4">
        <v>1.97</v>
      </c>
      <c r="AK55" s="4">
        <v>1.97</v>
      </c>
      <c r="AL55" s="4">
        <v>1.97</v>
      </c>
      <c r="AM55" s="4">
        <v>1.97</v>
      </c>
      <c r="AN55" s="4">
        <v>1.97</v>
      </c>
      <c r="AO55" s="4">
        <v>1.97</v>
      </c>
      <c r="AP55" s="4">
        <v>1.97</v>
      </c>
      <c r="AQ55" s="4">
        <v>1.97</v>
      </c>
      <c r="AR55" s="4">
        <v>1.97</v>
      </c>
      <c r="AS55" s="4">
        <v>1.97</v>
      </c>
      <c r="AT55" s="4">
        <v>1.97</v>
      </c>
      <c r="AU55" s="4">
        <v>1.97</v>
      </c>
      <c r="AV55" s="4">
        <v>1.97</v>
      </c>
      <c r="AW55" s="4">
        <v>1.97</v>
      </c>
      <c r="AX55" s="4">
        <v>1.97</v>
      </c>
      <c r="AY55" s="4">
        <v>1.97</v>
      </c>
      <c r="AZ55" s="4">
        <v>1.97</v>
      </c>
      <c r="BA55" s="4">
        <v>1.97</v>
      </c>
      <c r="BB55" s="4">
        <v>1.97</v>
      </c>
      <c r="BC55" s="4">
        <v>1.97</v>
      </c>
      <c r="BD55" s="4">
        <v>1.97</v>
      </c>
      <c r="BE55" s="4">
        <v>1.97</v>
      </c>
      <c r="BF55" s="4">
        <v>1.97</v>
      </c>
      <c r="BG55" s="4">
        <v>1.97</v>
      </c>
      <c r="BH55" s="4">
        <v>1.97</v>
      </c>
      <c r="BI55" s="4">
        <v>1.97</v>
      </c>
      <c r="BJ55" s="4">
        <v>1.97</v>
      </c>
      <c r="BK55" s="4">
        <v>1.97</v>
      </c>
      <c r="BL55" s="4">
        <v>1.97</v>
      </c>
      <c r="BM55" s="4">
        <v>1.97</v>
      </c>
      <c r="BN55" s="4">
        <v>1.97</v>
      </c>
      <c r="BO55" s="4">
        <v>1.97</v>
      </c>
      <c r="BP55" s="4">
        <v>1.97</v>
      </c>
      <c r="BQ55" s="4">
        <v>1.97</v>
      </c>
      <c r="BR55" s="4">
        <v>1.97</v>
      </c>
      <c r="BS55" s="4">
        <v>1.97</v>
      </c>
      <c r="BT55" s="4">
        <v>1.97</v>
      </c>
      <c r="BU55" s="4">
        <v>1.97</v>
      </c>
      <c r="BV55" s="4">
        <v>1.97</v>
      </c>
      <c r="BW55" s="4">
        <v>1.97</v>
      </c>
      <c r="BX55" s="4">
        <v>1.97</v>
      </c>
      <c r="BY55" s="4">
        <v>1.97</v>
      </c>
      <c r="BZ55" s="4">
        <v>1.97</v>
      </c>
      <c r="CA55" s="4">
        <v>1.97</v>
      </c>
      <c r="CB55" s="4">
        <v>1.97</v>
      </c>
      <c r="CC55" s="4">
        <v>1.97</v>
      </c>
      <c r="CD55" s="4">
        <v>1.97</v>
      </c>
      <c r="CE55" s="4">
        <v>1.97</v>
      </c>
      <c r="CF55" s="4">
        <v>1.97</v>
      </c>
      <c r="CG55" s="4">
        <v>1.97</v>
      </c>
      <c r="CH55" s="4">
        <v>1.97</v>
      </c>
      <c r="CI55" s="4">
        <v>1.97</v>
      </c>
      <c r="CJ55" s="4">
        <v>1.97</v>
      </c>
      <c r="CK55" s="4">
        <v>1.97</v>
      </c>
    </row>
    <row r="56" spans="1:89" ht="35.450000000000003" customHeight="1" x14ac:dyDescent="0.25">
      <c r="A56" s="4" t="s">
        <v>99</v>
      </c>
      <c r="B56" s="7" t="s">
        <v>103</v>
      </c>
      <c r="C56" s="4" t="s">
        <v>104</v>
      </c>
      <c r="D56" s="4">
        <f>SUM(M56:CK56)</f>
        <v>7394</v>
      </c>
      <c r="E56" s="4">
        <v>205</v>
      </c>
      <c r="F56" s="4">
        <v>253</v>
      </c>
      <c r="G56" s="4">
        <v>261</v>
      </c>
      <c r="H56" s="4">
        <v>217</v>
      </c>
      <c r="I56" s="4">
        <v>179</v>
      </c>
      <c r="J56" s="4">
        <v>153</v>
      </c>
      <c r="K56" s="4">
        <v>144</v>
      </c>
      <c r="L56" s="4">
        <v>210</v>
      </c>
      <c r="M56" s="4">
        <v>93</v>
      </c>
      <c r="N56" s="4">
        <v>76</v>
      </c>
      <c r="O56" s="4">
        <v>79</v>
      </c>
      <c r="P56" s="4">
        <v>82</v>
      </c>
      <c r="Q56" s="17">
        <v>85</v>
      </c>
      <c r="R56" s="4">
        <v>88</v>
      </c>
      <c r="S56" s="4">
        <v>91</v>
      </c>
      <c r="T56" s="4">
        <v>94</v>
      </c>
      <c r="U56" s="1">
        <v>98</v>
      </c>
      <c r="V56" s="1">
        <v>101</v>
      </c>
      <c r="W56" s="1">
        <v>105</v>
      </c>
      <c r="X56" s="1">
        <v>108</v>
      </c>
      <c r="Y56" s="1">
        <v>112</v>
      </c>
      <c r="Z56" s="1">
        <v>116</v>
      </c>
      <c r="AA56" s="1">
        <v>121</v>
      </c>
      <c r="AB56" s="1">
        <v>125</v>
      </c>
      <c r="AC56" s="1">
        <v>130</v>
      </c>
      <c r="AD56" s="1">
        <v>134</v>
      </c>
      <c r="AE56" s="1">
        <v>139</v>
      </c>
      <c r="AF56" s="1">
        <v>144</v>
      </c>
      <c r="AG56" s="1">
        <v>149</v>
      </c>
      <c r="AH56" s="1">
        <v>155</v>
      </c>
      <c r="AI56" s="1">
        <v>160</v>
      </c>
      <c r="AJ56" s="1">
        <v>166</v>
      </c>
      <c r="AK56" s="1">
        <v>172</v>
      </c>
      <c r="AL56" s="1">
        <v>178</v>
      </c>
      <c r="AM56" s="1">
        <v>185</v>
      </c>
      <c r="AN56" s="1">
        <v>191</v>
      </c>
      <c r="AO56" s="1">
        <v>198</v>
      </c>
      <c r="AP56" s="1">
        <v>205</v>
      </c>
      <c r="AQ56" s="1">
        <v>213</v>
      </c>
      <c r="AR56" s="1">
        <v>220</v>
      </c>
      <c r="AS56" s="1">
        <v>228</v>
      </c>
      <c r="AT56" s="1">
        <v>236</v>
      </c>
      <c r="AU56" s="1">
        <v>245</v>
      </c>
      <c r="AV56" s="1">
        <v>441</v>
      </c>
      <c r="AW56" s="1">
        <v>457</v>
      </c>
      <c r="AX56" s="1">
        <v>474</v>
      </c>
      <c r="AY56" s="1">
        <v>491</v>
      </c>
      <c r="AZ56" s="1">
        <v>509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</row>
    <row r="57" spans="1:89" ht="35.450000000000003" customHeight="1" x14ac:dyDescent="0.25">
      <c r="A57" s="16" t="s">
        <v>154</v>
      </c>
      <c r="B57" s="16"/>
      <c r="C57" s="4"/>
      <c r="D57" s="16" t="s">
        <v>107</v>
      </c>
      <c r="E57" s="16" t="s">
        <v>9</v>
      </c>
      <c r="F57" s="16" t="s">
        <v>10</v>
      </c>
      <c r="G57" s="16" t="s">
        <v>11</v>
      </c>
      <c r="H57" s="16" t="s">
        <v>12</v>
      </c>
      <c r="I57" s="16" t="s">
        <v>13</v>
      </c>
      <c r="J57" s="16" t="s">
        <v>14</v>
      </c>
      <c r="K57" s="16" t="s">
        <v>15</v>
      </c>
      <c r="L57" s="16" t="s">
        <v>16</v>
      </c>
      <c r="M57" s="16" t="s">
        <v>17</v>
      </c>
      <c r="N57" s="16" t="s">
        <v>18</v>
      </c>
      <c r="O57" s="16" t="s">
        <v>19</v>
      </c>
      <c r="P57" s="16" t="s">
        <v>20</v>
      </c>
      <c r="Q57" s="17" t="s">
        <v>21</v>
      </c>
      <c r="R57" s="16" t="s">
        <v>22</v>
      </c>
      <c r="S57" s="16" t="s">
        <v>23</v>
      </c>
      <c r="T57" s="16" t="s">
        <v>24</v>
      </c>
      <c r="U57" s="16" t="s">
        <v>25</v>
      </c>
      <c r="V57" s="16" t="s">
        <v>26</v>
      </c>
      <c r="W57" s="16" t="s">
        <v>27</v>
      </c>
      <c r="X57" s="16" t="s">
        <v>28</v>
      </c>
      <c r="Y57" s="16" t="s">
        <v>29</v>
      </c>
      <c r="Z57" s="16" t="s">
        <v>30</v>
      </c>
      <c r="AA57" s="16" t="s">
        <v>31</v>
      </c>
      <c r="AB57" s="16" t="s">
        <v>32</v>
      </c>
      <c r="AC57" s="16" t="s">
        <v>33</v>
      </c>
      <c r="AD57" s="16" t="s">
        <v>34</v>
      </c>
      <c r="AE57" s="16" t="s">
        <v>35</v>
      </c>
      <c r="AF57" s="16" t="s">
        <v>36</v>
      </c>
      <c r="AG57" s="16" t="s">
        <v>37</v>
      </c>
      <c r="AH57" s="16" t="s">
        <v>38</v>
      </c>
      <c r="AI57" s="16" t="s">
        <v>39</v>
      </c>
      <c r="AJ57" s="16" t="s">
        <v>40</v>
      </c>
      <c r="AK57" s="16" t="s">
        <v>41</v>
      </c>
      <c r="AL57" s="16" t="s">
        <v>42</v>
      </c>
      <c r="AM57" s="16" t="s">
        <v>43</v>
      </c>
      <c r="AN57" s="16" t="s">
        <v>44</v>
      </c>
      <c r="AO57" s="16" t="s">
        <v>45</v>
      </c>
      <c r="AP57" s="16" t="s">
        <v>46</v>
      </c>
      <c r="AQ57" s="16" t="s">
        <v>47</v>
      </c>
      <c r="AR57" s="16" t="s">
        <v>48</v>
      </c>
      <c r="AS57" s="16" t="s">
        <v>49</v>
      </c>
      <c r="AT57" s="16" t="s">
        <v>50</v>
      </c>
      <c r="AU57" s="16" t="s">
        <v>51</v>
      </c>
      <c r="AV57" s="16" t="s">
        <v>52</v>
      </c>
      <c r="AW57" s="16" t="s">
        <v>53</v>
      </c>
      <c r="AX57" s="16" t="s">
        <v>54</v>
      </c>
      <c r="AY57" s="16" t="s">
        <v>55</v>
      </c>
      <c r="AZ57" s="16" t="s">
        <v>56</v>
      </c>
      <c r="BA57" s="16" t="s">
        <v>57</v>
      </c>
      <c r="BB57" s="16" t="s">
        <v>58</v>
      </c>
      <c r="BC57" s="16" t="s">
        <v>59</v>
      </c>
      <c r="BD57" s="16" t="s">
        <v>60</v>
      </c>
      <c r="BE57" s="16" t="s">
        <v>61</v>
      </c>
      <c r="BF57" s="16" t="s">
        <v>62</v>
      </c>
      <c r="BG57" s="16" t="s">
        <v>63</v>
      </c>
      <c r="BH57" s="16" t="s">
        <v>64</v>
      </c>
      <c r="BI57" s="16" t="s">
        <v>65</v>
      </c>
      <c r="BJ57" s="16" t="s">
        <v>66</v>
      </c>
      <c r="BK57" s="16" t="s">
        <v>67</v>
      </c>
      <c r="BL57" s="16" t="s">
        <v>68</v>
      </c>
      <c r="BM57" s="16" t="s">
        <v>69</v>
      </c>
      <c r="BN57" s="16" t="s">
        <v>70</v>
      </c>
      <c r="BO57" s="16" t="s">
        <v>71</v>
      </c>
      <c r="BP57" s="16" t="s">
        <v>72</v>
      </c>
      <c r="BQ57" s="16" t="s">
        <v>73</v>
      </c>
      <c r="BR57" s="16" t="s">
        <v>74</v>
      </c>
      <c r="BS57" s="16" t="s">
        <v>75</v>
      </c>
      <c r="BT57" s="16" t="s">
        <v>76</v>
      </c>
      <c r="BU57" s="16" t="s">
        <v>77</v>
      </c>
      <c r="BV57" s="16" t="s">
        <v>78</v>
      </c>
      <c r="BW57" s="16" t="s">
        <v>79</v>
      </c>
      <c r="BX57" s="16" t="s">
        <v>80</v>
      </c>
      <c r="BY57" s="16" t="s">
        <v>81</v>
      </c>
      <c r="BZ57" s="16" t="s">
        <v>82</v>
      </c>
      <c r="CA57" s="16" t="s">
        <v>83</v>
      </c>
      <c r="CB57" s="16" t="s">
        <v>84</v>
      </c>
      <c r="CC57" s="16" t="s">
        <v>85</v>
      </c>
      <c r="CD57" s="16" t="s">
        <v>86</v>
      </c>
      <c r="CE57" s="16" t="s">
        <v>87</v>
      </c>
      <c r="CF57" s="16" t="s">
        <v>88</v>
      </c>
      <c r="CG57" s="16" t="s">
        <v>89</v>
      </c>
      <c r="CH57" s="16" t="s">
        <v>90</v>
      </c>
      <c r="CI57" s="16" t="s">
        <v>91</v>
      </c>
      <c r="CJ57" s="16" t="s">
        <v>92</v>
      </c>
      <c r="CK57" s="16" t="s">
        <v>93</v>
      </c>
    </row>
    <row r="58" spans="1:89" ht="35.450000000000003" customHeight="1" x14ac:dyDescent="0.25">
      <c r="A58" s="18" t="s">
        <v>151</v>
      </c>
      <c r="B58" s="7" t="s">
        <v>94</v>
      </c>
      <c r="C58" s="4" t="s">
        <v>95</v>
      </c>
      <c r="D58" s="4">
        <f>SUM(M58:CK58)</f>
        <v>7421</v>
      </c>
      <c r="E58" s="4">
        <v>32</v>
      </c>
      <c r="F58" s="4">
        <v>121</v>
      </c>
      <c r="G58" s="4">
        <v>121</v>
      </c>
      <c r="H58" s="4">
        <v>121</v>
      </c>
      <c r="I58" s="4">
        <v>121</v>
      </c>
      <c r="J58" s="4">
        <v>121</v>
      </c>
      <c r="K58" s="4">
        <v>121</v>
      </c>
      <c r="L58" s="4">
        <v>121</v>
      </c>
      <c r="M58" s="4">
        <v>121</v>
      </c>
      <c r="N58" s="4">
        <v>178</v>
      </c>
      <c r="O58" s="4">
        <v>178</v>
      </c>
      <c r="P58" s="4">
        <v>178</v>
      </c>
      <c r="Q58" s="17">
        <v>178</v>
      </c>
      <c r="R58" s="4">
        <v>178</v>
      </c>
      <c r="S58" s="4">
        <v>178</v>
      </c>
      <c r="T58" s="4">
        <v>178</v>
      </c>
      <c r="U58" s="4">
        <v>178</v>
      </c>
      <c r="V58" s="4">
        <v>227</v>
      </c>
      <c r="W58" s="4">
        <v>74</v>
      </c>
      <c r="X58" s="4">
        <v>67</v>
      </c>
      <c r="Y58" s="4">
        <v>65</v>
      </c>
      <c r="Z58" s="4">
        <v>133</v>
      </c>
      <c r="AA58" s="4">
        <v>27</v>
      </c>
      <c r="AB58" s="4">
        <v>27</v>
      </c>
      <c r="AC58" s="4">
        <v>27</v>
      </c>
      <c r="AD58" s="4">
        <v>27</v>
      </c>
      <c r="AE58" s="4">
        <v>27</v>
      </c>
      <c r="AF58" s="4">
        <v>27</v>
      </c>
      <c r="AG58" s="4">
        <v>27</v>
      </c>
      <c r="AH58" s="4">
        <v>27</v>
      </c>
      <c r="AI58" s="4">
        <v>27</v>
      </c>
      <c r="AJ58" s="4">
        <v>27</v>
      </c>
      <c r="AK58" s="4">
        <v>70</v>
      </c>
      <c r="AL58" s="4">
        <v>70</v>
      </c>
      <c r="AM58" s="4">
        <v>79</v>
      </c>
      <c r="AN58" s="4">
        <v>274</v>
      </c>
      <c r="AO58" s="4">
        <v>274</v>
      </c>
      <c r="AP58" s="4">
        <v>274</v>
      </c>
      <c r="AQ58" s="4">
        <v>209</v>
      </c>
      <c r="AR58" s="4">
        <v>76</v>
      </c>
      <c r="AS58" s="4">
        <v>76</v>
      </c>
      <c r="AT58" s="4">
        <v>76</v>
      </c>
      <c r="AU58" s="4">
        <v>76</v>
      </c>
      <c r="AV58" s="4">
        <v>76</v>
      </c>
      <c r="AW58" s="4">
        <v>76</v>
      </c>
      <c r="AX58" s="4">
        <v>76</v>
      </c>
      <c r="AY58" s="4">
        <v>76</v>
      </c>
      <c r="AZ58" s="4">
        <v>76</v>
      </c>
      <c r="BA58" s="4">
        <v>76</v>
      </c>
      <c r="BB58" s="4">
        <v>76</v>
      </c>
      <c r="BC58" s="4">
        <v>76</v>
      </c>
      <c r="BD58" s="4">
        <v>76</v>
      </c>
      <c r="BE58" s="4">
        <v>76</v>
      </c>
      <c r="BF58" s="4">
        <v>76</v>
      </c>
      <c r="BG58" s="4">
        <v>76</v>
      </c>
      <c r="BH58" s="4">
        <v>76</v>
      </c>
      <c r="BI58" s="4">
        <v>76</v>
      </c>
      <c r="BJ58" s="4">
        <v>76</v>
      </c>
      <c r="BK58" s="4">
        <v>76</v>
      </c>
      <c r="BL58" s="4">
        <v>76</v>
      </c>
      <c r="BM58" s="4">
        <v>76</v>
      </c>
      <c r="BN58" s="4">
        <v>76</v>
      </c>
      <c r="BO58" s="4">
        <v>76</v>
      </c>
      <c r="BP58" s="4">
        <v>76</v>
      </c>
      <c r="BQ58" s="4">
        <v>76</v>
      </c>
      <c r="BR58" s="4">
        <v>76</v>
      </c>
      <c r="BS58" s="4">
        <v>76</v>
      </c>
      <c r="BT58" s="4">
        <v>76</v>
      </c>
      <c r="BU58" s="4">
        <v>76</v>
      </c>
      <c r="BV58" s="4">
        <v>76</v>
      </c>
      <c r="BW58" s="4">
        <v>76</v>
      </c>
      <c r="BX58" s="4">
        <v>76</v>
      </c>
      <c r="BY58" s="4">
        <v>76</v>
      </c>
      <c r="BZ58" s="4">
        <v>76</v>
      </c>
      <c r="CA58" s="4">
        <v>76</v>
      </c>
      <c r="CB58" s="4">
        <v>76</v>
      </c>
      <c r="CC58" s="4">
        <v>76</v>
      </c>
      <c r="CD58" s="4">
        <v>76</v>
      </c>
      <c r="CE58" s="4">
        <v>76</v>
      </c>
      <c r="CF58" s="4">
        <v>150</v>
      </c>
      <c r="CG58" s="4">
        <v>150</v>
      </c>
      <c r="CH58" s="4">
        <v>150</v>
      </c>
      <c r="CI58" s="4">
        <v>150</v>
      </c>
      <c r="CJ58" s="4">
        <v>150</v>
      </c>
      <c r="CK58" s="4">
        <v>0</v>
      </c>
    </row>
    <row r="59" spans="1:89" ht="35.450000000000003" customHeight="1" x14ac:dyDescent="0.25">
      <c r="A59" s="4" t="s">
        <v>96</v>
      </c>
      <c r="B59" s="4" t="s">
        <v>97</v>
      </c>
      <c r="C59" s="4" t="s">
        <v>98</v>
      </c>
      <c r="D59" s="4"/>
      <c r="E59" s="4">
        <v>1.6</v>
      </c>
      <c r="F59" s="4">
        <v>1.6</v>
      </c>
      <c r="G59" s="4">
        <v>1.6</v>
      </c>
      <c r="H59" s="4">
        <v>1.6</v>
      </c>
      <c r="I59" s="4">
        <v>1.6</v>
      </c>
      <c r="J59" s="4">
        <v>1.6</v>
      </c>
      <c r="K59" s="4">
        <v>1.6</v>
      </c>
      <c r="L59" s="4">
        <v>1.6</v>
      </c>
      <c r="M59" s="4">
        <v>1.6</v>
      </c>
      <c r="N59" s="4">
        <v>1.6</v>
      </c>
      <c r="O59" s="4">
        <v>1.6</v>
      </c>
      <c r="P59" s="4">
        <v>1.6</v>
      </c>
      <c r="Q59" s="17">
        <v>1.6</v>
      </c>
      <c r="R59" s="4">
        <v>1.6</v>
      </c>
      <c r="S59" s="4">
        <v>1.6</v>
      </c>
      <c r="T59" s="4">
        <v>1.6</v>
      </c>
      <c r="U59" s="4">
        <v>1.6</v>
      </c>
      <c r="V59" s="4">
        <v>1.6</v>
      </c>
      <c r="W59" s="4">
        <v>1.6</v>
      </c>
      <c r="X59" s="4">
        <v>1.6</v>
      </c>
      <c r="Y59" s="4">
        <v>1.6</v>
      </c>
      <c r="Z59" s="4">
        <v>1.6</v>
      </c>
      <c r="AA59" s="4">
        <v>1.6</v>
      </c>
      <c r="AB59" s="4">
        <v>1.6</v>
      </c>
      <c r="AC59" s="4">
        <v>1.6</v>
      </c>
      <c r="AD59" s="4">
        <v>1.6</v>
      </c>
      <c r="AE59" s="4">
        <v>1.6</v>
      </c>
      <c r="AF59" s="4">
        <v>1.6</v>
      </c>
      <c r="AG59" s="4">
        <v>1.6</v>
      </c>
      <c r="AH59" s="4">
        <v>1.6</v>
      </c>
      <c r="AI59" s="4">
        <v>1.6</v>
      </c>
      <c r="AJ59" s="4">
        <v>1.6</v>
      </c>
      <c r="AK59" s="4">
        <v>1.6</v>
      </c>
      <c r="AL59" s="4">
        <v>1.6</v>
      </c>
      <c r="AM59" s="4">
        <v>1.6</v>
      </c>
      <c r="AN59" s="4">
        <v>1.6</v>
      </c>
      <c r="AO59" s="4">
        <v>1.6</v>
      </c>
      <c r="AP59" s="4">
        <v>1.6</v>
      </c>
      <c r="AQ59" s="4">
        <v>1.6</v>
      </c>
      <c r="AR59" s="4">
        <v>1.6</v>
      </c>
      <c r="AS59" s="4">
        <v>1.6</v>
      </c>
      <c r="AT59" s="4">
        <v>1.6</v>
      </c>
      <c r="AU59" s="4">
        <v>1.6</v>
      </c>
      <c r="AV59" s="4">
        <v>1.6</v>
      </c>
      <c r="AW59" s="4">
        <v>1.6</v>
      </c>
      <c r="AX59" s="4">
        <v>1.6</v>
      </c>
      <c r="AY59" s="4">
        <v>1.6</v>
      </c>
      <c r="AZ59" s="4">
        <v>1.6</v>
      </c>
      <c r="BA59" s="4">
        <v>1.6</v>
      </c>
      <c r="BB59" s="4">
        <v>1.6</v>
      </c>
      <c r="BC59" s="4">
        <v>1.6</v>
      </c>
      <c r="BD59" s="4">
        <v>1.6</v>
      </c>
      <c r="BE59" s="4">
        <v>1.6</v>
      </c>
      <c r="BF59" s="4">
        <v>1.6</v>
      </c>
      <c r="BG59" s="4">
        <v>1.6</v>
      </c>
      <c r="BH59" s="4">
        <v>1.6</v>
      </c>
      <c r="BI59" s="4">
        <v>1.6</v>
      </c>
      <c r="BJ59" s="4">
        <v>1.6</v>
      </c>
      <c r="BK59" s="4">
        <v>1.6</v>
      </c>
      <c r="BL59" s="4">
        <v>1.6</v>
      </c>
      <c r="BM59" s="4">
        <v>1.6</v>
      </c>
      <c r="BN59" s="4">
        <v>1.6</v>
      </c>
      <c r="BO59" s="4">
        <v>1.6</v>
      </c>
      <c r="BP59" s="4">
        <v>1.6</v>
      </c>
      <c r="BQ59" s="4">
        <v>1.6</v>
      </c>
      <c r="BR59" s="4">
        <v>1.6</v>
      </c>
      <c r="BS59" s="4">
        <v>1.6</v>
      </c>
      <c r="BT59" s="4">
        <v>1.6</v>
      </c>
      <c r="BU59" s="4">
        <v>1.6</v>
      </c>
      <c r="BV59" s="4">
        <v>1.6</v>
      </c>
      <c r="BW59" s="4">
        <v>1.6</v>
      </c>
      <c r="BX59" s="4">
        <v>1.6</v>
      </c>
      <c r="BY59" s="4">
        <v>1.6</v>
      </c>
      <c r="BZ59" s="4">
        <v>1.6</v>
      </c>
      <c r="CA59" s="4">
        <v>1.6</v>
      </c>
      <c r="CB59" s="4">
        <v>1.6</v>
      </c>
      <c r="CC59" s="4">
        <v>1.6</v>
      </c>
      <c r="CD59" s="4">
        <v>1.6</v>
      </c>
      <c r="CE59" s="4">
        <v>1.6</v>
      </c>
      <c r="CF59" s="4">
        <v>1.6</v>
      </c>
      <c r="CG59" s="4">
        <v>1.6</v>
      </c>
      <c r="CH59" s="4">
        <v>1.6</v>
      </c>
      <c r="CI59" s="4">
        <v>1.6</v>
      </c>
      <c r="CJ59" s="4">
        <v>1.6</v>
      </c>
      <c r="CK59" s="4">
        <v>1.6</v>
      </c>
    </row>
    <row r="60" spans="1:89" ht="35.450000000000003" customHeight="1" x14ac:dyDescent="0.25">
      <c r="A60" s="4" t="s">
        <v>99</v>
      </c>
      <c r="B60" s="7" t="s">
        <v>100</v>
      </c>
      <c r="C60" s="4" t="s">
        <v>101</v>
      </c>
      <c r="D60" s="4">
        <f>SUM(M60:CK60)</f>
        <v>16086</v>
      </c>
      <c r="E60" s="4">
        <v>33</v>
      </c>
      <c r="F60" s="4">
        <v>125</v>
      </c>
      <c r="G60" s="4">
        <v>127</v>
      </c>
      <c r="H60" s="4">
        <v>129</v>
      </c>
      <c r="I60" s="4">
        <v>131</v>
      </c>
      <c r="J60" s="4">
        <v>134</v>
      </c>
      <c r="K60" s="4">
        <v>136</v>
      </c>
      <c r="L60" s="4">
        <v>138</v>
      </c>
      <c r="M60" s="4">
        <v>140</v>
      </c>
      <c r="N60" s="4">
        <v>209</v>
      </c>
      <c r="O60" s="4">
        <v>212</v>
      </c>
      <c r="P60" s="4">
        <v>216</v>
      </c>
      <c r="Q60" s="17">
        <v>219</v>
      </c>
      <c r="R60" s="4">
        <v>223</v>
      </c>
      <c r="S60" s="4">
        <v>226</v>
      </c>
      <c r="T60" s="4">
        <v>230</v>
      </c>
      <c r="U60" s="4">
        <v>233</v>
      </c>
      <c r="V60" s="4">
        <v>303</v>
      </c>
      <c r="W60" s="4">
        <v>101</v>
      </c>
      <c r="X60" s="4">
        <v>92</v>
      </c>
      <c r="Y60" s="4">
        <v>91</v>
      </c>
      <c r="Z60" s="4">
        <v>189</v>
      </c>
      <c r="AA60" s="4">
        <v>39</v>
      </c>
      <c r="AB60" s="4">
        <v>40</v>
      </c>
      <c r="AC60" s="4">
        <v>40</v>
      </c>
      <c r="AD60" s="4">
        <v>41</v>
      </c>
      <c r="AE60" s="4">
        <v>42</v>
      </c>
      <c r="AF60" s="4">
        <v>42</v>
      </c>
      <c r="AG60" s="4">
        <v>43</v>
      </c>
      <c r="AH60" s="4">
        <v>44</v>
      </c>
      <c r="AI60" s="4">
        <v>44</v>
      </c>
      <c r="AJ60" s="4">
        <v>45</v>
      </c>
      <c r="AK60" s="4">
        <v>117</v>
      </c>
      <c r="AL60" s="4">
        <v>119</v>
      </c>
      <c r="AM60" s="4">
        <v>137</v>
      </c>
      <c r="AN60" s="4">
        <v>484</v>
      </c>
      <c r="AO60" s="4">
        <v>492</v>
      </c>
      <c r="AP60" s="4">
        <v>500</v>
      </c>
      <c r="AQ60" s="4">
        <v>388</v>
      </c>
      <c r="AR60" s="4">
        <v>144</v>
      </c>
      <c r="AS60" s="4">
        <v>147</v>
      </c>
      <c r="AT60" s="4">
        <v>149</v>
      </c>
      <c r="AU60" s="4">
        <v>151</v>
      </c>
      <c r="AV60" s="4">
        <v>154</v>
      </c>
      <c r="AW60" s="4">
        <v>156</v>
      </c>
      <c r="AX60" s="4">
        <v>159</v>
      </c>
      <c r="AY60" s="4">
        <v>161</v>
      </c>
      <c r="AZ60" s="4">
        <v>164</v>
      </c>
      <c r="BA60" s="4">
        <v>166</v>
      </c>
      <c r="BB60" s="4">
        <v>169</v>
      </c>
      <c r="BC60" s="4">
        <v>172</v>
      </c>
      <c r="BD60" s="4">
        <v>174</v>
      </c>
      <c r="BE60" s="4">
        <v>177</v>
      </c>
      <c r="BF60" s="4">
        <v>180</v>
      </c>
      <c r="BG60" s="4">
        <v>183</v>
      </c>
      <c r="BH60" s="4">
        <v>186</v>
      </c>
      <c r="BI60" s="4">
        <v>189</v>
      </c>
      <c r="BJ60" s="4">
        <v>192</v>
      </c>
      <c r="BK60" s="4">
        <v>195</v>
      </c>
      <c r="BL60" s="4">
        <v>198</v>
      </c>
      <c r="BM60" s="4">
        <v>201</v>
      </c>
      <c r="BN60" s="4">
        <v>204</v>
      </c>
      <c r="BO60" s="4">
        <v>208</v>
      </c>
      <c r="BP60" s="4">
        <v>211</v>
      </c>
      <c r="BQ60" s="4">
        <v>214</v>
      </c>
      <c r="BR60" s="4">
        <v>218</v>
      </c>
      <c r="BS60" s="4">
        <v>221</v>
      </c>
      <c r="BT60" s="4">
        <v>225</v>
      </c>
      <c r="BU60" s="4">
        <v>229</v>
      </c>
      <c r="BV60" s="4">
        <v>232</v>
      </c>
      <c r="BW60" s="4">
        <v>236</v>
      </c>
      <c r="BX60" s="4">
        <v>240</v>
      </c>
      <c r="BY60" s="4">
        <v>244</v>
      </c>
      <c r="BZ60" s="4">
        <v>247</v>
      </c>
      <c r="CA60" s="4">
        <v>251</v>
      </c>
      <c r="CB60" s="4">
        <v>255</v>
      </c>
      <c r="CC60" s="4">
        <v>259</v>
      </c>
      <c r="CD60" s="4">
        <v>264</v>
      </c>
      <c r="CE60" s="4">
        <v>268</v>
      </c>
      <c r="CF60" s="4">
        <v>533</v>
      </c>
      <c r="CG60" s="4">
        <v>542</v>
      </c>
      <c r="CH60" s="4">
        <v>550</v>
      </c>
      <c r="CI60" s="4">
        <v>559</v>
      </c>
      <c r="CJ60" s="4">
        <v>568</v>
      </c>
      <c r="CK60" s="4">
        <v>0</v>
      </c>
    </row>
    <row r="61" spans="1:89" ht="35.450000000000003" customHeight="1" x14ac:dyDescent="0.25">
      <c r="A61" s="4" t="s">
        <v>102</v>
      </c>
      <c r="B61" s="4" t="s">
        <v>97</v>
      </c>
      <c r="C61" s="4" t="s">
        <v>98</v>
      </c>
      <c r="D61" s="4"/>
      <c r="E61" s="4">
        <v>1.97</v>
      </c>
      <c r="F61" s="4">
        <v>1.97</v>
      </c>
      <c r="G61" s="4">
        <v>1.97</v>
      </c>
      <c r="H61" s="4">
        <v>1.97</v>
      </c>
      <c r="I61" s="4">
        <v>1.97</v>
      </c>
      <c r="J61" s="4">
        <v>1.97</v>
      </c>
      <c r="K61" s="4">
        <v>1.97</v>
      </c>
      <c r="L61" s="4">
        <v>1.97</v>
      </c>
      <c r="M61" s="4">
        <v>1.97</v>
      </c>
      <c r="N61" s="4">
        <v>1.97</v>
      </c>
      <c r="O61" s="4">
        <v>1.97</v>
      </c>
      <c r="P61" s="4">
        <v>1.97</v>
      </c>
      <c r="Q61" s="17">
        <v>1.97</v>
      </c>
      <c r="R61" s="4">
        <v>1.97</v>
      </c>
      <c r="S61" s="4">
        <v>1.97</v>
      </c>
      <c r="T61" s="4">
        <v>1.97</v>
      </c>
      <c r="U61" s="4">
        <v>1.97</v>
      </c>
      <c r="V61" s="4">
        <v>1.97</v>
      </c>
      <c r="W61" s="4">
        <v>1.97</v>
      </c>
      <c r="X61" s="4">
        <v>1.97</v>
      </c>
      <c r="Y61" s="4">
        <v>1.97</v>
      </c>
      <c r="Z61" s="4">
        <v>1.97</v>
      </c>
      <c r="AA61" s="4">
        <v>1.97</v>
      </c>
      <c r="AB61" s="4">
        <v>1.97</v>
      </c>
      <c r="AC61" s="4">
        <v>1.97</v>
      </c>
      <c r="AD61" s="4">
        <v>1.97</v>
      </c>
      <c r="AE61" s="4">
        <v>1.97</v>
      </c>
      <c r="AF61" s="4">
        <v>1.97</v>
      </c>
      <c r="AG61" s="4">
        <v>1.97</v>
      </c>
      <c r="AH61" s="4">
        <v>1.97</v>
      </c>
      <c r="AI61" s="4">
        <v>1.97</v>
      </c>
      <c r="AJ61" s="4">
        <v>1.97</v>
      </c>
      <c r="AK61" s="4">
        <v>1.97</v>
      </c>
      <c r="AL61" s="4">
        <v>1.97</v>
      </c>
      <c r="AM61" s="4">
        <v>1.97</v>
      </c>
      <c r="AN61" s="4">
        <v>1.97</v>
      </c>
      <c r="AO61" s="4">
        <v>1.97</v>
      </c>
      <c r="AP61" s="4">
        <v>1.97</v>
      </c>
      <c r="AQ61" s="4">
        <v>1.97</v>
      </c>
      <c r="AR61" s="4">
        <v>1.97</v>
      </c>
      <c r="AS61" s="4">
        <v>1.97</v>
      </c>
      <c r="AT61" s="4">
        <v>1.97</v>
      </c>
      <c r="AU61" s="4">
        <v>1.97</v>
      </c>
      <c r="AV61" s="4">
        <v>1.97</v>
      </c>
      <c r="AW61" s="4">
        <v>1.97</v>
      </c>
      <c r="AX61" s="4">
        <v>1.97</v>
      </c>
      <c r="AY61" s="4">
        <v>1.97</v>
      </c>
      <c r="AZ61" s="4">
        <v>1.97</v>
      </c>
      <c r="BA61" s="4">
        <v>1.97</v>
      </c>
      <c r="BB61" s="4">
        <v>1.97</v>
      </c>
      <c r="BC61" s="4">
        <v>1.97</v>
      </c>
      <c r="BD61" s="4">
        <v>1.97</v>
      </c>
      <c r="BE61" s="4">
        <v>1.97</v>
      </c>
      <c r="BF61" s="4">
        <v>1.97</v>
      </c>
      <c r="BG61" s="4">
        <v>1.97</v>
      </c>
      <c r="BH61" s="4">
        <v>1.97</v>
      </c>
      <c r="BI61" s="4">
        <v>1.97</v>
      </c>
      <c r="BJ61" s="4">
        <v>1.97</v>
      </c>
      <c r="BK61" s="4">
        <v>1.97</v>
      </c>
      <c r="BL61" s="4">
        <v>1.97</v>
      </c>
      <c r="BM61" s="4">
        <v>1.97</v>
      </c>
      <c r="BN61" s="4">
        <v>1.97</v>
      </c>
      <c r="BO61" s="4">
        <v>1.97</v>
      </c>
      <c r="BP61" s="4">
        <v>1.97</v>
      </c>
      <c r="BQ61" s="4">
        <v>1.97</v>
      </c>
      <c r="BR61" s="4">
        <v>1.97</v>
      </c>
      <c r="BS61" s="4">
        <v>1.97</v>
      </c>
      <c r="BT61" s="4">
        <v>1.97</v>
      </c>
      <c r="BU61" s="4">
        <v>1.97</v>
      </c>
      <c r="BV61" s="4">
        <v>1.97</v>
      </c>
      <c r="BW61" s="4">
        <v>1.97</v>
      </c>
      <c r="BX61" s="4">
        <v>1.97</v>
      </c>
      <c r="BY61" s="4">
        <v>1.97</v>
      </c>
      <c r="BZ61" s="4">
        <v>1.97</v>
      </c>
      <c r="CA61" s="4">
        <v>1.97</v>
      </c>
      <c r="CB61" s="4">
        <v>1.97</v>
      </c>
      <c r="CC61" s="4">
        <v>1.97</v>
      </c>
      <c r="CD61" s="4">
        <v>1.97</v>
      </c>
      <c r="CE61" s="4">
        <v>1.97</v>
      </c>
      <c r="CF61" s="4">
        <v>1.97</v>
      </c>
      <c r="CG61" s="4">
        <v>1.97</v>
      </c>
      <c r="CH61" s="4">
        <v>1.97</v>
      </c>
      <c r="CI61" s="4">
        <v>1.97</v>
      </c>
      <c r="CJ61" s="4">
        <v>1.97</v>
      </c>
      <c r="CK61" s="4">
        <v>1.97</v>
      </c>
    </row>
    <row r="62" spans="1:89" ht="35.450000000000003" customHeight="1" x14ac:dyDescent="0.25">
      <c r="A62" s="4" t="s">
        <v>99</v>
      </c>
      <c r="B62" s="7" t="s">
        <v>103</v>
      </c>
      <c r="C62" s="7" t="s">
        <v>104</v>
      </c>
      <c r="D62" s="4">
        <f>SUM(M62:CK62)</f>
        <v>49911</v>
      </c>
      <c r="E62" s="4">
        <v>34</v>
      </c>
      <c r="F62" s="4">
        <v>130</v>
      </c>
      <c r="G62" s="4">
        <v>135</v>
      </c>
      <c r="H62" s="4">
        <v>140</v>
      </c>
      <c r="I62" s="4">
        <v>145</v>
      </c>
      <c r="J62" s="4">
        <v>150</v>
      </c>
      <c r="K62" s="4">
        <v>156</v>
      </c>
      <c r="L62" s="4">
        <v>161</v>
      </c>
      <c r="M62" s="4">
        <v>167</v>
      </c>
      <c r="N62" s="4">
        <v>254</v>
      </c>
      <c r="O62" s="4">
        <v>263</v>
      </c>
      <c r="P62" s="4">
        <v>273</v>
      </c>
      <c r="Q62" s="17">
        <v>282</v>
      </c>
      <c r="R62" s="4">
        <v>293</v>
      </c>
      <c r="S62" s="4">
        <v>303</v>
      </c>
      <c r="T62" s="4">
        <v>314</v>
      </c>
      <c r="U62" s="4">
        <v>325</v>
      </c>
      <c r="V62" s="4">
        <v>430</v>
      </c>
      <c r="W62" s="4">
        <v>146</v>
      </c>
      <c r="X62" s="4">
        <v>136</v>
      </c>
      <c r="Y62" s="4">
        <v>137</v>
      </c>
      <c r="Z62" s="4">
        <v>291</v>
      </c>
      <c r="AA62" s="4">
        <v>61</v>
      </c>
      <c r="AB62" s="4">
        <v>63</v>
      </c>
      <c r="AC62" s="4">
        <v>66</v>
      </c>
      <c r="AD62" s="4">
        <v>68</v>
      </c>
      <c r="AE62" s="4">
        <v>70</v>
      </c>
      <c r="AF62" s="4">
        <v>73</v>
      </c>
      <c r="AG62" s="4">
        <v>76</v>
      </c>
      <c r="AH62" s="4">
        <v>78</v>
      </c>
      <c r="AI62" s="4">
        <v>81</v>
      </c>
      <c r="AJ62" s="4">
        <v>84</v>
      </c>
      <c r="AK62" s="4">
        <v>224</v>
      </c>
      <c r="AL62" s="4">
        <v>232</v>
      </c>
      <c r="AM62" s="4">
        <v>272</v>
      </c>
      <c r="AN62" s="4">
        <v>979</v>
      </c>
      <c r="AO62" s="4">
        <v>1014</v>
      </c>
      <c r="AP62" s="4">
        <v>1051</v>
      </c>
      <c r="AQ62" s="4">
        <v>831</v>
      </c>
      <c r="AR62" s="4">
        <v>315</v>
      </c>
      <c r="AS62" s="4">
        <v>326</v>
      </c>
      <c r="AT62" s="4">
        <v>338</v>
      </c>
      <c r="AU62" s="4">
        <v>350</v>
      </c>
      <c r="AV62" s="4">
        <v>363</v>
      </c>
      <c r="AW62" s="4">
        <v>376</v>
      </c>
      <c r="AX62" s="4">
        <v>390</v>
      </c>
      <c r="AY62" s="4">
        <v>404</v>
      </c>
      <c r="AZ62" s="4">
        <v>418</v>
      </c>
      <c r="BA62" s="4">
        <v>433</v>
      </c>
      <c r="BB62" s="4">
        <v>449</v>
      </c>
      <c r="BC62" s="4">
        <v>465</v>
      </c>
      <c r="BD62" s="4">
        <v>482</v>
      </c>
      <c r="BE62" s="4">
        <v>499</v>
      </c>
      <c r="BF62" s="4">
        <v>517</v>
      </c>
      <c r="BG62" s="4">
        <v>536</v>
      </c>
      <c r="BH62" s="4">
        <v>555</v>
      </c>
      <c r="BI62" s="4">
        <v>575</v>
      </c>
      <c r="BJ62" s="4">
        <v>596</v>
      </c>
      <c r="BK62" s="4">
        <v>618</v>
      </c>
      <c r="BL62" s="4">
        <v>640</v>
      </c>
      <c r="BM62" s="4">
        <v>663</v>
      </c>
      <c r="BN62" s="4">
        <v>687</v>
      </c>
      <c r="BO62" s="4">
        <v>712</v>
      </c>
      <c r="BP62" s="4">
        <v>737</v>
      </c>
      <c r="BQ62" s="4">
        <v>764</v>
      </c>
      <c r="BR62" s="4">
        <v>791</v>
      </c>
      <c r="BS62" s="4">
        <v>820</v>
      </c>
      <c r="BT62" s="4">
        <v>849</v>
      </c>
      <c r="BU62" s="4">
        <v>880</v>
      </c>
      <c r="BV62" s="4">
        <v>912</v>
      </c>
      <c r="BW62" s="4">
        <v>945</v>
      </c>
      <c r="BX62" s="4">
        <v>979</v>
      </c>
      <c r="BY62" s="4">
        <v>1014</v>
      </c>
      <c r="BZ62" s="4">
        <v>1051</v>
      </c>
      <c r="CA62" s="4">
        <v>1088</v>
      </c>
      <c r="CB62" s="4">
        <v>1128</v>
      </c>
      <c r="CC62" s="4">
        <v>1168</v>
      </c>
      <c r="CD62" s="4">
        <v>1211</v>
      </c>
      <c r="CE62" s="4">
        <v>1254</v>
      </c>
      <c r="CF62" s="4">
        <v>2545</v>
      </c>
      <c r="CG62" s="4">
        <v>2637</v>
      </c>
      <c r="CH62" s="4">
        <v>2732</v>
      </c>
      <c r="CI62" s="4">
        <v>2830</v>
      </c>
      <c r="CJ62" s="4">
        <v>2932</v>
      </c>
      <c r="CK62" s="4">
        <v>0</v>
      </c>
    </row>
    <row r="63" spans="1:89" ht="35.450000000000003" customHeight="1" x14ac:dyDescent="0.25">
      <c r="A63" s="15" t="s">
        <v>138</v>
      </c>
    </row>
    <row r="64" spans="1:89" s="25" customFormat="1" ht="56.45" customHeight="1" x14ac:dyDescent="0.25">
      <c r="A64" s="24" t="s">
        <v>136</v>
      </c>
      <c r="B64" s="11"/>
    </row>
    <row r="65" spans="1:90" s="25" customFormat="1" ht="51" customHeight="1" x14ac:dyDescent="0.25">
      <c r="A65" s="26"/>
      <c r="B65" s="26"/>
      <c r="C65" s="26"/>
      <c r="D65" s="26" t="s">
        <v>120</v>
      </c>
      <c r="E65" s="26" t="s">
        <v>121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  <c r="CE65" s="27">
        <v>73415</v>
      </c>
      <c r="CF65" s="28">
        <v>73780</v>
      </c>
      <c r="CG65" s="27">
        <v>74145</v>
      </c>
      <c r="CH65" s="28">
        <v>74510</v>
      </c>
      <c r="CI65" s="27">
        <v>74876</v>
      </c>
      <c r="CJ65" s="28">
        <v>75241</v>
      </c>
      <c r="CK65" s="27">
        <v>75606</v>
      </c>
      <c r="CL65" s="28">
        <v>75971</v>
      </c>
    </row>
    <row r="66" spans="1:90" s="25" customFormat="1" ht="21" customHeight="1" x14ac:dyDescent="0.25">
      <c r="A66" s="4"/>
      <c r="B66" s="7" t="s">
        <v>122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  <c r="CE66" s="4">
        <v>86</v>
      </c>
      <c r="CF66" s="30">
        <v>87</v>
      </c>
      <c r="CG66" s="4">
        <v>88</v>
      </c>
      <c r="CH66" s="30">
        <v>89</v>
      </c>
      <c r="CI66" s="4">
        <v>90</v>
      </c>
      <c r="CJ66" s="30">
        <v>91</v>
      </c>
      <c r="CK66" s="4">
        <v>92</v>
      </c>
      <c r="CL66" s="30">
        <v>93</v>
      </c>
    </row>
    <row r="67" spans="1:90" s="25" customFormat="1" ht="25.5" customHeight="1" x14ac:dyDescent="0.25">
      <c r="A67" s="31" t="s">
        <v>123</v>
      </c>
      <c r="B67" s="7" t="s">
        <v>124</v>
      </c>
      <c r="C67" s="4" t="s">
        <v>125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 t="shared" ref="CA67:CL67" si="48">CH40*1000</f>
        <v>8000</v>
      </c>
      <c r="CB67" s="34">
        <f t="shared" si="48"/>
        <v>8000</v>
      </c>
      <c r="CC67" s="34">
        <f t="shared" si="48"/>
        <v>8000</v>
      </c>
      <c r="CD67" s="34">
        <f t="shared" si="48"/>
        <v>0</v>
      </c>
      <c r="CE67" s="34">
        <f t="shared" si="48"/>
        <v>0</v>
      </c>
      <c r="CF67" s="34">
        <f t="shared" si="48"/>
        <v>0</v>
      </c>
      <c r="CG67" s="34">
        <f t="shared" si="48"/>
        <v>0</v>
      </c>
      <c r="CH67" s="34">
        <f t="shared" si="48"/>
        <v>0</v>
      </c>
      <c r="CI67" s="34">
        <f t="shared" si="48"/>
        <v>0</v>
      </c>
      <c r="CJ67" s="34">
        <f t="shared" si="48"/>
        <v>0</v>
      </c>
      <c r="CK67" s="34">
        <f t="shared" si="48"/>
        <v>0</v>
      </c>
      <c r="CL67" s="34">
        <f t="shared" si="48"/>
        <v>0</v>
      </c>
    </row>
    <row r="68" spans="1:90" s="25" customFormat="1" ht="21" customHeight="1" x14ac:dyDescent="0.25">
      <c r="A68" s="4" t="s">
        <v>126</v>
      </c>
      <c r="B68" s="4" t="s">
        <v>97</v>
      </c>
      <c r="C68" s="36">
        <v>1.72045</v>
      </c>
      <c r="D68" s="32"/>
      <c r="E68" s="32"/>
      <c r="F68" s="36">
        <f>C68</f>
        <v>1.72045</v>
      </c>
      <c r="G68" s="36">
        <f>F68</f>
        <v>1.72045</v>
      </c>
      <c r="H68" s="36">
        <f t="shared" ref="H68:J68" si="49">G68</f>
        <v>1.72045</v>
      </c>
      <c r="I68" s="36">
        <f t="shared" si="49"/>
        <v>1.72045</v>
      </c>
      <c r="J68" s="36">
        <f t="shared" si="49"/>
        <v>1.72045</v>
      </c>
      <c r="K68" s="36">
        <f t="shared" ref="K68:BS68" si="50">J68</f>
        <v>1.72045</v>
      </c>
      <c r="L68" s="36">
        <f t="shared" si="50"/>
        <v>1.72045</v>
      </c>
      <c r="M68" s="36">
        <f t="shared" si="50"/>
        <v>1.72045</v>
      </c>
      <c r="N68" s="36">
        <f t="shared" si="50"/>
        <v>1.72045</v>
      </c>
      <c r="O68" s="36">
        <f t="shared" si="50"/>
        <v>1.72045</v>
      </c>
      <c r="P68" s="36">
        <f t="shared" si="50"/>
        <v>1.72045</v>
      </c>
      <c r="Q68" s="36">
        <f t="shared" si="50"/>
        <v>1.72045</v>
      </c>
      <c r="R68" s="36">
        <f t="shared" si="50"/>
        <v>1.72045</v>
      </c>
      <c r="S68" s="36">
        <f t="shared" si="50"/>
        <v>1.72045</v>
      </c>
      <c r="T68" s="36">
        <f t="shared" si="50"/>
        <v>1.72045</v>
      </c>
      <c r="U68" s="36">
        <f t="shared" si="50"/>
        <v>1.72045</v>
      </c>
      <c r="V68" s="36">
        <f t="shared" si="50"/>
        <v>1.72045</v>
      </c>
      <c r="W68" s="36">
        <f t="shared" si="50"/>
        <v>1.72045</v>
      </c>
      <c r="X68" s="36">
        <f t="shared" si="50"/>
        <v>1.72045</v>
      </c>
      <c r="Y68" s="36">
        <f t="shared" si="50"/>
        <v>1.72045</v>
      </c>
      <c r="Z68" s="36">
        <f t="shared" si="50"/>
        <v>1.72045</v>
      </c>
      <c r="AA68" s="36">
        <f t="shared" si="50"/>
        <v>1.72045</v>
      </c>
      <c r="AB68" s="36">
        <f t="shared" si="50"/>
        <v>1.72045</v>
      </c>
      <c r="AC68" s="36">
        <f t="shared" si="50"/>
        <v>1.72045</v>
      </c>
      <c r="AD68" s="36">
        <f t="shared" si="50"/>
        <v>1.72045</v>
      </c>
      <c r="AE68" s="36">
        <f t="shared" si="50"/>
        <v>1.72045</v>
      </c>
      <c r="AF68" s="36">
        <f t="shared" si="50"/>
        <v>1.72045</v>
      </c>
      <c r="AG68" s="36">
        <f t="shared" si="50"/>
        <v>1.72045</v>
      </c>
      <c r="AH68" s="36">
        <f t="shared" si="50"/>
        <v>1.72045</v>
      </c>
      <c r="AI68" s="36">
        <f t="shared" si="50"/>
        <v>1.72045</v>
      </c>
      <c r="AJ68" s="36">
        <f t="shared" si="50"/>
        <v>1.72045</v>
      </c>
      <c r="AK68" s="36">
        <f t="shared" si="50"/>
        <v>1.72045</v>
      </c>
      <c r="AL68" s="36">
        <f t="shared" si="50"/>
        <v>1.72045</v>
      </c>
      <c r="AM68" s="36">
        <f t="shared" si="50"/>
        <v>1.72045</v>
      </c>
      <c r="AN68" s="36">
        <f t="shared" si="50"/>
        <v>1.72045</v>
      </c>
      <c r="AO68" s="36">
        <f t="shared" si="50"/>
        <v>1.72045</v>
      </c>
      <c r="AP68" s="36">
        <f t="shared" si="50"/>
        <v>1.72045</v>
      </c>
      <c r="AQ68" s="36">
        <f t="shared" si="50"/>
        <v>1.72045</v>
      </c>
      <c r="AR68" s="36">
        <f t="shared" si="50"/>
        <v>1.72045</v>
      </c>
      <c r="AS68" s="36">
        <f t="shared" si="50"/>
        <v>1.72045</v>
      </c>
      <c r="AT68" s="36">
        <f t="shared" si="50"/>
        <v>1.72045</v>
      </c>
      <c r="AU68" s="36">
        <f t="shared" si="50"/>
        <v>1.72045</v>
      </c>
      <c r="AV68" s="36">
        <f t="shared" si="50"/>
        <v>1.72045</v>
      </c>
      <c r="AW68" s="36">
        <f t="shared" si="50"/>
        <v>1.72045</v>
      </c>
      <c r="AX68" s="36">
        <f t="shared" si="50"/>
        <v>1.72045</v>
      </c>
      <c r="AY68" s="36">
        <f t="shared" si="50"/>
        <v>1.72045</v>
      </c>
      <c r="AZ68" s="36">
        <f t="shared" si="50"/>
        <v>1.72045</v>
      </c>
      <c r="BA68" s="36">
        <f t="shared" si="50"/>
        <v>1.72045</v>
      </c>
      <c r="BB68" s="36">
        <f t="shared" si="50"/>
        <v>1.72045</v>
      </c>
      <c r="BC68" s="36">
        <f t="shared" si="50"/>
        <v>1.72045</v>
      </c>
      <c r="BD68" s="36">
        <f t="shared" si="50"/>
        <v>1.72045</v>
      </c>
      <c r="BE68" s="36">
        <f t="shared" si="50"/>
        <v>1.72045</v>
      </c>
      <c r="BF68" s="36">
        <f t="shared" si="50"/>
        <v>1.72045</v>
      </c>
      <c r="BG68" s="36">
        <f t="shared" si="50"/>
        <v>1.72045</v>
      </c>
      <c r="BH68" s="36">
        <f t="shared" si="50"/>
        <v>1.72045</v>
      </c>
      <c r="BI68" s="36">
        <f t="shared" si="50"/>
        <v>1.72045</v>
      </c>
      <c r="BJ68" s="36">
        <f t="shared" si="50"/>
        <v>1.72045</v>
      </c>
      <c r="BK68" s="36">
        <f t="shared" si="50"/>
        <v>1.72045</v>
      </c>
      <c r="BL68" s="36">
        <f t="shared" si="50"/>
        <v>1.72045</v>
      </c>
      <c r="BM68" s="36">
        <f t="shared" si="50"/>
        <v>1.72045</v>
      </c>
      <c r="BN68" s="36">
        <f t="shared" si="50"/>
        <v>1.72045</v>
      </c>
      <c r="BO68" s="36">
        <f t="shared" si="50"/>
        <v>1.72045</v>
      </c>
      <c r="BP68" s="36">
        <f t="shared" si="50"/>
        <v>1.72045</v>
      </c>
      <c r="BQ68" s="36">
        <f t="shared" si="50"/>
        <v>1.72045</v>
      </c>
      <c r="BR68" s="36">
        <f t="shared" si="50"/>
        <v>1.72045</v>
      </c>
      <c r="BS68" s="36">
        <f t="shared" si="50"/>
        <v>1.72045</v>
      </c>
      <c r="BT68" s="36">
        <f t="shared" ref="BT68:BZ68" si="51">BS68</f>
        <v>1.72045</v>
      </c>
      <c r="BU68" s="36">
        <f t="shared" si="51"/>
        <v>1.72045</v>
      </c>
      <c r="BV68" s="36">
        <f t="shared" si="51"/>
        <v>1.72045</v>
      </c>
      <c r="BW68" s="36">
        <f t="shared" si="51"/>
        <v>1.72045</v>
      </c>
      <c r="BX68" s="36">
        <f t="shared" si="51"/>
        <v>1.72045</v>
      </c>
      <c r="BY68" s="36">
        <f t="shared" si="51"/>
        <v>1.72045</v>
      </c>
      <c r="BZ68" s="37">
        <f t="shared" si="51"/>
        <v>1.72045</v>
      </c>
      <c r="CA68" s="37">
        <f t="shared" ref="CA68" si="52">BZ68</f>
        <v>1.72045</v>
      </c>
      <c r="CB68" s="37">
        <f t="shared" ref="CB68" si="53">CA68</f>
        <v>1.72045</v>
      </c>
      <c r="CC68" s="37">
        <f t="shared" ref="CC68" si="54">CB68</f>
        <v>1.72045</v>
      </c>
      <c r="CD68" s="37">
        <f t="shared" ref="CD68" si="55">CC68</f>
        <v>1.72045</v>
      </c>
      <c r="CE68" s="37">
        <f t="shared" ref="CE68" si="56">CD68</f>
        <v>1.72045</v>
      </c>
      <c r="CF68" s="37">
        <f t="shared" ref="CF68" si="57">CE68</f>
        <v>1.72045</v>
      </c>
      <c r="CG68" s="37">
        <f t="shared" ref="CG68" si="58">CF68</f>
        <v>1.72045</v>
      </c>
      <c r="CH68" s="37">
        <f t="shared" ref="CH68" si="59">CG68</f>
        <v>1.72045</v>
      </c>
      <c r="CI68" s="37">
        <f t="shared" ref="CI68" si="60">CH68</f>
        <v>1.72045</v>
      </c>
      <c r="CJ68" s="37">
        <f t="shared" ref="CJ68" si="61">CI68</f>
        <v>1.72045</v>
      </c>
      <c r="CK68" s="37">
        <f t="shared" ref="CK68" si="62">CJ68</f>
        <v>1.72045</v>
      </c>
      <c r="CL68" s="37">
        <f t="shared" ref="CL68" si="63">CK68</f>
        <v>1.72045</v>
      </c>
    </row>
    <row r="69" spans="1:90" s="25" customFormat="1" ht="21" customHeight="1" x14ac:dyDescent="0.25">
      <c r="A69" s="4" t="s">
        <v>99</v>
      </c>
      <c r="B69" s="7" t="s">
        <v>124</v>
      </c>
      <c r="C69" s="4" t="s">
        <v>127</v>
      </c>
      <c r="D69" s="32">
        <f>SUM(F69:CB69)</f>
        <v>10313898.368420195</v>
      </c>
      <c r="E69" s="32"/>
      <c r="F69" s="8">
        <f t="shared" ref="F69:I69" si="64">F67*POWER((1+(F68/100)),F66)</f>
        <v>107266.04852735109</v>
      </c>
      <c r="G69" s="8">
        <f t="shared" si="64"/>
        <v>109111.50725923991</v>
      </c>
      <c r="H69" s="8">
        <f t="shared" si="64"/>
        <v>109782.31709690453</v>
      </c>
      <c r="I69" s="8">
        <f t="shared" si="64"/>
        <v>111671.06697139825</v>
      </c>
      <c r="J69" s="8">
        <f>J67*POWER((1+(J68/100)),J66)</f>
        <v>114840.57900621874</v>
      </c>
      <c r="K69" s="8">
        <f t="shared" ref="K69:BV69" si="65">K67*POWER((1+(K68/100)),K66)</f>
        <v>115546.61077221244</v>
      </c>
      <c r="L69" s="8">
        <f t="shared" si="65"/>
        <v>121409.29724286638</v>
      </c>
      <c r="M69" s="8">
        <f t="shared" si="65"/>
        <v>116929.03650274506</v>
      </c>
      <c r="N69" s="8">
        <f t="shared" si="65"/>
        <v>116267.91644583506</v>
      </c>
      <c r="O69" s="8">
        <f t="shared" si="65"/>
        <v>115549.43751974519</v>
      </c>
      <c r="P69" s="8">
        <f t="shared" si="65"/>
        <v>117537.40781755366</v>
      </c>
      <c r="Q69" s="8">
        <f t="shared" si="65"/>
        <v>116746.41355857783</v>
      </c>
      <c r="R69" s="8">
        <f t="shared" si="65"/>
        <v>123047.32580524807</v>
      </c>
      <c r="S69" s="8">
        <f t="shared" si="65"/>
        <v>122253.49599829553</v>
      </c>
      <c r="T69" s="8">
        <f t="shared" si="65"/>
        <v>125837.24444008151</v>
      </c>
      <c r="U69" s="8">
        <f t="shared" si="65"/>
        <v>128002.21131205093</v>
      </c>
      <c r="V69" s="8">
        <f t="shared" si="65"/>
        <v>131736.24212546993</v>
      </c>
      <c r="W69" s="8">
        <f t="shared" si="65"/>
        <v>134002.69830311759</v>
      </c>
      <c r="X69" s="8">
        <f t="shared" si="65"/>
        <v>136308.1477260736</v>
      </c>
      <c r="Y69" s="8">
        <f t="shared" si="65"/>
        <v>138653.26125362684</v>
      </c>
      <c r="Z69" s="8">
        <f t="shared" si="65"/>
        <v>141038.72128686486</v>
      </c>
      <c r="AA69" s="8">
        <f t="shared" si="65"/>
        <v>143465.22196724478</v>
      </c>
      <c r="AB69" s="8">
        <f t="shared" si="65"/>
        <v>145933.46937858025</v>
      </c>
      <c r="AC69" s="8">
        <f t="shared" si="65"/>
        <v>148444.18175250408</v>
      </c>
      <c r="AD69" s="8">
        <f t="shared" si="65"/>
        <v>150998.08967746503</v>
      </c>
      <c r="AE69" s="8">
        <f t="shared" si="65"/>
        <v>153595.93631132101</v>
      </c>
      <c r="AF69" s="8">
        <f t="shared" si="65"/>
        <v>141704.66572804595</v>
      </c>
      <c r="AG69" s="8">
        <f t="shared" si="65"/>
        <v>144142.62364956414</v>
      </c>
      <c r="AH69" s="8">
        <f t="shared" si="65"/>
        <v>146622.52541814308</v>
      </c>
      <c r="AI69" s="8">
        <f t="shared" si="65"/>
        <v>149145.09265669956</v>
      </c>
      <c r="AJ69" s="8">
        <f t="shared" si="65"/>
        <v>151711.05940331175</v>
      </c>
      <c r="AK69" s="8">
        <f t="shared" si="65"/>
        <v>150364.21918828232</v>
      </c>
      <c r="AL69" s="8">
        <f t="shared" si="65"/>
        <v>142888.58405537903</v>
      </c>
      <c r="AM69" s="8">
        <f t="shared" si="65"/>
        <v>145346.91069975981</v>
      </c>
      <c r="AN69" s="8">
        <f t="shared" si="65"/>
        <v>147847.53162489383</v>
      </c>
      <c r="AO69" s="8">
        <f t="shared" si="65"/>
        <v>150391.17448273435</v>
      </c>
      <c r="AP69" s="8">
        <f t="shared" si="65"/>
        <v>152978.57944412256</v>
      </c>
      <c r="AQ69" s="8">
        <f t="shared" si="65"/>
        <v>155610.499414169</v>
      </c>
      <c r="AR69" s="8">
        <f t="shared" si="65"/>
        <v>158287.70025134008</v>
      </c>
      <c r="AS69" s="8">
        <f t="shared" si="65"/>
        <v>161010.96099031431</v>
      </c>
      <c r="AT69" s="8">
        <f t="shared" si="65"/>
        <v>156860.74699534799</v>
      </c>
      <c r="AU69" s="8">
        <f t="shared" si="65"/>
        <v>159559.45771702949</v>
      </c>
      <c r="AV69" s="8">
        <f t="shared" si="65"/>
        <v>143209.93977116657</v>
      </c>
      <c r="AW69" s="8">
        <f t="shared" si="65"/>
        <v>145673.79517995965</v>
      </c>
      <c r="AX69" s="8">
        <f t="shared" si="65"/>
        <v>148180.03998913328</v>
      </c>
      <c r="AY69" s="8">
        <f t="shared" si="65"/>
        <v>150729.40348712634</v>
      </c>
      <c r="AZ69" s="8">
        <f t="shared" si="65"/>
        <v>153322.62750942059</v>
      </c>
      <c r="BA69" s="8">
        <f t="shared" si="65"/>
        <v>155960.46665440645</v>
      </c>
      <c r="BB69" s="8">
        <f t="shared" si="65"/>
        <v>158643.68850296218</v>
      </c>
      <c r="BC69" s="8">
        <f t="shared" si="65"/>
        <v>161373.07384181145</v>
      </c>
      <c r="BD69" s="8">
        <f t="shared" si="65"/>
        <v>164149.4168907229</v>
      </c>
      <c r="BE69" s="8">
        <f t="shared" si="65"/>
        <v>166973.52553361937</v>
      </c>
      <c r="BF69" s="8">
        <f t="shared" si="65"/>
        <v>169846.22155366253</v>
      </c>
      <c r="BG69" s="8">
        <f t="shared" si="65"/>
        <v>172768.34087238257</v>
      </c>
      <c r="BH69" s="8">
        <f t="shared" si="65"/>
        <v>175740.73379292147</v>
      </c>
      <c r="BI69" s="8">
        <f t="shared" si="65"/>
        <v>178764.26524746185</v>
      </c>
      <c r="BJ69" s="8">
        <f t="shared" si="65"/>
        <v>181839.81504891181</v>
      </c>
      <c r="BK69" s="8">
        <f t="shared" si="65"/>
        <v>184968.27814692084</v>
      </c>
      <c r="BL69" s="8">
        <f t="shared" si="65"/>
        <v>188150.56488829956</v>
      </c>
      <c r="BM69" s="8">
        <f t="shared" si="65"/>
        <v>191387.60128192033</v>
      </c>
      <c r="BN69" s="8">
        <f t="shared" si="65"/>
        <v>194680.32926817515</v>
      </c>
      <c r="BO69" s="8">
        <f t="shared" si="65"/>
        <v>198029.7069930695</v>
      </c>
      <c r="BP69" s="8">
        <f t="shared" si="65"/>
        <v>201436.70908703178</v>
      </c>
      <c r="BQ69" s="8">
        <f t="shared" si="65"/>
        <v>204902.32694851962</v>
      </c>
      <c r="BR69" s="8">
        <f t="shared" si="65"/>
        <v>208427.56903250545</v>
      </c>
      <c r="BS69" s="8">
        <f t="shared" si="65"/>
        <v>212013.46114392523</v>
      </c>
      <c r="BT69" s="8">
        <f t="shared" si="65"/>
        <v>53915.261684043973</v>
      </c>
      <c r="BU69" s="8">
        <f t="shared" si="65"/>
        <v>54842.84680368712</v>
      </c>
      <c r="BV69" s="8">
        <f t="shared" si="65"/>
        <v>55786.390561521155</v>
      </c>
      <c r="BW69" s="8">
        <f t="shared" ref="BW69:CL69" si="66">BW67*POWER((1+(BW68/100)),BW66)</f>
        <v>49180.01184887861</v>
      </c>
      <c r="BX69" s="8">
        <f t="shared" si="66"/>
        <v>50026.129362732652</v>
      </c>
      <c r="BY69" s="8">
        <f t="shared" si="66"/>
        <v>31314.956249448489</v>
      </c>
      <c r="BZ69" s="33">
        <f t="shared" si="66"/>
        <v>31853.714414242131</v>
      </c>
      <c r="CA69" s="33">
        <f t="shared" si="66"/>
        <v>32401.741643881964</v>
      </c>
      <c r="CB69" s="33">
        <f t="shared" si="66"/>
        <v>32959.197407994128</v>
      </c>
      <c r="CC69" s="33">
        <f t="shared" si="66"/>
        <v>33526.243919799977</v>
      </c>
      <c r="CD69" s="33">
        <f t="shared" si="66"/>
        <v>0</v>
      </c>
      <c r="CE69" s="33">
        <f t="shared" si="66"/>
        <v>0</v>
      </c>
      <c r="CF69" s="33">
        <f t="shared" si="66"/>
        <v>0</v>
      </c>
      <c r="CG69" s="33">
        <f t="shared" si="66"/>
        <v>0</v>
      </c>
      <c r="CH69" s="33">
        <f t="shared" si="66"/>
        <v>0</v>
      </c>
      <c r="CI69" s="33">
        <f t="shared" si="66"/>
        <v>0</v>
      </c>
      <c r="CJ69" s="33">
        <f t="shared" si="66"/>
        <v>0</v>
      </c>
      <c r="CK69" s="33">
        <f t="shared" si="66"/>
        <v>0</v>
      </c>
      <c r="CL69" s="33">
        <f t="shared" si="66"/>
        <v>0</v>
      </c>
    </row>
    <row r="70" spans="1:90" s="25" customFormat="1" ht="36" customHeight="1" x14ac:dyDescent="0.25">
      <c r="A70" s="4" t="s">
        <v>128</v>
      </c>
      <c r="B70" s="4" t="s">
        <v>97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J70" si="67">G70</f>
        <v>1.97</v>
      </c>
      <c r="I70" s="36">
        <f t="shared" si="67"/>
        <v>1.97</v>
      </c>
      <c r="J70" s="36">
        <f t="shared" si="67"/>
        <v>1.97</v>
      </c>
      <c r="K70" s="36">
        <f t="shared" ref="K70:BS70" si="68">J70</f>
        <v>1.97</v>
      </c>
      <c r="L70" s="36">
        <f t="shared" si="68"/>
        <v>1.97</v>
      </c>
      <c r="M70" s="36">
        <f t="shared" si="68"/>
        <v>1.97</v>
      </c>
      <c r="N70" s="36">
        <f t="shared" si="68"/>
        <v>1.97</v>
      </c>
      <c r="O70" s="36">
        <f t="shared" si="68"/>
        <v>1.97</v>
      </c>
      <c r="P70" s="36">
        <f t="shared" si="68"/>
        <v>1.97</v>
      </c>
      <c r="Q70" s="36">
        <f t="shared" si="68"/>
        <v>1.97</v>
      </c>
      <c r="R70" s="36">
        <f t="shared" si="68"/>
        <v>1.97</v>
      </c>
      <c r="S70" s="36">
        <f t="shared" si="68"/>
        <v>1.97</v>
      </c>
      <c r="T70" s="36">
        <f t="shared" si="68"/>
        <v>1.97</v>
      </c>
      <c r="U70" s="36">
        <f t="shared" si="68"/>
        <v>1.97</v>
      </c>
      <c r="V70" s="36">
        <f t="shared" si="68"/>
        <v>1.97</v>
      </c>
      <c r="W70" s="36">
        <f t="shared" si="68"/>
        <v>1.97</v>
      </c>
      <c r="X70" s="36">
        <f t="shared" si="68"/>
        <v>1.97</v>
      </c>
      <c r="Y70" s="36">
        <f t="shared" si="68"/>
        <v>1.97</v>
      </c>
      <c r="Z70" s="36">
        <f t="shared" si="68"/>
        <v>1.97</v>
      </c>
      <c r="AA70" s="36">
        <f t="shared" si="68"/>
        <v>1.97</v>
      </c>
      <c r="AB70" s="36">
        <f t="shared" si="68"/>
        <v>1.97</v>
      </c>
      <c r="AC70" s="36">
        <f t="shared" si="68"/>
        <v>1.97</v>
      </c>
      <c r="AD70" s="36">
        <f t="shared" si="68"/>
        <v>1.97</v>
      </c>
      <c r="AE70" s="36">
        <f t="shared" si="68"/>
        <v>1.97</v>
      </c>
      <c r="AF70" s="36">
        <f t="shared" si="68"/>
        <v>1.97</v>
      </c>
      <c r="AG70" s="36">
        <f t="shared" si="68"/>
        <v>1.97</v>
      </c>
      <c r="AH70" s="36">
        <f t="shared" si="68"/>
        <v>1.97</v>
      </c>
      <c r="AI70" s="36">
        <f t="shared" si="68"/>
        <v>1.97</v>
      </c>
      <c r="AJ70" s="36">
        <f t="shared" si="68"/>
        <v>1.97</v>
      </c>
      <c r="AK70" s="36">
        <f t="shared" si="68"/>
        <v>1.97</v>
      </c>
      <c r="AL70" s="36">
        <f t="shared" si="68"/>
        <v>1.97</v>
      </c>
      <c r="AM70" s="36">
        <f t="shared" si="68"/>
        <v>1.97</v>
      </c>
      <c r="AN70" s="36">
        <f t="shared" si="68"/>
        <v>1.97</v>
      </c>
      <c r="AO70" s="36">
        <f t="shared" si="68"/>
        <v>1.97</v>
      </c>
      <c r="AP70" s="36">
        <f t="shared" si="68"/>
        <v>1.97</v>
      </c>
      <c r="AQ70" s="36">
        <f t="shared" si="68"/>
        <v>1.97</v>
      </c>
      <c r="AR70" s="36">
        <f t="shared" si="68"/>
        <v>1.97</v>
      </c>
      <c r="AS70" s="36">
        <f t="shared" si="68"/>
        <v>1.97</v>
      </c>
      <c r="AT70" s="36">
        <f t="shared" si="68"/>
        <v>1.97</v>
      </c>
      <c r="AU70" s="36">
        <f t="shared" si="68"/>
        <v>1.97</v>
      </c>
      <c r="AV70" s="36">
        <f t="shared" si="68"/>
        <v>1.97</v>
      </c>
      <c r="AW70" s="36">
        <f t="shared" si="68"/>
        <v>1.97</v>
      </c>
      <c r="AX70" s="36">
        <f t="shared" si="68"/>
        <v>1.97</v>
      </c>
      <c r="AY70" s="36">
        <f t="shared" si="68"/>
        <v>1.97</v>
      </c>
      <c r="AZ70" s="36">
        <f t="shared" si="68"/>
        <v>1.97</v>
      </c>
      <c r="BA70" s="36">
        <f t="shared" si="68"/>
        <v>1.97</v>
      </c>
      <c r="BB70" s="36">
        <f t="shared" si="68"/>
        <v>1.97</v>
      </c>
      <c r="BC70" s="36">
        <f t="shared" si="68"/>
        <v>1.97</v>
      </c>
      <c r="BD70" s="36">
        <f t="shared" si="68"/>
        <v>1.97</v>
      </c>
      <c r="BE70" s="36">
        <f t="shared" si="68"/>
        <v>1.97</v>
      </c>
      <c r="BF70" s="36">
        <f t="shared" si="68"/>
        <v>1.97</v>
      </c>
      <c r="BG70" s="36">
        <f t="shared" si="68"/>
        <v>1.97</v>
      </c>
      <c r="BH70" s="36">
        <f t="shared" si="68"/>
        <v>1.97</v>
      </c>
      <c r="BI70" s="36">
        <f t="shared" si="68"/>
        <v>1.97</v>
      </c>
      <c r="BJ70" s="36">
        <f t="shared" si="68"/>
        <v>1.97</v>
      </c>
      <c r="BK70" s="36">
        <f t="shared" si="68"/>
        <v>1.97</v>
      </c>
      <c r="BL70" s="36">
        <f t="shared" si="68"/>
        <v>1.97</v>
      </c>
      <c r="BM70" s="36">
        <f t="shared" si="68"/>
        <v>1.97</v>
      </c>
      <c r="BN70" s="36">
        <f t="shared" si="68"/>
        <v>1.97</v>
      </c>
      <c r="BO70" s="36">
        <f t="shared" si="68"/>
        <v>1.97</v>
      </c>
      <c r="BP70" s="36">
        <f t="shared" si="68"/>
        <v>1.97</v>
      </c>
      <c r="BQ70" s="36">
        <f t="shared" si="68"/>
        <v>1.97</v>
      </c>
      <c r="BR70" s="36">
        <f t="shared" si="68"/>
        <v>1.97</v>
      </c>
      <c r="BS70" s="36">
        <f t="shared" si="68"/>
        <v>1.97</v>
      </c>
      <c r="BT70" s="36">
        <f t="shared" ref="BT70:BZ70" si="69">BS70</f>
        <v>1.97</v>
      </c>
      <c r="BU70" s="36">
        <f t="shared" si="69"/>
        <v>1.97</v>
      </c>
      <c r="BV70" s="36">
        <f t="shared" si="69"/>
        <v>1.97</v>
      </c>
      <c r="BW70" s="36">
        <f t="shared" si="69"/>
        <v>1.97</v>
      </c>
      <c r="BX70" s="36">
        <f t="shared" si="69"/>
        <v>1.97</v>
      </c>
      <c r="BY70" s="36">
        <f t="shared" si="69"/>
        <v>1.97</v>
      </c>
      <c r="BZ70" s="37">
        <f t="shared" si="69"/>
        <v>1.97</v>
      </c>
      <c r="CA70" s="37">
        <f t="shared" ref="CA70" si="70">BZ70</f>
        <v>1.97</v>
      </c>
      <c r="CB70" s="37">
        <f t="shared" ref="CB70" si="71">CA70</f>
        <v>1.97</v>
      </c>
      <c r="CC70" s="37">
        <f t="shared" ref="CC70" si="72">CB70</f>
        <v>1.97</v>
      </c>
      <c r="CD70" s="37">
        <f t="shared" ref="CD70" si="73">CC70</f>
        <v>1.97</v>
      </c>
      <c r="CE70" s="37">
        <f t="shared" ref="CE70" si="74">CD70</f>
        <v>1.97</v>
      </c>
      <c r="CF70" s="37">
        <f t="shared" ref="CF70" si="75">CE70</f>
        <v>1.97</v>
      </c>
      <c r="CG70" s="37">
        <f t="shared" ref="CG70" si="76">CF70</f>
        <v>1.97</v>
      </c>
      <c r="CH70" s="37">
        <f t="shared" ref="CH70" si="77">CG70</f>
        <v>1.97</v>
      </c>
      <c r="CI70" s="37">
        <f t="shared" ref="CI70" si="78">CH70</f>
        <v>1.97</v>
      </c>
      <c r="CJ70" s="37">
        <f t="shared" ref="CJ70" si="79">CI70</f>
        <v>1.97</v>
      </c>
      <c r="CK70" s="37">
        <f t="shared" ref="CK70" si="80">CJ70</f>
        <v>1.97</v>
      </c>
      <c r="CL70" s="37">
        <f t="shared" ref="CL70" si="81">CK70</f>
        <v>1.97</v>
      </c>
    </row>
    <row r="71" spans="1:90" s="25" customFormat="1" ht="21" customHeight="1" x14ac:dyDescent="0.25">
      <c r="A71" s="4" t="s">
        <v>99</v>
      </c>
      <c r="B71" s="7" t="s">
        <v>124</v>
      </c>
      <c r="C71" s="4" t="s">
        <v>129</v>
      </c>
      <c r="D71" s="32">
        <f>SUM(F71:CB71)</f>
        <v>27145134.188589025</v>
      </c>
      <c r="E71" s="32"/>
      <c r="F71" s="8">
        <f t="shared" ref="F71:I71" si="82">F69*POWER((1+(F70/100)),F66)</f>
        <v>127853.92236872303</v>
      </c>
      <c r="G71" s="8">
        <f t="shared" si="82"/>
        <v>132615.64080408521</v>
      </c>
      <c r="H71" s="8">
        <f t="shared" si="82"/>
        <v>136059.54215633048</v>
      </c>
      <c r="I71" s="8">
        <f t="shared" si="82"/>
        <v>141126.86600678149</v>
      </c>
      <c r="J71" s="8">
        <f>J69*POWER((1+(J70/100)),J66)</f>
        <v>147991.51782613507</v>
      </c>
      <c r="K71" s="8">
        <f t="shared" ref="K71:BV71" si="83">K69*POWER((1+(K70/100)),K66)</f>
        <v>151834.71599847733</v>
      </c>
      <c r="L71" s="8">
        <f t="shared" si="83"/>
        <v>162681.52497333853</v>
      </c>
      <c r="M71" s="8">
        <f t="shared" si="83"/>
        <v>159764.7925955395</v>
      </c>
      <c r="N71" s="8">
        <f t="shared" si="83"/>
        <v>161991.04908644673</v>
      </c>
      <c r="O71" s="8">
        <f t="shared" si="83"/>
        <v>164161.52700032297</v>
      </c>
      <c r="P71" s="8">
        <f t="shared" si="83"/>
        <v>170275.46511823457</v>
      </c>
      <c r="Q71" s="8">
        <f t="shared" si="83"/>
        <v>172461.41061293561</v>
      </c>
      <c r="R71" s="8">
        <f t="shared" si="83"/>
        <v>185350.16840291579</v>
      </c>
      <c r="S71" s="8">
        <f t="shared" si="83"/>
        <v>187782.23849660467</v>
      </c>
      <c r="T71" s="8">
        <f t="shared" si="83"/>
        <v>197094.65352752586</v>
      </c>
      <c r="U71" s="8">
        <f t="shared" si="83"/>
        <v>204435.13419347481</v>
      </c>
      <c r="V71" s="8">
        <f t="shared" si="83"/>
        <v>214543.69363944928</v>
      </c>
      <c r="W71" s="8">
        <f t="shared" si="83"/>
        <v>222534.0363858176</v>
      </c>
      <c r="X71" s="8">
        <f t="shared" si="83"/>
        <v>230821.96689214936</v>
      </c>
      <c r="Y71" s="8">
        <f t="shared" si="83"/>
        <v>239418.56834694985</v>
      </c>
      <c r="Z71" s="8">
        <f t="shared" si="83"/>
        <v>248335.33671466459</v>
      </c>
      <c r="AA71" s="8">
        <f t="shared" si="83"/>
        <v>257584.19610887105</v>
      </c>
      <c r="AB71" s="8">
        <f t="shared" si="83"/>
        <v>267177.51473801938</v>
      </c>
      <c r="AC71" s="8">
        <f t="shared" si="83"/>
        <v>277128.12144504924</v>
      </c>
      <c r="AD71" s="8">
        <f t="shared" si="83"/>
        <v>287449.32286299649</v>
      </c>
      <c r="AE71" s="8">
        <f t="shared" si="83"/>
        <v>298154.92120953539</v>
      </c>
      <c r="AF71" s="8">
        <f t="shared" si="83"/>
        <v>280490.93202385376</v>
      </c>
      <c r="AG71" s="8">
        <f t="shared" si="83"/>
        <v>290937.37603765627</v>
      </c>
      <c r="AH71" s="8">
        <f t="shared" si="83"/>
        <v>301772.881443733</v>
      </c>
      <c r="AI71" s="8">
        <f t="shared" si="83"/>
        <v>313011.93822228763</v>
      </c>
      <c r="AJ71" s="8">
        <f t="shared" si="83"/>
        <v>324669.5760100676</v>
      </c>
      <c r="AK71" s="8">
        <f t="shared" si="83"/>
        <v>328126.47691186995</v>
      </c>
      <c r="AL71" s="8">
        <f t="shared" si="83"/>
        <v>317955.77984140563</v>
      </c>
      <c r="AM71" s="8">
        <f t="shared" si="83"/>
        <v>329797.54324178415</v>
      </c>
      <c r="AN71" s="8">
        <f t="shared" si="83"/>
        <v>342080.33451245481</v>
      </c>
      <c r="AO71" s="8">
        <f t="shared" si="83"/>
        <v>354820.57904343773</v>
      </c>
      <c r="AP71" s="8">
        <f t="shared" si="83"/>
        <v>368035.31396259367</v>
      </c>
      <c r="AQ71" s="8">
        <f t="shared" si="83"/>
        <v>381742.21091883996</v>
      </c>
      <c r="AR71" s="8">
        <f t="shared" si="83"/>
        <v>395959.59971388901</v>
      </c>
      <c r="AS71" s="8">
        <f t="shared" si="83"/>
        <v>410706.49281411601</v>
      </c>
      <c r="AT71" s="8">
        <f t="shared" si="83"/>
        <v>408002.5004608797</v>
      </c>
      <c r="AU71" s="8">
        <f t="shared" si="83"/>
        <v>423197.91247581615</v>
      </c>
      <c r="AV71" s="8">
        <f t="shared" si="83"/>
        <v>387316.98858876893</v>
      </c>
      <c r="AW71" s="8">
        <f t="shared" si="83"/>
        <v>401742.00121820776</v>
      </c>
      <c r="AX71" s="8">
        <f t="shared" si="83"/>
        <v>416704.25077628635</v>
      </c>
      <c r="AY71" s="8">
        <f t="shared" si="83"/>
        <v>432223.74580822472</v>
      </c>
      <c r="AZ71" s="8">
        <f t="shared" si="83"/>
        <v>448321.24004606908</v>
      </c>
      <c r="BA71" s="8">
        <f t="shared" si="83"/>
        <v>465018.26016200456</v>
      </c>
      <c r="BB71" s="8">
        <f t="shared" si="83"/>
        <v>482337.13455529523</v>
      </c>
      <c r="BC71" s="8">
        <f t="shared" si="83"/>
        <v>500301.02321135101</v>
      </c>
      <c r="BD71" s="8">
        <f t="shared" si="83"/>
        <v>518933.94867284509</v>
      </c>
      <c r="BE71" s="8">
        <f t="shared" si="83"/>
        <v>538260.82816430507</v>
      </c>
      <c r="BF71" s="8">
        <f t="shared" si="83"/>
        <v>558307.50691313215</v>
      </c>
      <c r="BG71" s="8">
        <f t="shared" si="83"/>
        <v>579100.79271161102</v>
      </c>
      <c r="BH71" s="8">
        <f t="shared" si="83"/>
        <v>600668.49176612438</v>
      </c>
      <c r="BI71" s="8">
        <f t="shared" si="83"/>
        <v>623039.44588151935</v>
      </c>
      <c r="BJ71" s="8">
        <f t="shared" si="83"/>
        <v>646243.5710303433</v>
      </c>
      <c r="BK71" s="8">
        <f t="shared" si="83"/>
        <v>670311.89735853323</v>
      </c>
      <c r="BL71" s="8">
        <f t="shared" si="83"/>
        <v>695276.61068105197</v>
      </c>
      <c r="BM71" s="8">
        <f t="shared" si="83"/>
        <v>721171.09552296565</v>
      </c>
      <c r="BN71" s="8">
        <f t="shared" si="83"/>
        <v>748029.97976351762</v>
      </c>
      <c r="BO71" s="8">
        <f t="shared" si="83"/>
        <v>775889.18094290129</v>
      </c>
      <c r="BP71" s="8">
        <f t="shared" si="83"/>
        <v>804785.95429365523</v>
      </c>
      <c r="BQ71" s="8">
        <f t="shared" si="83"/>
        <v>834758.94256091327</v>
      </c>
      <c r="BR71" s="8">
        <f t="shared" si="83"/>
        <v>865848.22767813015</v>
      </c>
      <c r="BS71" s="8">
        <f t="shared" si="83"/>
        <v>898095.38436738984</v>
      </c>
      <c r="BT71" s="8">
        <f t="shared" si="83"/>
        <v>232885.88393399274</v>
      </c>
      <c r="BU71" s="8">
        <f t="shared" si="83"/>
        <v>241559.3527358807</v>
      </c>
      <c r="BV71" s="8">
        <f t="shared" si="83"/>
        <v>250555.85125423962</v>
      </c>
      <c r="BW71" s="8">
        <f t="shared" ref="BW71:CL71" si="84">BW69*POWER((1+(BW70/100)),BW66)</f>
        <v>225235.7555268314</v>
      </c>
      <c r="BX71" s="8">
        <f t="shared" si="84"/>
        <v>233624.30731722378</v>
      </c>
      <c r="BY71" s="8">
        <f t="shared" si="84"/>
        <v>149123.24771550679</v>
      </c>
      <c r="BZ71" s="33">
        <f t="shared" si="84"/>
        <v>154677.10875185559</v>
      </c>
      <c r="CA71" s="33">
        <f t="shared" si="84"/>
        <v>160437.81461544364</v>
      </c>
      <c r="CB71" s="33">
        <f t="shared" si="84"/>
        <v>166413.06891683585</v>
      </c>
      <c r="CC71" s="33">
        <f t="shared" si="84"/>
        <v>172610.86217546763</v>
      </c>
      <c r="CD71" s="33">
        <f t="shared" si="84"/>
        <v>0</v>
      </c>
      <c r="CE71" s="33">
        <f t="shared" si="84"/>
        <v>0</v>
      </c>
      <c r="CF71" s="33">
        <f t="shared" si="84"/>
        <v>0</v>
      </c>
      <c r="CG71" s="33">
        <f t="shared" si="84"/>
        <v>0</v>
      </c>
      <c r="CH71" s="33">
        <f t="shared" si="84"/>
        <v>0</v>
      </c>
      <c r="CI71" s="33">
        <f t="shared" si="84"/>
        <v>0</v>
      </c>
      <c r="CJ71" s="33">
        <f t="shared" si="84"/>
        <v>0</v>
      </c>
      <c r="CK71" s="33">
        <f t="shared" si="84"/>
        <v>0</v>
      </c>
      <c r="CL71" s="33">
        <f t="shared" si="84"/>
        <v>0</v>
      </c>
    </row>
    <row r="72" spans="1:90" s="44" customFormat="1" ht="21" customHeight="1" x14ac:dyDescent="0.25">
      <c r="A72" s="38"/>
      <c r="B72" s="38" t="s">
        <v>122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  <c r="CE72" s="42">
        <v>73</v>
      </c>
      <c r="CF72" s="42">
        <v>73</v>
      </c>
      <c r="CG72" s="42">
        <v>73</v>
      </c>
      <c r="CH72" s="42">
        <v>73</v>
      </c>
      <c r="CI72" s="42">
        <v>73</v>
      </c>
      <c r="CJ72" s="42">
        <v>73</v>
      </c>
      <c r="CK72" s="42">
        <v>73</v>
      </c>
      <c r="CL72" s="42">
        <v>73</v>
      </c>
    </row>
    <row r="73" spans="1:90" s="25" customFormat="1" ht="55.9" customHeight="1" x14ac:dyDescent="0.25">
      <c r="A73" s="31" t="s">
        <v>130</v>
      </c>
      <c r="B73" s="7" t="s">
        <v>124</v>
      </c>
      <c r="C73" s="4" t="s">
        <v>125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 t="shared" ref="CA73:CL73" si="85">CH46*1000</f>
        <v>69000</v>
      </c>
      <c r="CB73" s="34">
        <f t="shared" si="85"/>
        <v>69000</v>
      </c>
      <c r="CC73" s="34">
        <f t="shared" si="85"/>
        <v>68000</v>
      </c>
      <c r="CD73" s="34">
        <f t="shared" si="85"/>
        <v>0</v>
      </c>
      <c r="CE73" s="34">
        <f t="shared" si="85"/>
        <v>0</v>
      </c>
      <c r="CF73" s="34">
        <f t="shared" si="85"/>
        <v>0</v>
      </c>
      <c r="CG73" s="34">
        <f t="shared" si="85"/>
        <v>0</v>
      </c>
      <c r="CH73" s="34">
        <f t="shared" si="85"/>
        <v>0</v>
      </c>
      <c r="CI73" s="34">
        <f t="shared" si="85"/>
        <v>0</v>
      </c>
      <c r="CJ73" s="34">
        <f t="shared" si="85"/>
        <v>0</v>
      </c>
      <c r="CK73" s="34">
        <f t="shared" si="85"/>
        <v>0</v>
      </c>
      <c r="CL73" s="34">
        <f t="shared" si="85"/>
        <v>0</v>
      </c>
    </row>
    <row r="74" spans="1:90" s="25" customFormat="1" ht="21" customHeight="1" x14ac:dyDescent="0.25">
      <c r="A74" s="4" t="s">
        <v>126</v>
      </c>
      <c r="B74" s="4" t="s">
        <v>97</v>
      </c>
      <c r="C74" s="36">
        <v>1.72045</v>
      </c>
      <c r="D74" s="32"/>
      <c r="E74" s="32"/>
      <c r="F74" s="36">
        <f>C74</f>
        <v>1.72045</v>
      </c>
      <c r="G74" s="36">
        <f>F74</f>
        <v>1.72045</v>
      </c>
      <c r="H74" s="36">
        <f t="shared" ref="H74:J74" si="86">G74</f>
        <v>1.72045</v>
      </c>
      <c r="I74" s="36">
        <f t="shared" si="86"/>
        <v>1.72045</v>
      </c>
      <c r="J74" s="36">
        <f t="shared" si="86"/>
        <v>1.72045</v>
      </c>
      <c r="K74" s="36">
        <f t="shared" ref="K74:BS74" si="87">J74</f>
        <v>1.72045</v>
      </c>
      <c r="L74" s="36">
        <f t="shared" si="87"/>
        <v>1.72045</v>
      </c>
      <c r="M74" s="36">
        <f t="shared" si="87"/>
        <v>1.72045</v>
      </c>
      <c r="N74" s="36">
        <f t="shared" si="87"/>
        <v>1.72045</v>
      </c>
      <c r="O74" s="36">
        <f t="shared" si="87"/>
        <v>1.72045</v>
      </c>
      <c r="P74" s="36">
        <f t="shared" si="87"/>
        <v>1.72045</v>
      </c>
      <c r="Q74" s="36">
        <f t="shared" si="87"/>
        <v>1.72045</v>
      </c>
      <c r="R74" s="36">
        <f t="shared" si="87"/>
        <v>1.72045</v>
      </c>
      <c r="S74" s="36">
        <f t="shared" si="87"/>
        <v>1.72045</v>
      </c>
      <c r="T74" s="36">
        <f t="shared" si="87"/>
        <v>1.72045</v>
      </c>
      <c r="U74" s="36">
        <f t="shared" si="87"/>
        <v>1.72045</v>
      </c>
      <c r="V74" s="36">
        <f t="shared" si="87"/>
        <v>1.72045</v>
      </c>
      <c r="W74" s="36">
        <f t="shared" si="87"/>
        <v>1.72045</v>
      </c>
      <c r="X74" s="36">
        <f t="shared" si="87"/>
        <v>1.72045</v>
      </c>
      <c r="Y74" s="36">
        <f t="shared" si="87"/>
        <v>1.72045</v>
      </c>
      <c r="Z74" s="36">
        <f t="shared" si="87"/>
        <v>1.72045</v>
      </c>
      <c r="AA74" s="36">
        <f t="shared" si="87"/>
        <v>1.72045</v>
      </c>
      <c r="AB74" s="36">
        <f t="shared" si="87"/>
        <v>1.72045</v>
      </c>
      <c r="AC74" s="36">
        <f t="shared" si="87"/>
        <v>1.72045</v>
      </c>
      <c r="AD74" s="36">
        <f t="shared" si="87"/>
        <v>1.72045</v>
      </c>
      <c r="AE74" s="36">
        <f t="shared" si="87"/>
        <v>1.72045</v>
      </c>
      <c r="AF74" s="36">
        <f t="shared" si="87"/>
        <v>1.72045</v>
      </c>
      <c r="AG74" s="36">
        <f t="shared" si="87"/>
        <v>1.72045</v>
      </c>
      <c r="AH74" s="36">
        <f t="shared" si="87"/>
        <v>1.72045</v>
      </c>
      <c r="AI74" s="36">
        <f t="shared" si="87"/>
        <v>1.72045</v>
      </c>
      <c r="AJ74" s="36">
        <f t="shared" si="87"/>
        <v>1.72045</v>
      </c>
      <c r="AK74" s="36">
        <f t="shared" si="87"/>
        <v>1.72045</v>
      </c>
      <c r="AL74" s="36">
        <f t="shared" si="87"/>
        <v>1.72045</v>
      </c>
      <c r="AM74" s="36">
        <f t="shared" si="87"/>
        <v>1.72045</v>
      </c>
      <c r="AN74" s="36">
        <f t="shared" si="87"/>
        <v>1.72045</v>
      </c>
      <c r="AO74" s="36">
        <f t="shared" si="87"/>
        <v>1.72045</v>
      </c>
      <c r="AP74" s="36">
        <f t="shared" si="87"/>
        <v>1.72045</v>
      </c>
      <c r="AQ74" s="36">
        <f t="shared" si="87"/>
        <v>1.72045</v>
      </c>
      <c r="AR74" s="36">
        <f t="shared" si="87"/>
        <v>1.72045</v>
      </c>
      <c r="AS74" s="36">
        <f t="shared" si="87"/>
        <v>1.72045</v>
      </c>
      <c r="AT74" s="36">
        <f t="shared" si="87"/>
        <v>1.72045</v>
      </c>
      <c r="AU74" s="36">
        <f t="shared" si="87"/>
        <v>1.72045</v>
      </c>
      <c r="AV74" s="36">
        <f t="shared" si="87"/>
        <v>1.72045</v>
      </c>
      <c r="AW74" s="36">
        <f t="shared" si="87"/>
        <v>1.72045</v>
      </c>
      <c r="AX74" s="36">
        <f t="shared" si="87"/>
        <v>1.72045</v>
      </c>
      <c r="AY74" s="36">
        <f t="shared" si="87"/>
        <v>1.72045</v>
      </c>
      <c r="AZ74" s="36">
        <f t="shared" si="87"/>
        <v>1.72045</v>
      </c>
      <c r="BA74" s="36">
        <f t="shared" si="87"/>
        <v>1.72045</v>
      </c>
      <c r="BB74" s="36">
        <f t="shared" si="87"/>
        <v>1.72045</v>
      </c>
      <c r="BC74" s="36">
        <f t="shared" si="87"/>
        <v>1.72045</v>
      </c>
      <c r="BD74" s="36">
        <f t="shared" si="87"/>
        <v>1.72045</v>
      </c>
      <c r="BE74" s="36">
        <f t="shared" si="87"/>
        <v>1.72045</v>
      </c>
      <c r="BF74" s="36">
        <f t="shared" si="87"/>
        <v>1.72045</v>
      </c>
      <c r="BG74" s="36">
        <f t="shared" si="87"/>
        <v>1.72045</v>
      </c>
      <c r="BH74" s="36">
        <f t="shared" si="87"/>
        <v>1.72045</v>
      </c>
      <c r="BI74" s="36">
        <f t="shared" si="87"/>
        <v>1.72045</v>
      </c>
      <c r="BJ74" s="36">
        <f t="shared" si="87"/>
        <v>1.72045</v>
      </c>
      <c r="BK74" s="36">
        <f t="shared" si="87"/>
        <v>1.72045</v>
      </c>
      <c r="BL74" s="36">
        <f t="shared" si="87"/>
        <v>1.72045</v>
      </c>
      <c r="BM74" s="36">
        <f t="shared" si="87"/>
        <v>1.72045</v>
      </c>
      <c r="BN74" s="36">
        <f t="shared" si="87"/>
        <v>1.72045</v>
      </c>
      <c r="BO74" s="36">
        <f t="shared" si="87"/>
        <v>1.72045</v>
      </c>
      <c r="BP74" s="36">
        <f t="shared" si="87"/>
        <v>1.72045</v>
      </c>
      <c r="BQ74" s="36">
        <f t="shared" si="87"/>
        <v>1.72045</v>
      </c>
      <c r="BR74" s="36">
        <f t="shared" si="87"/>
        <v>1.72045</v>
      </c>
      <c r="BS74" s="36">
        <f t="shared" si="87"/>
        <v>1.72045</v>
      </c>
      <c r="BT74" s="36">
        <f t="shared" ref="BT74:CA74" si="88">BS74</f>
        <v>1.72045</v>
      </c>
      <c r="BU74" s="36">
        <f t="shared" si="88"/>
        <v>1.72045</v>
      </c>
      <c r="BV74" s="36">
        <f t="shared" si="88"/>
        <v>1.72045</v>
      </c>
      <c r="BW74" s="36">
        <f t="shared" si="88"/>
        <v>1.72045</v>
      </c>
      <c r="BX74" s="36">
        <f t="shared" si="88"/>
        <v>1.72045</v>
      </c>
      <c r="BY74" s="36">
        <f t="shared" si="88"/>
        <v>1.72045</v>
      </c>
      <c r="BZ74" s="37">
        <f t="shared" si="88"/>
        <v>1.72045</v>
      </c>
      <c r="CA74" s="37">
        <f t="shared" si="88"/>
        <v>1.72045</v>
      </c>
      <c r="CB74" s="37">
        <f t="shared" ref="CB74" si="89">CA74</f>
        <v>1.72045</v>
      </c>
      <c r="CC74" s="37">
        <f t="shared" ref="CC74" si="90">CB74</f>
        <v>1.72045</v>
      </c>
      <c r="CD74" s="37">
        <f t="shared" ref="CD74" si="91">CC74</f>
        <v>1.72045</v>
      </c>
      <c r="CE74" s="37">
        <f t="shared" ref="CE74" si="92">CD74</f>
        <v>1.72045</v>
      </c>
      <c r="CF74" s="37">
        <f t="shared" ref="CF74" si="93">CE74</f>
        <v>1.72045</v>
      </c>
      <c r="CG74" s="37">
        <f t="shared" ref="CG74" si="94">CF74</f>
        <v>1.72045</v>
      </c>
      <c r="CH74" s="37">
        <f t="shared" ref="CH74" si="95">CG74</f>
        <v>1.72045</v>
      </c>
      <c r="CI74" s="37">
        <f t="shared" ref="CI74" si="96">CH74</f>
        <v>1.72045</v>
      </c>
      <c r="CJ74" s="37">
        <f t="shared" ref="CJ74" si="97">CI74</f>
        <v>1.72045</v>
      </c>
      <c r="CK74" s="37">
        <f t="shared" ref="CK74" si="98">CJ74</f>
        <v>1.72045</v>
      </c>
      <c r="CL74" s="37">
        <f t="shared" ref="CL74" si="99">CK74</f>
        <v>1.72045</v>
      </c>
    </row>
    <row r="75" spans="1:90" s="25" customFormat="1" ht="21" customHeight="1" x14ac:dyDescent="0.25">
      <c r="A75" s="4" t="s">
        <v>99</v>
      </c>
      <c r="B75" s="7" t="s">
        <v>124</v>
      </c>
      <c r="C75" s="4" t="s">
        <v>127</v>
      </c>
      <c r="D75" s="32">
        <f>SUM(F75:CB75)</f>
        <v>15779939.91998571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118585.38049555197</v>
      </c>
      <c r="K75" s="8">
        <f t="shared" ref="K75:BV75" si="100">K73*POWER((1+(K74/100)),K66)</f>
        <v>124434.81160084417</v>
      </c>
      <c r="L75" s="8">
        <f t="shared" si="100"/>
        <v>104618.64975183168</v>
      </c>
      <c r="M75" s="8">
        <f t="shared" si="100"/>
        <v>102477.13311476534</v>
      </c>
      <c r="N75" s="8">
        <f t="shared" si="100"/>
        <v>106913.02661685983</v>
      </c>
      <c r="O75" s="8">
        <f t="shared" si="100"/>
        <v>82923.713984758317</v>
      </c>
      <c r="P75" s="8">
        <f t="shared" si="100"/>
        <v>74670.823789975271</v>
      </c>
      <c r="Q75" s="8">
        <f t="shared" si="100"/>
        <v>70329.164794323995</v>
      </c>
      <c r="R75" s="8">
        <f t="shared" si="100"/>
        <v>70108.360051827389</v>
      </c>
      <c r="S75" s="8">
        <f t="shared" si="100"/>
        <v>71314.53933233906</v>
      </c>
      <c r="T75" s="8">
        <f t="shared" si="100"/>
        <v>72541.470324282287</v>
      </c>
      <c r="U75" s="8">
        <f t="shared" si="100"/>
        <v>73789.510050476412</v>
      </c>
      <c r="V75" s="8">
        <f t="shared" si="100"/>
        <v>41359.052760321953</v>
      </c>
      <c r="W75" s="8">
        <f t="shared" si="100"/>
        <v>42070.614583536924</v>
      </c>
      <c r="X75" s="8">
        <f t="shared" si="100"/>
        <v>11094.849233517618</v>
      </c>
      <c r="Y75" s="8">
        <f t="shared" si="100"/>
        <v>11285.730567155673</v>
      </c>
      <c r="Z75" s="8">
        <f t="shared" si="100"/>
        <v>11479.895918698303</v>
      </c>
      <c r="AA75" s="8">
        <f t="shared" si="100"/>
        <v>11677.401788031551</v>
      </c>
      <c r="AB75" s="8">
        <f t="shared" si="100"/>
        <v>11878.305647093743</v>
      </c>
      <c r="AC75" s="8">
        <f t="shared" si="100"/>
        <v>82852.566559537154</v>
      </c>
      <c r="AD75" s="8">
        <f t="shared" si="100"/>
        <v>184358.13274574222</v>
      </c>
      <c r="AE75" s="8">
        <f t="shared" si="100"/>
        <v>278615.88447169861</v>
      </c>
      <c r="AF75" s="8">
        <f t="shared" si="100"/>
        <v>376062.38212442969</v>
      </c>
      <c r="AG75" s="8">
        <f t="shared" si="100"/>
        <v>382532.3473776895</v>
      </c>
      <c r="AH75" s="8">
        <f t="shared" si="100"/>
        <v>293245.05083628616</v>
      </c>
      <c r="AI75" s="8">
        <f t="shared" si="100"/>
        <v>200772.24011478786</v>
      </c>
      <c r="AJ75" s="8">
        <f t="shared" si="100"/>
        <v>126425.88283609312</v>
      </c>
      <c r="AK75" s="8">
        <f t="shared" si="100"/>
        <v>170148.98487095104</v>
      </c>
      <c r="AL75" s="8">
        <f t="shared" si="100"/>
        <v>213326.61844887573</v>
      </c>
      <c r="AM75" s="8">
        <f t="shared" si="100"/>
        <v>219043.93584329999</v>
      </c>
      <c r="AN75" s="8">
        <f t="shared" si="100"/>
        <v>220730.11763716544</v>
      </c>
      <c r="AO75" s="8">
        <f t="shared" si="100"/>
        <v>224527.66894605412</v>
      </c>
      <c r="AP75" s="8">
        <f t="shared" si="100"/>
        <v>228390.5552264365</v>
      </c>
      <c r="AQ75" s="8">
        <f t="shared" si="100"/>
        <v>232319.90053382979</v>
      </c>
      <c r="AR75" s="8">
        <f t="shared" si="100"/>
        <v>236316.84826256408</v>
      </c>
      <c r="AS75" s="8">
        <f t="shared" si="100"/>
        <v>240382.56147849743</v>
      </c>
      <c r="AT75" s="8">
        <f t="shared" si="100"/>
        <v>246824.99894856228</v>
      </c>
      <c r="AU75" s="8">
        <f t="shared" si="100"/>
        <v>248725.03702948714</v>
      </c>
      <c r="AV75" s="8">
        <f t="shared" si="100"/>
        <v>253004.22692906094</v>
      </c>
      <c r="AW75" s="8">
        <f t="shared" si="100"/>
        <v>254929.14156492936</v>
      </c>
      <c r="AX75" s="8">
        <f t="shared" si="100"/>
        <v>259315.06998098321</v>
      </c>
      <c r="AY75" s="8">
        <f t="shared" si="100"/>
        <v>258752.14265290019</v>
      </c>
      <c r="AZ75" s="8">
        <f t="shared" si="100"/>
        <v>263203.84389117203</v>
      </c>
      <c r="BA75" s="8">
        <f t="shared" si="100"/>
        <v>267732.13442339777</v>
      </c>
      <c r="BB75" s="8">
        <f t="shared" si="100"/>
        <v>272338.33193008509</v>
      </c>
      <c r="BC75" s="8">
        <f t="shared" si="100"/>
        <v>277023.7767617763</v>
      </c>
      <c r="BD75" s="8">
        <f t="shared" si="100"/>
        <v>281789.83232907433</v>
      </c>
      <c r="BE75" s="8">
        <f t="shared" si="100"/>
        <v>286637.88549937995</v>
      </c>
      <c r="BF75" s="8">
        <f t="shared" si="100"/>
        <v>291569.34700045397</v>
      </c>
      <c r="BG75" s="8">
        <f t="shared" si="100"/>
        <v>296585.65183092339</v>
      </c>
      <c r="BH75" s="8">
        <f t="shared" si="100"/>
        <v>301688.25967784855</v>
      </c>
      <c r="BI75" s="8">
        <f t="shared" si="100"/>
        <v>306878.65534147614</v>
      </c>
      <c r="BJ75" s="8">
        <f t="shared" si="100"/>
        <v>312158.34916729858</v>
      </c>
      <c r="BK75" s="8">
        <f t="shared" si="100"/>
        <v>277452.41722038126</v>
      </c>
      <c r="BL75" s="8">
        <f t="shared" si="100"/>
        <v>329263.4885545242</v>
      </c>
      <c r="BM75" s="8">
        <f t="shared" si="100"/>
        <v>331738.50888866192</v>
      </c>
      <c r="BN75" s="8">
        <f t="shared" si="100"/>
        <v>356913.93699165439</v>
      </c>
      <c r="BO75" s="8">
        <f t="shared" si="100"/>
        <v>346551.98723787162</v>
      </c>
      <c r="BP75" s="8">
        <f t="shared" si="100"/>
        <v>359228.79787187331</v>
      </c>
      <c r="BQ75" s="8">
        <f t="shared" si="100"/>
        <v>358579.07215990935</v>
      </c>
      <c r="BR75" s="8">
        <f t="shared" si="100"/>
        <v>347379.28172084241</v>
      </c>
      <c r="BS75" s="8">
        <f t="shared" si="100"/>
        <v>367489.99931613705</v>
      </c>
      <c r="BT75" s="8">
        <f t="shared" si="100"/>
        <v>359435.07789362647</v>
      </c>
      <c r="BU75" s="8">
        <f t="shared" si="100"/>
        <v>383899.92762580985</v>
      </c>
      <c r="BV75" s="8">
        <f t="shared" si="100"/>
        <v>371909.27041014103</v>
      </c>
      <c r="BW75" s="8">
        <f t="shared" ref="BW75:BZ75" si="101">BW73*POWER((1+(BW74/100)),BW66)</f>
        <v>378307.78345291241</v>
      </c>
      <c r="BX75" s="8">
        <f t="shared" si="101"/>
        <v>384816.37971332809</v>
      </c>
      <c r="BY75" s="8">
        <f t="shared" si="101"/>
        <v>270091.49765149324</v>
      </c>
      <c r="BZ75" s="33">
        <f t="shared" si="101"/>
        <v>274738.28682283836</v>
      </c>
      <c r="CA75" s="33">
        <f t="shared" ref="CA75:CL75" si="102">CA73*POWER((1+(CA74/100)),CA72)</f>
        <v>239691.70438738127</v>
      </c>
      <c r="CB75" s="33">
        <f t="shared" si="102"/>
        <v>239691.70438738127</v>
      </c>
      <c r="CC75" s="33">
        <f t="shared" si="102"/>
        <v>236217.91157017284</v>
      </c>
      <c r="CD75" s="33">
        <f t="shared" si="102"/>
        <v>0</v>
      </c>
      <c r="CE75" s="33">
        <f t="shared" si="102"/>
        <v>0</v>
      </c>
      <c r="CF75" s="33">
        <f t="shared" si="102"/>
        <v>0</v>
      </c>
      <c r="CG75" s="33">
        <f t="shared" si="102"/>
        <v>0</v>
      </c>
      <c r="CH75" s="33">
        <f t="shared" si="102"/>
        <v>0</v>
      </c>
      <c r="CI75" s="33">
        <f t="shared" si="102"/>
        <v>0</v>
      </c>
      <c r="CJ75" s="33">
        <f t="shared" si="102"/>
        <v>0</v>
      </c>
      <c r="CK75" s="33">
        <f t="shared" si="102"/>
        <v>0</v>
      </c>
      <c r="CL75" s="33">
        <f t="shared" si="102"/>
        <v>0</v>
      </c>
    </row>
    <row r="76" spans="1:90" s="25" customFormat="1" ht="36.6" customHeight="1" x14ac:dyDescent="0.25">
      <c r="A76" s="4" t="s">
        <v>128</v>
      </c>
      <c r="B76" s="4" t="s">
        <v>97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J76" si="103">G76</f>
        <v>1.97</v>
      </c>
      <c r="I76" s="36">
        <f t="shared" si="103"/>
        <v>1.97</v>
      </c>
      <c r="J76" s="36">
        <f t="shared" si="103"/>
        <v>1.97</v>
      </c>
      <c r="K76" s="36">
        <f t="shared" ref="K76:BS76" si="104">J76</f>
        <v>1.97</v>
      </c>
      <c r="L76" s="36">
        <f t="shared" si="104"/>
        <v>1.97</v>
      </c>
      <c r="M76" s="36">
        <f t="shared" si="104"/>
        <v>1.97</v>
      </c>
      <c r="N76" s="36">
        <f t="shared" si="104"/>
        <v>1.97</v>
      </c>
      <c r="O76" s="36">
        <f t="shared" si="104"/>
        <v>1.97</v>
      </c>
      <c r="P76" s="36">
        <f t="shared" si="104"/>
        <v>1.97</v>
      </c>
      <c r="Q76" s="36">
        <f t="shared" si="104"/>
        <v>1.97</v>
      </c>
      <c r="R76" s="36">
        <f t="shared" si="104"/>
        <v>1.97</v>
      </c>
      <c r="S76" s="36">
        <f t="shared" si="104"/>
        <v>1.97</v>
      </c>
      <c r="T76" s="36">
        <f t="shared" si="104"/>
        <v>1.97</v>
      </c>
      <c r="U76" s="36">
        <f t="shared" si="104"/>
        <v>1.97</v>
      </c>
      <c r="V76" s="36">
        <f t="shared" si="104"/>
        <v>1.97</v>
      </c>
      <c r="W76" s="36">
        <f t="shared" si="104"/>
        <v>1.97</v>
      </c>
      <c r="X76" s="36">
        <f t="shared" si="104"/>
        <v>1.97</v>
      </c>
      <c r="Y76" s="36">
        <f t="shared" si="104"/>
        <v>1.97</v>
      </c>
      <c r="Z76" s="36">
        <f t="shared" si="104"/>
        <v>1.97</v>
      </c>
      <c r="AA76" s="36">
        <f t="shared" si="104"/>
        <v>1.97</v>
      </c>
      <c r="AB76" s="36">
        <f t="shared" si="104"/>
        <v>1.97</v>
      </c>
      <c r="AC76" s="36">
        <f t="shared" si="104"/>
        <v>1.97</v>
      </c>
      <c r="AD76" s="36">
        <f t="shared" si="104"/>
        <v>1.97</v>
      </c>
      <c r="AE76" s="36">
        <f t="shared" si="104"/>
        <v>1.97</v>
      </c>
      <c r="AF76" s="36">
        <f t="shared" si="104"/>
        <v>1.97</v>
      </c>
      <c r="AG76" s="36">
        <f t="shared" si="104"/>
        <v>1.97</v>
      </c>
      <c r="AH76" s="36">
        <f t="shared" si="104"/>
        <v>1.97</v>
      </c>
      <c r="AI76" s="36">
        <f t="shared" si="104"/>
        <v>1.97</v>
      </c>
      <c r="AJ76" s="36">
        <f t="shared" si="104"/>
        <v>1.97</v>
      </c>
      <c r="AK76" s="36">
        <f t="shared" si="104"/>
        <v>1.97</v>
      </c>
      <c r="AL76" s="36">
        <f t="shared" si="104"/>
        <v>1.97</v>
      </c>
      <c r="AM76" s="36">
        <f t="shared" si="104"/>
        <v>1.97</v>
      </c>
      <c r="AN76" s="36">
        <f t="shared" si="104"/>
        <v>1.97</v>
      </c>
      <c r="AO76" s="36">
        <f t="shared" si="104"/>
        <v>1.97</v>
      </c>
      <c r="AP76" s="36">
        <f t="shared" si="104"/>
        <v>1.97</v>
      </c>
      <c r="AQ76" s="36">
        <f t="shared" si="104"/>
        <v>1.97</v>
      </c>
      <c r="AR76" s="36">
        <f t="shared" si="104"/>
        <v>1.97</v>
      </c>
      <c r="AS76" s="36">
        <f t="shared" si="104"/>
        <v>1.97</v>
      </c>
      <c r="AT76" s="36">
        <f t="shared" si="104"/>
        <v>1.97</v>
      </c>
      <c r="AU76" s="36">
        <f t="shared" si="104"/>
        <v>1.97</v>
      </c>
      <c r="AV76" s="36">
        <f t="shared" si="104"/>
        <v>1.97</v>
      </c>
      <c r="AW76" s="36">
        <f t="shared" si="104"/>
        <v>1.97</v>
      </c>
      <c r="AX76" s="36">
        <f t="shared" si="104"/>
        <v>1.97</v>
      </c>
      <c r="AY76" s="36">
        <f t="shared" si="104"/>
        <v>1.97</v>
      </c>
      <c r="AZ76" s="36">
        <f t="shared" si="104"/>
        <v>1.97</v>
      </c>
      <c r="BA76" s="36">
        <f t="shared" si="104"/>
        <v>1.97</v>
      </c>
      <c r="BB76" s="36">
        <f t="shared" si="104"/>
        <v>1.97</v>
      </c>
      <c r="BC76" s="36">
        <f t="shared" si="104"/>
        <v>1.97</v>
      </c>
      <c r="BD76" s="36">
        <f t="shared" si="104"/>
        <v>1.97</v>
      </c>
      <c r="BE76" s="36">
        <f t="shared" si="104"/>
        <v>1.97</v>
      </c>
      <c r="BF76" s="36">
        <f t="shared" si="104"/>
        <v>1.97</v>
      </c>
      <c r="BG76" s="36">
        <f t="shared" si="104"/>
        <v>1.97</v>
      </c>
      <c r="BH76" s="36">
        <f t="shared" si="104"/>
        <v>1.97</v>
      </c>
      <c r="BI76" s="36">
        <f t="shared" si="104"/>
        <v>1.97</v>
      </c>
      <c r="BJ76" s="36">
        <f t="shared" si="104"/>
        <v>1.97</v>
      </c>
      <c r="BK76" s="36">
        <f t="shared" si="104"/>
        <v>1.97</v>
      </c>
      <c r="BL76" s="36">
        <f t="shared" si="104"/>
        <v>1.97</v>
      </c>
      <c r="BM76" s="36">
        <f t="shared" si="104"/>
        <v>1.97</v>
      </c>
      <c r="BN76" s="36">
        <f t="shared" si="104"/>
        <v>1.97</v>
      </c>
      <c r="BO76" s="36">
        <f t="shared" si="104"/>
        <v>1.97</v>
      </c>
      <c r="BP76" s="36">
        <f t="shared" si="104"/>
        <v>1.97</v>
      </c>
      <c r="BQ76" s="36">
        <f t="shared" si="104"/>
        <v>1.97</v>
      </c>
      <c r="BR76" s="36">
        <f t="shared" si="104"/>
        <v>1.97</v>
      </c>
      <c r="BS76" s="36">
        <f t="shared" si="104"/>
        <v>1.97</v>
      </c>
      <c r="BT76" s="36">
        <f t="shared" ref="BT76:CA76" si="105">BS76</f>
        <v>1.97</v>
      </c>
      <c r="BU76" s="36">
        <f t="shared" si="105"/>
        <v>1.97</v>
      </c>
      <c r="BV76" s="36">
        <f t="shared" si="105"/>
        <v>1.97</v>
      </c>
      <c r="BW76" s="36">
        <f t="shared" si="105"/>
        <v>1.97</v>
      </c>
      <c r="BX76" s="36">
        <f t="shared" si="105"/>
        <v>1.97</v>
      </c>
      <c r="BY76" s="36">
        <f t="shared" si="105"/>
        <v>1.97</v>
      </c>
      <c r="BZ76" s="37">
        <f t="shared" si="105"/>
        <v>1.97</v>
      </c>
      <c r="CA76" s="37">
        <f t="shared" si="105"/>
        <v>1.97</v>
      </c>
      <c r="CB76" s="37">
        <f t="shared" ref="CB76" si="106">CA76</f>
        <v>1.97</v>
      </c>
      <c r="CC76" s="37">
        <f t="shared" ref="CC76" si="107">CB76</f>
        <v>1.97</v>
      </c>
      <c r="CD76" s="37">
        <f t="shared" ref="CD76" si="108">CC76</f>
        <v>1.97</v>
      </c>
      <c r="CE76" s="37">
        <f t="shared" ref="CE76" si="109">CD76</f>
        <v>1.97</v>
      </c>
      <c r="CF76" s="37">
        <f t="shared" ref="CF76" si="110">CE76</f>
        <v>1.97</v>
      </c>
      <c r="CG76" s="37">
        <f t="shared" ref="CG76" si="111">CF76</f>
        <v>1.97</v>
      </c>
      <c r="CH76" s="37">
        <f t="shared" ref="CH76" si="112">CG76</f>
        <v>1.97</v>
      </c>
      <c r="CI76" s="37">
        <f t="shared" ref="CI76" si="113">CH76</f>
        <v>1.97</v>
      </c>
      <c r="CJ76" s="37">
        <f t="shared" ref="CJ76" si="114">CI76</f>
        <v>1.97</v>
      </c>
      <c r="CK76" s="37">
        <f t="shared" ref="CK76" si="115">CJ76</f>
        <v>1.97</v>
      </c>
      <c r="CL76" s="37">
        <f t="shared" ref="CL76" si="116">CK76</f>
        <v>1.97</v>
      </c>
    </row>
    <row r="77" spans="1:90" s="25" customFormat="1" ht="21" customHeight="1" x14ac:dyDescent="0.25">
      <c r="A77" s="4" t="s">
        <v>99</v>
      </c>
      <c r="B77" s="7" t="s">
        <v>124</v>
      </c>
      <c r="C77" s="4" t="s">
        <v>129</v>
      </c>
      <c r="D77" s="32">
        <f>SUM(F77:CB77)</f>
        <v>49870974.448742867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152817.32819003079</v>
      </c>
      <c r="K77" s="8">
        <f t="shared" ref="K77:BV77" si="117">K75*POWER((1+(K76/100)),K66)</f>
        <v>163514.30953682176</v>
      </c>
      <c r="L77" s="8">
        <f t="shared" si="117"/>
        <v>140183.01620043002</v>
      </c>
      <c r="M77" s="8">
        <f t="shared" si="117"/>
        <v>140018.58227474248</v>
      </c>
      <c r="N77" s="8">
        <f t="shared" si="117"/>
        <v>148957.28651627287</v>
      </c>
      <c r="O77" s="8">
        <f t="shared" si="117"/>
        <v>117810.03702376119</v>
      </c>
      <c r="P77" s="8">
        <f t="shared" si="117"/>
        <v>108175.00136923138</v>
      </c>
      <c r="Q77" s="8">
        <f t="shared" si="117"/>
        <v>103892.41603188892</v>
      </c>
      <c r="R77" s="8">
        <f t="shared" si="117"/>
        <v>105606.49129933574</v>
      </c>
      <c r="S77" s="8">
        <f t="shared" si="117"/>
        <v>109539.63912301938</v>
      </c>
      <c r="T77" s="8">
        <f t="shared" si="117"/>
        <v>113619.27085704432</v>
      </c>
      <c r="U77" s="8">
        <f t="shared" si="117"/>
        <v>117850.84206447371</v>
      </c>
      <c r="V77" s="8">
        <f t="shared" si="117"/>
        <v>67356.741026338728</v>
      </c>
      <c r="W77" s="8">
        <f t="shared" si="117"/>
        <v>69865.337004849716</v>
      </c>
      <c r="X77" s="8">
        <f t="shared" si="117"/>
        <v>18787.834514477272</v>
      </c>
      <c r="Y77" s="8">
        <f t="shared" si="117"/>
        <v>19487.557888705222</v>
      </c>
      <c r="Z77" s="8">
        <f t="shared" si="117"/>
        <v>20213.341360495957</v>
      </c>
      <c r="AA77" s="8">
        <f t="shared" si="117"/>
        <v>20966.155497233689</v>
      </c>
      <c r="AB77" s="8">
        <f t="shared" si="117"/>
        <v>21747.00701355972</v>
      </c>
      <c r="AC77" s="8">
        <f t="shared" si="117"/>
        <v>154676.16080653909</v>
      </c>
      <c r="AD77" s="8">
        <f t="shared" si="117"/>
        <v>350955.56861179805</v>
      </c>
      <c r="AE77" s="8">
        <f t="shared" si="117"/>
        <v>540839.15940334322</v>
      </c>
      <c r="AF77" s="8">
        <f t="shared" si="117"/>
        <v>744379.78114022734</v>
      </c>
      <c r="AG77" s="8">
        <f t="shared" si="117"/>
        <v>772103.03640762635</v>
      </c>
      <c r="AH77" s="8">
        <f t="shared" si="117"/>
        <v>603545.762887466</v>
      </c>
      <c r="AI77" s="8">
        <f t="shared" si="117"/>
        <v>421362.22453000257</v>
      </c>
      <c r="AJ77" s="8">
        <f t="shared" si="117"/>
        <v>270557.98000838968</v>
      </c>
      <c r="AK77" s="8">
        <f t="shared" si="117"/>
        <v>371301.01334764226</v>
      </c>
      <c r="AL77" s="8">
        <f t="shared" si="117"/>
        <v>474694.54455195769</v>
      </c>
      <c r="AM77" s="8">
        <f t="shared" si="117"/>
        <v>497018.83277282963</v>
      </c>
      <c r="AN77" s="8">
        <f t="shared" si="117"/>
        <v>510711.48532845371</v>
      </c>
      <c r="AO77" s="8">
        <f t="shared" si="117"/>
        <v>529732.13209301978</v>
      </c>
      <c r="AP77" s="8">
        <f t="shared" si="117"/>
        <v>549461.17295823852</v>
      </c>
      <c r="AQ77" s="8">
        <f t="shared" si="117"/>
        <v>569924.99094925402</v>
      </c>
      <c r="AR77" s="8">
        <f t="shared" si="117"/>
        <v>591150.95168552455</v>
      </c>
      <c r="AS77" s="8">
        <f t="shared" si="117"/>
        <v>613167.43997600419</v>
      </c>
      <c r="AT77" s="8">
        <f t="shared" si="117"/>
        <v>642003.93454873713</v>
      </c>
      <c r="AU77" s="8">
        <f t="shared" si="117"/>
        <v>659690.86356524285</v>
      </c>
      <c r="AV77" s="8">
        <f t="shared" si="117"/>
        <v>684260.01317349181</v>
      </c>
      <c r="AW77" s="8">
        <f t="shared" si="117"/>
        <v>703048.5021318635</v>
      </c>
      <c r="AX77" s="8">
        <f t="shared" si="117"/>
        <v>729232.43885850115</v>
      </c>
      <c r="AY77" s="8">
        <f t="shared" si="117"/>
        <v>741984.09697078564</v>
      </c>
      <c r="AZ77" s="8">
        <f t="shared" si="117"/>
        <v>769618.12874575192</v>
      </c>
      <c r="BA77" s="8">
        <f t="shared" si="117"/>
        <v>798281.34661144123</v>
      </c>
      <c r="BB77" s="8">
        <f t="shared" si="117"/>
        <v>828012.08098659024</v>
      </c>
      <c r="BC77" s="8">
        <f t="shared" si="117"/>
        <v>858850.08984615246</v>
      </c>
      <c r="BD77" s="8">
        <f t="shared" si="117"/>
        <v>890836.6118883841</v>
      </c>
      <c r="BE77" s="8">
        <f t="shared" si="117"/>
        <v>924014.42168205709</v>
      </c>
      <c r="BF77" s="8">
        <f t="shared" si="117"/>
        <v>958427.88686754345</v>
      </c>
      <c r="BG77" s="8">
        <f t="shared" si="117"/>
        <v>994123.02748826565</v>
      </c>
      <c r="BH77" s="8">
        <f t="shared" si="117"/>
        <v>1031147.5775318469</v>
      </c>
      <c r="BI77" s="8">
        <f t="shared" si="117"/>
        <v>1069551.0487632747</v>
      </c>
      <c r="BJ77" s="8">
        <f t="shared" si="117"/>
        <v>1109384.7969354226</v>
      </c>
      <c r="BK77" s="8">
        <f t="shared" si="117"/>
        <v>1005467.8460377998</v>
      </c>
      <c r="BL77" s="8">
        <f t="shared" si="117"/>
        <v>1216734.0686918409</v>
      </c>
      <c r="BM77" s="8">
        <f t="shared" si="117"/>
        <v>1250029.898906474</v>
      </c>
      <c r="BN77" s="8">
        <f t="shared" si="117"/>
        <v>1371388.2962331155</v>
      </c>
      <c r="BO77" s="8">
        <f t="shared" si="117"/>
        <v>1357806.0666500772</v>
      </c>
      <c r="BP77" s="8">
        <f t="shared" si="117"/>
        <v>1435201.6184903516</v>
      </c>
      <c r="BQ77" s="8">
        <f t="shared" si="117"/>
        <v>1460828.1494815983</v>
      </c>
      <c r="BR77" s="8">
        <f t="shared" si="117"/>
        <v>1443080.3794635502</v>
      </c>
      <c r="BS77" s="8">
        <f t="shared" si="117"/>
        <v>1556698.666236809</v>
      </c>
      <c r="BT77" s="8">
        <f t="shared" si="117"/>
        <v>1552572.5595599515</v>
      </c>
      <c r="BU77" s="8">
        <f t="shared" si="117"/>
        <v>1690915.4691511649</v>
      </c>
      <c r="BV77" s="8">
        <f t="shared" si="117"/>
        <v>1670372.3416949308</v>
      </c>
      <c r="BW77" s="8">
        <f t="shared" ref="BW77:BZ77" si="118">BW75*POWER((1+(BW76/100)),BW66)</f>
        <v>1732582.7348217801</v>
      </c>
      <c r="BX77" s="8">
        <f t="shared" si="118"/>
        <v>1797110.0562863369</v>
      </c>
      <c r="BY77" s="8">
        <f t="shared" si="118"/>
        <v>1286188.0115462462</v>
      </c>
      <c r="BZ77" s="33">
        <f t="shared" si="118"/>
        <v>1334090.0629847543</v>
      </c>
      <c r="CA77" s="33">
        <f t="shared" ref="CA77:CL77" si="119">CA75*POWER((1+(CA76/100)),CA72)</f>
        <v>995725.46182984964</v>
      </c>
      <c r="CB77" s="33">
        <f t="shared" si="119"/>
        <v>995725.46182984964</v>
      </c>
      <c r="CC77" s="33">
        <f t="shared" si="119"/>
        <v>981294.65803521418</v>
      </c>
      <c r="CD77" s="33">
        <f t="shared" si="119"/>
        <v>0</v>
      </c>
      <c r="CE77" s="33">
        <f t="shared" si="119"/>
        <v>0</v>
      </c>
      <c r="CF77" s="33">
        <f t="shared" si="119"/>
        <v>0</v>
      </c>
      <c r="CG77" s="33">
        <f t="shared" si="119"/>
        <v>0</v>
      </c>
      <c r="CH77" s="33">
        <f t="shared" si="119"/>
        <v>0</v>
      </c>
      <c r="CI77" s="33">
        <f t="shared" si="119"/>
        <v>0</v>
      </c>
      <c r="CJ77" s="33">
        <f t="shared" si="119"/>
        <v>0</v>
      </c>
      <c r="CK77" s="33">
        <f t="shared" si="119"/>
        <v>0</v>
      </c>
      <c r="CL77" s="33">
        <f t="shared" si="119"/>
        <v>0</v>
      </c>
    </row>
    <row r="78" spans="1:90" s="44" customFormat="1" ht="21" customHeight="1" x14ac:dyDescent="0.25">
      <c r="A78" s="38"/>
      <c r="B78" s="38" t="s">
        <v>122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  <c r="CE78" s="42">
        <v>77</v>
      </c>
      <c r="CF78" s="42">
        <v>78</v>
      </c>
      <c r="CG78" s="42">
        <v>79</v>
      </c>
      <c r="CH78" s="42">
        <v>80</v>
      </c>
      <c r="CI78" s="42">
        <v>81</v>
      </c>
      <c r="CJ78" s="42">
        <v>82</v>
      </c>
      <c r="CK78" s="42">
        <v>83</v>
      </c>
      <c r="CL78" s="42">
        <v>84</v>
      </c>
    </row>
    <row r="79" spans="1:90" s="25" customFormat="1" ht="37.15" customHeight="1" x14ac:dyDescent="0.25">
      <c r="A79" s="31" t="s">
        <v>131</v>
      </c>
      <c r="B79" s="7" t="s">
        <v>124</v>
      </c>
      <c r="C79" s="4" t="s">
        <v>125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 t="shared" ref="CA79:CL79" si="120">CH52*1000</f>
        <v>0</v>
      </c>
      <c r="CB79" s="34">
        <f t="shared" si="120"/>
        <v>0</v>
      </c>
      <c r="CC79" s="34">
        <f t="shared" si="120"/>
        <v>0</v>
      </c>
      <c r="CD79" s="34">
        <f t="shared" si="120"/>
        <v>0</v>
      </c>
      <c r="CE79" s="34">
        <f t="shared" si="120"/>
        <v>0</v>
      </c>
      <c r="CF79" s="34">
        <f t="shared" si="120"/>
        <v>0</v>
      </c>
      <c r="CG79" s="34">
        <f t="shared" si="120"/>
        <v>0</v>
      </c>
      <c r="CH79" s="34">
        <f t="shared" si="120"/>
        <v>0</v>
      </c>
      <c r="CI79" s="34">
        <f t="shared" si="120"/>
        <v>0</v>
      </c>
      <c r="CJ79" s="34">
        <f t="shared" si="120"/>
        <v>0</v>
      </c>
      <c r="CK79" s="34">
        <f t="shared" si="120"/>
        <v>0</v>
      </c>
      <c r="CL79" s="34">
        <f t="shared" si="120"/>
        <v>0</v>
      </c>
    </row>
    <row r="80" spans="1:90" s="25" customFormat="1" ht="21" customHeight="1" x14ac:dyDescent="0.25">
      <c r="A80" s="4" t="s">
        <v>126</v>
      </c>
      <c r="B80" s="4" t="s">
        <v>97</v>
      </c>
      <c r="C80" s="36">
        <v>1.72045</v>
      </c>
      <c r="D80" s="32"/>
      <c r="E80" s="32"/>
      <c r="F80" s="36">
        <f>C80</f>
        <v>1.72045</v>
      </c>
      <c r="G80" s="36">
        <f>F80</f>
        <v>1.72045</v>
      </c>
      <c r="H80" s="36">
        <f t="shared" ref="H80:J80" si="121">G80</f>
        <v>1.72045</v>
      </c>
      <c r="I80" s="36">
        <f t="shared" si="121"/>
        <v>1.72045</v>
      </c>
      <c r="J80" s="36">
        <f t="shared" si="121"/>
        <v>1.72045</v>
      </c>
      <c r="K80" s="36">
        <f t="shared" ref="K80:BS80" si="122">J80</f>
        <v>1.72045</v>
      </c>
      <c r="L80" s="36">
        <f t="shared" si="122"/>
        <v>1.72045</v>
      </c>
      <c r="M80" s="36">
        <f t="shared" si="122"/>
        <v>1.72045</v>
      </c>
      <c r="N80" s="36">
        <f t="shared" si="122"/>
        <v>1.72045</v>
      </c>
      <c r="O80" s="36">
        <f t="shared" si="122"/>
        <v>1.72045</v>
      </c>
      <c r="P80" s="36">
        <f t="shared" si="122"/>
        <v>1.72045</v>
      </c>
      <c r="Q80" s="36">
        <f t="shared" si="122"/>
        <v>1.72045</v>
      </c>
      <c r="R80" s="36">
        <f t="shared" si="122"/>
        <v>1.72045</v>
      </c>
      <c r="S80" s="36">
        <f t="shared" si="122"/>
        <v>1.72045</v>
      </c>
      <c r="T80" s="36">
        <f t="shared" si="122"/>
        <v>1.72045</v>
      </c>
      <c r="U80" s="36">
        <f t="shared" si="122"/>
        <v>1.72045</v>
      </c>
      <c r="V80" s="36">
        <f t="shared" si="122"/>
        <v>1.72045</v>
      </c>
      <c r="W80" s="36">
        <f t="shared" si="122"/>
        <v>1.72045</v>
      </c>
      <c r="X80" s="36">
        <f t="shared" si="122"/>
        <v>1.72045</v>
      </c>
      <c r="Y80" s="36">
        <f t="shared" si="122"/>
        <v>1.72045</v>
      </c>
      <c r="Z80" s="36">
        <f t="shared" si="122"/>
        <v>1.72045</v>
      </c>
      <c r="AA80" s="36">
        <f t="shared" si="122"/>
        <v>1.72045</v>
      </c>
      <c r="AB80" s="36">
        <f t="shared" si="122"/>
        <v>1.72045</v>
      </c>
      <c r="AC80" s="36">
        <f t="shared" si="122"/>
        <v>1.72045</v>
      </c>
      <c r="AD80" s="36">
        <f t="shared" si="122"/>
        <v>1.72045</v>
      </c>
      <c r="AE80" s="36">
        <f t="shared" si="122"/>
        <v>1.72045</v>
      </c>
      <c r="AF80" s="36">
        <f t="shared" si="122"/>
        <v>1.72045</v>
      </c>
      <c r="AG80" s="36">
        <f t="shared" si="122"/>
        <v>1.72045</v>
      </c>
      <c r="AH80" s="36">
        <f t="shared" si="122"/>
        <v>1.72045</v>
      </c>
      <c r="AI80" s="36">
        <f t="shared" si="122"/>
        <v>1.72045</v>
      </c>
      <c r="AJ80" s="36">
        <f t="shared" si="122"/>
        <v>1.72045</v>
      </c>
      <c r="AK80" s="36">
        <f t="shared" si="122"/>
        <v>1.72045</v>
      </c>
      <c r="AL80" s="36">
        <f t="shared" si="122"/>
        <v>1.72045</v>
      </c>
      <c r="AM80" s="36">
        <f t="shared" si="122"/>
        <v>1.72045</v>
      </c>
      <c r="AN80" s="36">
        <f t="shared" si="122"/>
        <v>1.72045</v>
      </c>
      <c r="AO80" s="36">
        <f t="shared" si="122"/>
        <v>1.72045</v>
      </c>
      <c r="AP80" s="36">
        <f t="shared" si="122"/>
        <v>1.72045</v>
      </c>
      <c r="AQ80" s="36">
        <f t="shared" si="122"/>
        <v>1.72045</v>
      </c>
      <c r="AR80" s="36">
        <f t="shared" si="122"/>
        <v>1.72045</v>
      </c>
      <c r="AS80" s="36">
        <f t="shared" si="122"/>
        <v>1.72045</v>
      </c>
      <c r="AT80" s="36">
        <f t="shared" si="122"/>
        <v>1.72045</v>
      </c>
      <c r="AU80" s="36">
        <f t="shared" si="122"/>
        <v>1.72045</v>
      </c>
      <c r="AV80" s="36">
        <f t="shared" si="122"/>
        <v>1.72045</v>
      </c>
      <c r="AW80" s="36">
        <f t="shared" si="122"/>
        <v>1.72045</v>
      </c>
      <c r="AX80" s="36">
        <f t="shared" si="122"/>
        <v>1.72045</v>
      </c>
      <c r="AY80" s="36">
        <f t="shared" si="122"/>
        <v>1.72045</v>
      </c>
      <c r="AZ80" s="36">
        <f t="shared" si="122"/>
        <v>1.72045</v>
      </c>
      <c r="BA80" s="36">
        <f t="shared" si="122"/>
        <v>1.72045</v>
      </c>
      <c r="BB80" s="36">
        <f t="shared" si="122"/>
        <v>1.72045</v>
      </c>
      <c r="BC80" s="36">
        <f t="shared" si="122"/>
        <v>1.72045</v>
      </c>
      <c r="BD80" s="36">
        <f t="shared" si="122"/>
        <v>1.72045</v>
      </c>
      <c r="BE80" s="36">
        <f t="shared" si="122"/>
        <v>1.72045</v>
      </c>
      <c r="BF80" s="36">
        <f t="shared" si="122"/>
        <v>1.72045</v>
      </c>
      <c r="BG80" s="36">
        <f t="shared" si="122"/>
        <v>1.72045</v>
      </c>
      <c r="BH80" s="36">
        <f t="shared" si="122"/>
        <v>1.72045</v>
      </c>
      <c r="BI80" s="36">
        <f t="shared" si="122"/>
        <v>1.72045</v>
      </c>
      <c r="BJ80" s="36">
        <f t="shared" si="122"/>
        <v>1.72045</v>
      </c>
      <c r="BK80" s="36">
        <f t="shared" si="122"/>
        <v>1.72045</v>
      </c>
      <c r="BL80" s="36">
        <f t="shared" si="122"/>
        <v>1.72045</v>
      </c>
      <c r="BM80" s="36">
        <f t="shared" si="122"/>
        <v>1.72045</v>
      </c>
      <c r="BN80" s="36">
        <f t="shared" si="122"/>
        <v>1.72045</v>
      </c>
      <c r="BO80" s="36">
        <f t="shared" si="122"/>
        <v>1.72045</v>
      </c>
      <c r="BP80" s="36">
        <f t="shared" si="122"/>
        <v>1.72045</v>
      </c>
      <c r="BQ80" s="36">
        <f t="shared" si="122"/>
        <v>1.72045</v>
      </c>
      <c r="BR80" s="36">
        <f t="shared" si="122"/>
        <v>1.72045</v>
      </c>
      <c r="BS80" s="36">
        <f t="shared" si="122"/>
        <v>1.72045</v>
      </c>
      <c r="BT80" s="36">
        <f t="shared" ref="BT80:CA80" si="123">BS80</f>
        <v>1.72045</v>
      </c>
      <c r="BU80" s="36">
        <f t="shared" si="123"/>
        <v>1.72045</v>
      </c>
      <c r="BV80" s="36">
        <f t="shared" si="123"/>
        <v>1.72045</v>
      </c>
      <c r="BW80" s="36">
        <f t="shared" si="123"/>
        <v>1.72045</v>
      </c>
      <c r="BX80" s="36">
        <f t="shared" si="123"/>
        <v>1.72045</v>
      </c>
      <c r="BY80" s="36">
        <f t="shared" si="123"/>
        <v>1.72045</v>
      </c>
      <c r="BZ80" s="37">
        <f t="shared" si="123"/>
        <v>1.72045</v>
      </c>
      <c r="CA80" s="37">
        <f t="shared" si="123"/>
        <v>1.72045</v>
      </c>
      <c r="CB80" s="37">
        <f t="shared" ref="CB80" si="124">CA80</f>
        <v>1.72045</v>
      </c>
      <c r="CC80" s="37">
        <f t="shared" ref="CC80" si="125">CB80</f>
        <v>1.72045</v>
      </c>
      <c r="CD80" s="37">
        <f t="shared" ref="CD80" si="126">CC80</f>
        <v>1.72045</v>
      </c>
      <c r="CE80" s="37">
        <f t="shared" ref="CE80" si="127">CD80</f>
        <v>1.72045</v>
      </c>
      <c r="CF80" s="37">
        <f t="shared" ref="CF80" si="128">CE80</f>
        <v>1.72045</v>
      </c>
      <c r="CG80" s="37">
        <f t="shared" ref="CG80" si="129">CF80</f>
        <v>1.72045</v>
      </c>
      <c r="CH80" s="37">
        <f t="shared" ref="CH80" si="130">CG80</f>
        <v>1.72045</v>
      </c>
      <c r="CI80" s="37">
        <f t="shared" ref="CI80" si="131">CH80</f>
        <v>1.72045</v>
      </c>
      <c r="CJ80" s="37">
        <f t="shared" ref="CJ80" si="132">CI80</f>
        <v>1.72045</v>
      </c>
      <c r="CK80" s="37">
        <f t="shared" ref="CK80" si="133">CJ80</f>
        <v>1.72045</v>
      </c>
      <c r="CL80" s="37">
        <f t="shared" ref="CL80" si="134">CK80</f>
        <v>1.72045</v>
      </c>
    </row>
    <row r="81" spans="1:90" s="25" customFormat="1" ht="21" customHeight="1" x14ac:dyDescent="0.25">
      <c r="A81" s="4" t="s">
        <v>99</v>
      </c>
      <c r="B81" s="7" t="s">
        <v>124</v>
      </c>
      <c r="C81" s="4" t="s">
        <v>127</v>
      </c>
      <c r="D81" s="32">
        <f>SUM(F81:CB81)</f>
        <v>3969250.8513244726</v>
      </c>
      <c r="E81" s="32"/>
      <c r="F81" s="8">
        <f t="shared" ref="F81:J81" si="135">F79*POWER((1+(F80/100)),F66)</f>
        <v>78117.665775353496</v>
      </c>
      <c r="G81" s="8">
        <f t="shared" si="135"/>
        <v>62857.716138475167</v>
      </c>
      <c r="H81" s="8">
        <f t="shared" si="135"/>
        <v>63939.151715779561</v>
      </c>
      <c r="I81" s="8">
        <f t="shared" si="135"/>
        <v>65039.192851473701</v>
      </c>
      <c r="J81" s="8">
        <f t="shared" si="135"/>
        <v>66158.15964488688</v>
      </c>
      <c r="K81" s="8">
        <f>K79*POWER((1+(K80/100)),K66)</f>
        <v>67296.377702497353</v>
      </c>
      <c r="L81" s="8">
        <f t="shared" ref="L81:BW81" si="136">L79*POWER((1+(L80/100)),L66)</f>
        <v>68454.178232679988</v>
      </c>
      <c r="M81" s="8">
        <f t="shared" si="136"/>
        <v>69631.898142084145</v>
      </c>
      <c r="N81" s="8">
        <f t="shared" si="136"/>
        <v>70829.880133669634</v>
      </c>
      <c r="O81" s="8">
        <f t="shared" si="136"/>
        <v>72048.472806429359</v>
      </c>
      <c r="P81" s="8">
        <f t="shared" si="136"/>
        <v>73288.030756827575</v>
      </c>
      <c r="Q81" s="8">
        <f t="shared" si="136"/>
        <v>74548.914681983428</v>
      </c>
      <c r="R81" s="8">
        <f t="shared" si="136"/>
        <v>75831.491484629616</v>
      </c>
      <c r="S81" s="8">
        <f t="shared" si="136"/>
        <v>77136.134379876938</v>
      </c>
      <c r="T81" s="8">
        <f t="shared" si="136"/>
        <v>78463.223003815539</v>
      </c>
      <c r="U81" s="8">
        <f t="shared" si="136"/>
        <v>79813.143523984691</v>
      </c>
      <c r="V81" s="8">
        <f t="shared" si="136"/>
        <v>81186.288751743094</v>
      </c>
      <c r="W81" s="8">
        <f t="shared" si="136"/>
        <v>82583.058256572476</v>
      </c>
      <c r="X81" s="8">
        <f t="shared" si="136"/>
        <v>84003.858482347685</v>
      </c>
      <c r="Y81" s="8">
        <f t="shared" si="136"/>
        <v>85449.102865607245</v>
      </c>
      <c r="Z81" s="8">
        <f t="shared" si="136"/>
        <v>86919.211955858584</v>
      </c>
      <c r="AA81" s="8">
        <f t="shared" si="136"/>
        <v>88414.613537953177</v>
      </c>
      <c r="AB81" s="8">
        <f t="shared" si="136"/>
        <v>89935.742756566906</v>
      </c>
      <c r="AC81" s="8">
        <f t="shared" si="136"/>
        <v>91483.042242822281</v>
      </c>
      <c r="AD81" s="8">
        <f t="shared" si="136"/>
        <v>93056.962243088914</v>
      </c>
      <c r="AE81" s="8">
        <f t="shared" si="136"/>
        <v>94657.960750000158</v>
      </c>
      <c r="AF81" s="8">
        <f t="shared" si="136"/>
        <v>96286.503635723537</v>
      </c>
      <c r="AG81" s="8">
        <f t="shared" si="136"/>
        <v>97943.064787524359</v>
      </c>
      <c r="AH81" s="8">
        <f t="shared" si="136"/>
        <v>99628.126245661319</v>
      </c>
      <c r="AI81" s="8">
        <f t="shared" si="136"/>
        <v>101342.17834365483</v>
      </c>
      <c r="AJ81" s="8">
        <f t="shared" si="136"/>
        <v>103085.71985096825</v>
      </c>
      <c r="AK81" s="8">
        <f t="shared" si="136"/>
        <v>104859.25811814425</v>
      </c>
      <c r="AL81" s="8">
        <f t="shared" si="136"/>
        <v>106663.30922443786</v>
      </c>
      <c r="AM81" s="8">
        <f t="shared" si="136"/>
        <v>108498.39812798971</v>
      </c>
      <c r="AN81" s="8">
        <f t="shared" si="136"/>
        <v>110365.05881858272</v>
      </c>
      <c r="AO81" s="8">
        <f t="shared" si="136"/>
        <v>196991.25671682105</v>
      </c>
      <c r="AP81" s="8">
        <f t="shared" si="136"/>
        <v>200380.39279300559</v>
      </c>
      <c r="AQ81" s="8">
        <f t="shared" si="136"/>
        <v>203827.83726081293</v>
      </c>
      <c r="AR81" s="8">
        <f t="shared" si="136"/>
        <v>207334.59328696658</v>
      </c>
      <c r="AS81" s="8">
        <f t="shared" si="136"/>
        <v>210901.68129717227</v>
      </c>
      <c r="AT81" s="8">
        <f t="shared" si="136"/>
        <v>0</v>
      </c>
      <c r="AU81" s="8">
        <f t="shared" si="136"/>
        <v>0</v>
      </c>
      <c r="AV81" s="8">
        <f t="shared" si="136"/>
        <v>0</v>
      </c>
      <c r="AW81" s="8">
        <f t="shared" si="136"/>
        <v>0</v>
      </c>
      <c r="AX81" s="8">
        <f t="shared" si="136"/>
        <v>0</v>
      </c>
      <c r="AY81" s="8">
        <f t="shared" si="136"/>
        <v>0</v>
      </c>
      <c r="AZ81" s="8">
        <f t="shared" si="136"/>
        <v>0</v>
      </c>
      <c r="BA81" s="8">
        <f t="shared" si="136"/>
        <v>0</v>
      </c>
      <c r="BB81" s="8">
        <f t="shared" si="136"/>
        <v>0</v>
      </c>
      <c r="BC81" s="8">
        <f t="shared" si="136"/>
        <v>0</v>
      </c>
      <c r="BD81" s="8">
        <f t="shared" si="136"/>
        <v>0</v>
      </c>
      <c r="BE81" s="8">
        <f t="shared" si="136"/>
        <v>0</v>
      </c>
      <c r="BF81" s="8">
        <f t="shared" si="136"/>
        <v>0</v>
      </c>
      <c r="BG81" s="8">
        <f t="shared" si="136"/>
        <v>0</v>
      </c>
      <c r="BH81" s="8">
        <f t="shared" si="136"/>
        <v>0</v>
      </c>
      <c r="BI81" s="8">
        <f t="shared" si="136"/>
        <v>0</v>
      </c>
      <c r="BJ81" s="8">
        <f t="shared" si="136"/>
        <v>0</v>
      </c>
      <c r="BK81" s="8">
        <f t="shared" si="136"/>
        <v>0</v>
      </c>
      <c r="BL81" s="8">
        <f t="shared" si="136"/>
        <v>0</v>
      </c>
      <c r="BM81" s="8">
        <f t="shared" si="136"/>
        <v>0</v>
      </c>
      <c r="BN81" s="8">
        <f t="shared" si="136"/>
        <v>0</v>
      </c>
      <c r="BO81" s="8">
        <f t="shared" si="136"/>
        <v>0</v>
      </c>
      <c r="BP81" s="8">
        <f t="shared" si="136"/>
        <v>0</v>
      </c>
      <c r="BQ81" s="8">
        <f t="shared" si="136"/>
        <v>0</v>
      </c>
      <c r="BR81" s="8">
        <f t="shared" si="136"/>
        <v>0</v>
      </c>
      <c r="BS81" s="8">
        <f t="shared" si="136"/>
        <v>0</v>
      </c>
      <c r="BT81" s="8">
        <f t="shared" si="136"/>
        <v>0</v>
      </c>
      <c r="BU81" s="8">
        <f t="shared" si="136"/>
        <v>0</v>
      </c>
      <c r="BV81" s="8">
        <f t="shared" si="136"/>
        <v>0</v>
      </c>
      <c r="BW81" s="8">
        <f t="shared" si="136"/>
        <v>0</v>
      </c>
      <c r="BX81" s="8">
        <f t="shared" ref="BX81:BZ81" si="137">BX79*POWER((1+(BX80/100)),BX66)</f>
        <v>0</v>
      </c>
      <c r="BY81" s="8">
        <f t="shared" si="137"/>
        <v>0</v>
      </c>
      <c r="BZ81" s="33">
        <f t="shared" si="137"/>
        <v>0</v>
      </c>
      <c r="CA81" s="33">
        <f t="shared" ref="CA81:CL81" si="138">CA79*POWER((1+(CA80/100)),CA78)</f>
        <v>0</v>
      </c>
      <c r="CB81" s="33">
        <f t="shared" si="138"/>
        <v>0</v>
      </c>
      <c r="CC81" s="33">
        <f t="shared" si="138"/>
        <v>0</v>
      </c>
      <c r="CD81" s="33">
        <f t="shared" si="138"/>
        <v>0</v>
      </c>
      <c r="CE81" s="33">
        <f t="shared" si="138"/>
        <v>0</v>
      </c>
      <c r="CF81" s="33">
        <f t="shared" si="138"/>
        <v>0</v>
      </c>
      <c r="CG81" s="33">
        <f t="shared" si="138"/>
        <v>0</v>
      </c>
      <c r="CH81" s="33">
        <f t="shared" si="138"/>
        <v>0</v>
      </c>
      <c r="CI81" s="33">
        <f t="shared" si="138"/>
        <v>0</v>
      </c>
      <c r="CJ81" s="33">
        <f t="shared" si="138"/>
        <v>0</v>
      </c>
      <c r="CK81" s="33">
        <f t="shared" si="138"/>
        <v>0</v>
      </c>
      <c r="CL81" s="33">
        <f t="shared" si="138"/>
        <v>0</v>
      </c>
    </row>
    <row r="82" spans="1:90" s="25" customFormat="1" ht="30.6" customHeight="1" x14ac:dyDescent="0.25">
      <c r="A82" s="4" t="s">
        <v>128</v>
      </c>
      <c r="B82" s="4" t="s">
        <v>97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J82" si="139">G82</f>
        <v>1.97</v>
      </c>
      <c r="I82" s="36">
        <f t="shared" si="139"/>
        <v>1.97</v>
      </c>
      <c r="J82" s="36">
        <f t="shared" si="139"/>
        <v>1.97</v>
      </c>
      <c r="K82" s="36">
        <f t="shared" ref="K82:BS82" si="140">J82</f>
        <v>1.97</v>
      </c>
      <c r="L82" s="36">
        <f t="shared" si="140"/>
        <v>1.97</v>
      </c>
      <c r="M82" s="36">
        <f t="shared" si="140"/>
        <v>1.97</v>
      </c>
      <c r="N82" s="36">
        <f t="shared" si="140"/>
        <v>1.97</v>
      </c>
      <c r="O82" s="36">
        <f t="shared" si="140"/>
        <v>1.97</v>
      </c>
      <c r="P82" s="36">
        <f t="shared" si="140"/>
        <v>1.97</v>
      </c>
      <c r="Q82" s="36">
        <f t="shared" si="140"/>
        <v>1.97</v>
      </c>
      <c r="R82" s="36">
        <f t="shared" si="140"/>
        <v>1.97</v>
      </c>
      <c r="S82" s="36">
        <f t="shared" si="140"/>
        <v>1.97</v>
      </c>
      <c r="T82" s="36">
        <f t="shared" si="140"/>
        <v>1.97</v>
      </c>
      <c r="U82" s="36">
        <f t="shared" si="140"/>
        <v>1.97</v>
      </c>
      <c r="V82" s="36">
        <f t="shared" si="140"/>
        <v>1.97</v>
      </c>
      <c r="W82" s="36">
        <f t="shared" si="140"/>
        <v>1.97</v>
      </c>
      <c r="X82" s="36">
        <f t="shared" si="140"/>
        <v>1.97</v>
      </c>
      <c r="Y82" s="36">
        <f t="shared" si="140"/>
        <v>1.97</v>
      </c>
      <c r="Z82" s="36">
        <f t="shared" si="140"/>
        <v>1.97</v>
      </c>
      <c r="AA82" s="36">
        <f t="shared" si="140"/>
        <v>1.97</v>
      </c>
      <c r="AB82" s="36">
        <f t="shared" si="140"/>
        <v>1.97</v>
      </c>
      <c r="AC82" s="36">
        <f t="shared" si="140"/>
        <v>1.97</v>
      </c>
      <c r="AD82" s="36">
        <f t="shared" si="140"/>
        <v>1.97</v>
      </c>
      <c r="AE82" s="36">
        <f t="shared" si="140"/>
        <v>1.97</v>
      </c>
      <c r="AF82" s="36">
        <f t="shared" si="140"/>
        <v>1.97</v>
      </c>
      <c r="AG82" s="36">
        <f t="shared" si="140"/>
        <v>1.97</v>
      </c>
      <c r="AH82" s="36">
        <f t="shared" si="140"/>
        <v>1.97</v>
      </c>
      <c r="AI82" s="36">
        <f t="shared" si="140"/>
        <v>1.97</v>
      </c>
      <c r="AJ82" s="36">
        <f t="shared" si="140"/>
        <v>1.97</v>
      </c>
      <c r="AK82" s="36">
        <f t="shared" si="140"/>
        <v>1.97</v>
      </c>
      <c r="AL82" s="36">
        <f t="shared" si="140"/>
        <v>1.97</v>
      </c>
      <c r="AM82" s="36">
        <f t="shared" si="140"/>
        <v>1.97</v>
      </c>
      <c r="AN82" s="36">
        <f t="shared" si="140"/>
        <v>1.97</v>
      </c>
      <c r="AO82" s="36">
        <f t="shared" si="140"/>
        <v>1.97</v>
      </c>
      <c r="AP82" s="36">
        <f t="shared" si="140"/>
        <v>1.97</v>
      </c>
      <c r="AQ82" s="36">
        <f t="shared" si="140"/>
        <v>1.97</v>
      </c>
      <c r="AR82" s="36">
        <f t="shared" si="140"/>
        <v>1.97</v>
      </c>
      <c r="AS82" s="36">
        <f t="shared" si="140"/>
        <v>1.97</v>
      </c>
      <c r="AT82" s="36">
        <f t="shared" si="140"/>
        <v>1.97</v>
      </c>
      <c r="AU82" s="36">
        <f t="shared" si="140"/>
        <v>1.97</v>
      </c>
      <c r="AV82" s="36">
        <f t="shared" si="140"/>
        <v>1.97</v>
      </c>
      <c r="AW82" s="36">
        <f t="shared" si="140"/>
        <v>1.97</v>
      </c>
      <c r="AX82" s="36">
        <f t="shared" si="140"/>
        <v>1.97</v>
      </c>
      <c r="AY82" s="36">
        <f t="shared" si="140"/>
        <v>1.97</v>
      </c>
      <c r="AZ82" s="36">
        <f t="shared" si="140"/>
        <v>1.97</v>
      </c>
      <c r="BA82" s="36">
        <f t="shared" si="140"/>
        <v>1.97</v>
      </c>
      <c r="BB82" s="36">
        <f t="shared" si="140"/>
        <v>1.97</v>
      </c>
      <c r="BC82" s="36">
        <f t="shared" si="140"/>
        <v>1.97</v>
      </c>
      <c r="BD82" s="36">
        <f t="shared" si="140"/>
        <v>1.97</v>
      </c>
      <c r="BE82" s="36">
        <f t="shared" si="140"/>
        <v>1.97</v>
      </c>
      <c r="BF82" s="36">
        <f t="shared" si="140"/>
        <v>1.97</v>
      </c>
      <c r="BG82" s="36">
        <f t="shared" si="140"/>
        <v>1.97</v>
      </c>
      <c r="BH82" s="36">
        <f t="shared" si="140"/>
        <v>1.97</v>
      </c>
      <c r="BI82" s="36">
        <f t="shared" si="140"/>
        <v>1.97</v>
      </c>
      <c r="BJ82" s="36">
        <f t="shared" si="140"/>
        <v>1.97</v>
      </c>
      <c r="BK82" s="36">
        <f t="shared" si="140"/>
        <v>1.97</v>
      </c>
      <c r="BL82" s="36">
        <f t="shared" si="140"/>
        <v>1.97</v>
      </c>
      <c r="BM82" s="36">
        <f t="shared" si="140"/>
        <v>1.97</v>
      </c>
      <c r="BN82" s="36">
        <f t="shared" si="140"/>
        <v>1.97</v>
      </c>
      <c r="BO82" s="36">
        <f t="shared" si="140"/>
        <v>1.97</v>
      </c>
      <c r="BP82" s="36">
        <f t="shared" si="140"/>
        <v>1.97</v>
      </c>
      <c r="BQ82" s="36">
        <f t="shared" si="140"/>
        <v>1.97</v>
      </c>
      <c r="BR82" s="36">
        <f t="shared" si="140"/>
        <v>1.97</v>
      </c>
      <c r="BS82" s="36">
        <f t="shared" si="140"/>
        <v>1.97</v>
      </c>
      <c r="BT82" s="36">
        <f t="shared" ref="BT82:CA82" si="141">BS82</f>
        <v>1.97</v>
      </c>
      <c r="BU82" s="36">
        <f t="shared" si="141"/>
        <v>1.97</v>
      </c>
      <c r="BV82" s="36">
        <f t="shared" si="141"/>
        <v>1.97</v>
      </c>
      <c r="BW82" s="36">
        <f t="shared" si="141"/>
        <v>1.97</v>
      </c>
      <c r="BX82" s="36">
        <f t="shared" si="141"/>
        <v>1.97</v>
      </c>
      <c r="BY82" s="36">
        <f t="shared" si="141"/>
        <v>1.97</v>
      </c>
      <c r="BZ82" s="37">
        <f t="shared" si="141"/>
        <v>1.97</v>
      </c>
      <c r="CA82" s="37">
        <f t="shared" si="141"/>
        <v>1.97</v>
      </c>
      <c r="CB82" s="37">
        <f t="shared" ref="CB82" si="142">CA82</f>
        <v>1.97</v>
      </c>
      <c r="CC82" s="37">
        <f t="shared" ref="CC82" si="143">CB82</f>
        <v>1.97</v>
      </c>
      <c r="CD82" s="37">
        <f t="shared" ref="CD82" si="144">CC82</f>
        <v>1.97</v>
      </c>
      <c r="CE82" s="37">
        <f t="shared" ref="CE82" si="145">CD82</f>
        <v>1.97</v>
      </c>
      <c r="CF82" s="37">
        <f t="shared" ref="CF82" si="146">CE82</f>
        <v>1.97</v>
      </c>
      <c r="CG82" s="37">
        <f t="shared" ref="CG82" si="147">CF82</f>
        <v>1.97</v>
      </c>
      <c r="CH82" s="37">
        <f t="shared" ref="CH82" si="148">CG82</f>
        <v>1.97</v>
      </c>
      <c r="CI82" s="37">
        <f t="shared" ref="CI82" si="149">CH82</f>
        <v>1.97</v>
      </c>
      <c r="CJ82" s="37">
        <f t="shared" ref="CJ82" si="150">CI82</f>
        <v>1.97</v>
      </c>
      <c r="CK82" s="37">
        <f t="shared" ref="CK82" si="151">CJ82</f>
        <v>1.97</v>
      </c>
      <c r="CL82" s="37">
        <f t="shared" ref="CL82" si="152">CK82</f>
        <v>1.97</v>
      </c>
    </row>
    <row r="83" spans="1:90" s="25" customFormat="1" ht="27.75" customHeight="1" x14ac:dyDescent="0.25">
      <c r="A83" s="4" t="s">
        <v>99</v>
      </c>
      <c r="B83" s="7" t="s">
        <v>124</v>
      </c>
      <c r="C83" s="4" t="s">
        <v>129</v>
      </c>
      <c r="D83" s="32">
        <f>SUM(F83:CB83)</f>
        <v>7657032.2503691353</v>
      </c>
      <c r="E83" s="32"/>
      <c r="F83" s="8">
        <f t="shared" ref="F83:J83" si="153">F81*POWER((1+(F82/100)),F66)</f>
        <v>93111.00868157002</v>
      </c>
      <c r="G83" s="8">
        <f t="shared" si="153"/>
        <v>76398.140898005615</v>
      </c>
      <c r="H83" s="8">
        <f t="shared" si="153"/>
        <v>79243.46960753313</v>
      </c>
      <c r="I83" s="8">
        <f t="shared" si="153"/>
        <v>82194.768113839775</v>
      </c>
      <c r="J83" s="8">
        <f t="shared" si="153"/>
        <v>85255.983095490854</v>
      </c>
      <c r="K83" s="8">
        <f>K81*POWER((1+(K82/100)),K66)</f>
        <v>88431.2082188934</v>
      </c>
      <c r="L83" s="8">
        <f t="shared" ref="L83:BW83" si="154">L81*POWER((1+(L82/100)),L66)</f>
        <v>91724.689612627059</v>
      </c>
      <c r="M83" s="8">
        <f t="shared" si="154"/>
        <v>95140.831545658366</v>
      </c>
      <c r="N83" s="8">
        <f t="shared" si="154"/>
        <v>98684.202317030766</v>
      </c>
      <c r="O83" s="8">
        <f t="shared" si="154"/>
        <v>102359.54036490727</v>
      </c>
      <c r="P83" s="8">
        <f t="shared" si="154"/>
        <v>106171.76060313449</v>
      </c>
      <c r="Q83" s="8">
        <f t="shared" si="154"/>
        <v>110125.96099380225</v>
      </c>
      <c r="R83" s="8">
        <f t="shared" si="154"/>
        <v>114227.42936458762</v>
      </c>
      <c r="S83" s="8">
        <f t="shared" si="154"/>
        <v>118481.65048000056</v>
      </c>
      <c r="T83" s="8">
        <f t="shared" si="154"/>
        <v>122894.31337598672</v>
      </c>
      <c r="U83" s="8">
        <f t="shared" si="154"/>
        <v>127471.31896769605</v>
      </c>
      <c r="V83" s="8">
        <f t="shared" si="154"/>
        <v>132218.78794059085</v>
      </c>
      <c r="W83" s="8">
        <f t="shared" si="154"/>
        <v>137143.06893544574</v>
      </c>
      <c r="X83" s="8">
        <f t="shared" si="154"/>
        <v>142250.74703818507</v>
      </c>
      <c r="Y83" s="8">
        <f t="shared" si="154"/>
        <v>147548.65258591095</v>
      </c>
      <c r="Z83" s="8">
        <f t="shared" si="154"/>
        <v>153043.87030089795</v>
      </c>
      <c r="AA83" s="8">
        <f t="shared" si="154"/>
        <v>158743.74876476938</v>
      </c>
      <c r="AB83" s="8">
        <f t="shared" si="154"/>
        <v>164655.91024552358</v>
      </c>
      <c r="AC83" s="8">
        <f t="shared" si="154"/>
        <v>170788.26089055359</v>
      </c>
      <c r="AD83" s="8">
        <f t="shared" si="154"/>
        <v>177149.0012992885</v>
      </c>
      <c r="AE83" s="8">
        <f t="shared" si="154"/>
        <v>183746.63748959737</v>
      </c>
      <c r="AF83" s="8">
        <f t="shared" si="154"/>
        <v>190589.99227261861</v>
      </c>
      <c r="AG83" s="8">
        <f t="shared" si="154"/>
        <v>197688.21705122798</v>
      </c>
      <c r="AH83" s="8">
        <f t="shared" si="154"/>
        <v>205050.80405792114</v>
      </c>
      <c r="AI83" s="8">
        <f t="shared" si="154"/>
        <v>212687.59904847748</v>
      </c>
      <c r="AJ83" s="8">
        <f t="shared" si="154"/>
        <v>220608.81446837928</v>
      </c>
      <c r="AK83" s="8">
        <f t="shared" si="154"/>
        <v>228825.04310959351</v>
      </c>
      <c r="AL83" s="8">
        <f t="shared" si="154"/>
        <v>237347.27227597884</v>
      </c>
      <c r="AM83" s="8">
        <f t="shared" si="154"/>
        <v>246186.89847626138</v>
      </c>
      <c r="AN83" s="8">
        <f t="shared" si="154"/>
        <v>255355.74266422685</v>
      </c>
      <c r="AO83" s="8">
        <f t="shared" si="154"/>
        <v>464764.98381746066</v>
      </c>
      <c r="AP83" s="8">
        <f t="shared" si="154"/>
        <v>482074.42533128464</v>
      </c>
      <c r="AQ83" s="8">
        <f t="shared" si="154"/>
        <v>500028.52979510027</v>
      </c>
      <c r="AR83" s="8">
        <f t="shared" si="154"/>
        <v>518651.30666748842</v>
      </c>
      <c r="AS83" s="8">
        <f t="shared" si="154"/>
        <v>537967.65960158862</v>
      </c>
      <c r="AT83" s="8">
        <f t="shared" si="154"/>
        <v>0</v>
      </c>
      <c r="AU83" s="8">
        <f t="shared" si="154"/>
        <v>0</v>
      </c>
      <c r="AV83" s="8">
        <f t="shared" si="154"/>
        <v>0</v>
      </c>
      <c r="AW83" s="8">
        <f t="shared" si="154"/>
        <v>0</v>
      </c>
      <c r="AX83" s="8">
        <f t="shared" si="154"/>
        <v>0</v>
      </c>
      <c r="AY83" s="8">
        <f t="shared" si="154"/>
        <v>0</v>
      </c>
      <c r="AZ83" s="8">
        <f t="shared" si="154"/>
        <v>0</v>
      </c>
      <c r="BA83" s="8">
        <f t="shared" si="154"/>
        <v>0</v>
      </c>
      <c r="BB83" s="8">
        <f t="shared" si="154"/>
        <v>0</v>
      </c>
      <c r="BC83" s="8">
        <f t="shared" si="154"/>
        <v>0</v>
      </c>
      <c r="BD83" s="8">
        <f t="shared" si="154"/>
        <v>0</v>
      </c>
      <c r="BE83" s="8">
        <f t="shared" si="154"/>
        <v>0</v>
      </c>
      <c r="BF83" s="8">
        <f t="shared" si="154"/>
        <v>0</v>
      </c>
      <c r="BG83" s="8">
        <f t="shared" si="154"/>
        <v>0</v>
      </c>
      <c r="BH83" s="8">
        <f t="shared" si="154"/>
        <v>0</v>
      </c>
      <c r="BI83" s="8">
        <f t="shared" si="154"/>
        <v>0</v>
      </c>
      <c r="BJ83" s="8">
        <f t="shared" si="154"/>
        <v>0</v>
      </c>
      <c r="BK83" s="8">
        <f t="shared" si="154"/>
        <v>0</v>
      </c>
      <c r="BL83" s="8">
        <f t="shared" si="154"/>
        <v>0</v>
      </c>
      <c r="BM83" s="8">
        <f t="shared" si="154"/>
        <v>0</v>
      </c>
      <c r="BN83" s="8">
        <f t="shared" si="154"/>
        <v>0</v>
      </c>
      <c r="BO83" s="8">
        <f t="shared" si="154"/>
        <v>0</v>
      </c>
      <c r="BP83" s="8">
        <f t="shared" si="154"/>
        <v>0</v>
      </c>
      <c r="BQ83" s="8">
        <f t="shared" si="154"/>
        <v>0</v>
      </c>
      <c r="BR83" s="8">
        <f t="shared" si="154"/>
        <v>0</v>
      </c>
      <c r="BS83" s="8">
        <f t="shared" si="154"/>
        <v>0</v>
      </c>
      <c r="BT83" s="8">
        <f t="shared" si="154"/>
        <v>0</v>
      </c>
      <c r="BU83" s="8">
        <f t="shared" si="154"/>
        <v>0</v>
      </c>
      <c r="BV83" s="8">
        <f t="shared" si="154"/>
        <v>0</v>
      </c>
      <c r="BW83" s="8">
        <f t="shared" si="154"/>
        <v>0</v>
      </c>
      <c r="BX83" s="8">
        <f t="shared" ref="BX83:BZ83" si="155">BX81*POWER((1+(BX82/100)),BX66)</f>
        <v>0</v>
      </c>
      <c r="BY83" s="8">
        <f t="shared" si="155"/>
        <v>0</v>
      </c>
      <c r="BZ83" s="33">
        <f t="shared" si="155"/>
        <v>0</v>
      </c>
      <c r="CA83" s="33">
        <f t="shared" ref="CA83:CL83" si="156">CA81*POWER((1+(CA82/100)),CA78)</f>
        <v>0</v>
      </c>
      <c r="CB83" s="33">
        <f t="shared" si="156"/>
        <v>0</v>
      </c>
      <c r="CC83" s="33">
        <f t="shared" si="156"/>
        <v>0</v>
      </c>
      <c r="CD83" s="33">
        <f t="shared" si="156"/>
        <v>0</v>
      </c>
      <c r="CE83" s="33">
        <f t="shared" si="156"/>
        <v>0</v>
      </c>
      <c r="CF83" s="33">
        <f t="shared" si="156"/>
        <v>0</v>
      </c>
      <c r="CG83" s="33">
        <f t="shared" si="156"/>
        <v>0</v>
      </c>
      <c r="CH83" s="33">
        <f t="shared" si="156"/>
        <v>0</v>
      </c>
      <c r="CI83" s="33">
        <f t="shared" si="156"/>
        <v>0</v>
      </c>
      <c r="CJ83" s="33">
        <f t="shared" si="156"/>
        <v>0</v>
      </c>
      <c r="CK83" s="33">
        <f t="shared" si="156"/>
        <v>0</v>
      </c>
      <c r="CL83" s="33">
        <f t="shared" si="156"/>
        <v>0</v>
      </c>
    </row>
    <row r="84" spans="1:90" s="44" customFormat="1" ht="21" customHeight="1" x14ac:dyDescent="0.25">
      <c r="A84" s="38"/>
      <c r="B84" s="38" t="s">
        <v>122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  <c r="CE84" s="42">
        <v>77</v>
      </c>
      <c r="CF84" s="42">
        <v>78</v>
      </c>
      <c r="CG84" s="42">
        <v>79</v>
      </c>
      <c r="CH84" s="42">
        <v>80</v>
      </c>
      <c r="CI84" s="42">
        <v>81</v>
      </c>
      <c r="CJ84" s="42">
        <v>82</v>
      </c>
      <c r="CK84" s="42">
        <v>83</v>
      </c>
      <c r="CL84" s="42">
        <v>84</v>
      </c>
    </row>
    <row r="85" spans="1:90" s="25" customFormat="1" ht="35.450000000000003" customHeight="1" x14ac:dyDescent="0.25">
      <c r="A85" s="31" t="s">
        <v>132</v>
      </c>
      <c r="B85" s="7" t="s">
        <v>124</v>
      </c>
      <c r="C85" s="4" t="s">
        <v>125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 t="shared" ref="CA85:CL85" si="157">CH58*1000</f>
        <v>150000</v>
      </c>
      <c r="CB85" s="34">
        <f t="shared" si="157"/>
        <v>150000</v>
      </c>
      <c r="CC85" s="34">
        <f t="shared" si="157"/>
        <v>150000</v>
      </c>
      <c r="CD85" s="34">
        <f t="shared" si="157"/>
        <v>0</v>
      </c>
      <c r="CE85" s="34">
        <f t="shared" si="157"/>
        <v>0</v>
      </c>
      <c r="CF85" s="34">
        <f t="shared" si="157"/>
        <v>0</v>
      </c>
      <c r="CG85" s="34">
        <f t="shared" si="157"/>
        <v>0</v>
      </c>
      <c r="CH85" s="34">
        <f t="shared" si="157"/>
        <v>0</v>
      </c>
      <c r="CI85" s="34">
        <f t="shared" si="157"/>
        <v>0</v>
      </c>
      <c r="CJ85" s="34">
        <f t="shared" si="157"/>
        <v>0</v>
      </c>
      <c r="CK85" s="34">
        <f t="shared" si="157"/>
        <v>0</v>
      </c>
      <c r="CL85" s="34">
        <f t="shared" si="157"/>
        <v>0</v>
      </c>
    </row>
    <row r="86" spans="1:90" s="25" customFormat="1" ht="21" customHeight="1" x14ac:dyDescent="0.25">
      <c r="A86" s="4" t="s">
        <v>126</v>
      </c>
      <c r="B86" s="4" t="s">
        <v>97</v>
      </c>
      <c r="C86" s="36">
        <v>1.72045</v>
      </c>
      <c r="D86" s="32"/>
      <c r="E86" s="32"/>
      <c r="F86" s="36">
        <f>C86</f>
        <v>1.72045</v>
      </c>
      <c r="G86" s="36">
        <f>F86</f>
        <v>1.72045</v>
      </c>
      <c r="H86" s="36">
        <f t="shared" ref="H86:J86" si="158">G86</f>
        <v>1.72045</v>
      </c>
      <c r="I86" s="36">
        <f t="shared" si="158"/>
        <v>1.72045</v>
      </c>
      <c r="J86" s="36">
        <f t="shared" si="158"/>
        <v>1.72045</v>
      </c>
      <c r="K86" s="36">
        <f t="shared" ref="K86:BS86" si="159">J86</f>
        <v>1.72045</v>
      </c>
      <c r="L86" s="36">
        <f t="shared" si="159"/>
        <v>1.72045</v>
      </c>
      <c r="M86" s="36">
        <f t="shared" si="159"/>
        <v>1.72045</v>
      </c>
      <c r="N86" s="36">
        <f t="shared" si="159"/>
        <v>1.72045</v>
      </c>
      <c r="O86" s="36">
        <f t="shared" si="159"/>
        <v>1.72045</v>
      </c>
      <c r="P86" s="36">
        <f t="shared" si="159"/>
        <v>1.72045</v>
      </c>
      <c r="Q86" s="36">
        <f t="shared" si="159"/>
        <v>1.72045</v>
      </c>
      <c r="R86" s="36">
        <f t="shared" si="159"/>
        <v>1.72045</v>
      </c>
      <c r="S86" s="36">
        <f t="shared" si="159"/>
        <v>1.72045</v>
      </c>
      <c r="T86" s="36">
        <f t="shared" si="159"/>
        <v>1.72045</v>
      </c>
      <c r="U86" s="36">
        <f t="shared" si="159"/>
        <v>1.72045</v>
      </c>
      <c r="V86" s="36">
        <f t="shared" si="159"/>
        <v>1.72045</v>
      </c>
      <c r="W86" s="36">
        <f t="shared" si="159"/>
        <v>1.72045</v>
      </c>
      <c r="X86" s="36">
        <f t="shared" si="159"/>
        <v>1.72045</v>
      </c>
      <c r="Y86" s="36">
        <f t="shared" si="159"/>
        <v>1.72045</v>
      </c>
      <c r="Z86" s="36">
        <f t="shared" si="159"/>
        <v>1.72045</v>
      </c>
      <c r="AA86" s="36">
        <f t="shared" si="159"/>
        <v>1.72045</v>
      </c>
      <c r="AB86" s="36">
        <f t="shared" si="159"/>
        <v>1.72045</v>
      </c>
      <c r="AC86" s="36">
        <f t="shared" si="159"/>
        <v>1.72045</v>
      </c>
      <c r="AD86" s="36">
        <f t="shared" si="159"/>
        <v>1.72045</v>
      </c>
      <c r="AE86" s="36">
        <f t="shared" si="159"/>
        <v>1.72045</v>
      </c>
      <c r="AF86" s="36">
        <f t="shared" si="159"/>
        <v>1.72045</v>
      </c>
      <c r="AG86" s="36">
        <f t="shared" si="159"/>
        <v>1.72045</v>
      </c>
      <c r="AH86" s="36">
        <f t="shared" si="159"/>
        <v>1.72045</v>
      </c>
      <c r="AI86" s="36">
        <f t="shared" si="159"/>
        <v>1.72045</v>
      </c>
      <c r="AJ86" s="36">
        <f t="shared" si="159"/>
        <v>1.72045</v>
      </c>
      <c r="AK86" s="36">
        <f t="shared" si="159"/>
        <v>1.72045</v>
      </c>
      <c r="AL86" s="36">
        <f t="shared" si="159"/>
        <v>1.72045</v>
      </c>
      <c r="AM86" s="36">
        <f t="shared" si="159"/>
        <v>1.72045</v>
      </c>
      <c r="AN86" s="36">
        <f t="shared" si="159"/>
        <v>1.72045</v>
      </c>
      <c r="AO86" s="36">
        <f t="shared" si="159"/>
        <v>1.72045</v>
      </c>
      <c r="AP86" s="36">
        <f t="shared" si="159"/>
        <v>1.72045</v>
      </c>
      <c r="AQ86" s="36">
        <f t="shared" si="159"/>
        <v>1.72045</v>
      </c>
      <c r="AR86" s="36">
        <f t="shared" si="159"/>
        <v>1.72045</v>
      </c>
      <c r="AS86" s="36">
        <f t="shared" si="159"/>
        <v>1.72045</v>
      </c>
      <c r="AT86" s="36">
        <f t="shared" si="159"/>
        <v>1.72045</v>
      </c>
      <c r="AU86" s="36">
        <f t="shared" si="159"/>
        <v>1.72045</v>
      </c>
      <c r="AV86" s="36">
        <f t="shared" si="159"/>
        <v>1.72045</v>
      </c>
      <c r="AW86" s="36">
        <f t="shared" si="159"/>
        <v>1.72045</v>
      </c>
      <c r="AX86" s="36">
        <f t="shared" si="159"/>
        <v>1.72045</v>
      </c>
      <c r="AY86" s="36">
        <f t="shared" si="159"/>
        <v>1.72045</v>
      </c>
      <c r="AZ86" s="36">
        <f t="shared" si="159"/>
        <v>1.72045</v>
      </c>
      <c r="BA86" s="36">
        <f t="shared" si="159"/>
        <v>1.72045</v>
      </c>
      <c r="BB86" s="36">
        <f t="shared" si="159"/>
        <v>1.72045</v>
      </c>
      <c r="BC86" s="36">
        <f t="shared" si="159"/>
        <v>1.72045</v>
      </c>
      <c r="BD86" s="36">
        <f t="shared" si="159"/>
        <v>1.72045</v>
      </c>
      <c r="BE86" s="36">
        <f t="shared" si="159"/>
        <v>1.72045</v>
      </c>
      <c r="BF86" s="36">
        <f t="shared" si="159"/>
        <v>1.72045</v>
      </c>
      <c r="BG86" s="36">
        <f t="shared" si="159"/>
        <v>1.72045</v>
      </c>
      <c r="BH86" s="36">
        <f t="shared" si="159"/>
        <v>1.72045</v>
      </c>
      <c r="BI86" s="36">
        <f t="shared" si="159"/>
        <v>1.72045</v>
      </c>
      <c r="BJ86" s="36">
        <f t="shared" si="159"/>
        <v>1.72045</v>
      </c>
      <c r="BK86" s="36">
        <f t="shared" si="159"/>
        <v>1.72045</v>
      </c>
      <c r="BL86" s="36">
        <f t="shared" si="159"/>
        <v>1.72045</v>
      </c>
      <c r="BM86" s="36">
        <f t="shared" si="159"/>
        <v>1.72045</v>
      </c>
      <c r="BN86" s="36">
        <f t="shared" si="159"/>
        <v>1.72045</v>
      </c>
      <c r="BO86" s="36">
        <f t="shared" si="159"/>
        <v>1.72045</v>
      </c>
      <c r="BP86" s="36">
        <f t="shared" si="159"/>
        <v>1.72045</v>
      </c>
      <c r="BQ86" s="36">
        <f t="shared" si="159"/>
        <v>1.72045</v>
      </c>
      <c r="BR86" s="36">
        <f t="shared" si="159"/>
        <v>1.72045</v>
      </c>
      <c r="BS86" s="36">
        <f t="shared" si="159"/>
        <v>1.72045</v>
      </c>
      <c r="BT86" s="36">
        <f t="shared" ref="BT86:CA86" si="160">BS86</f>
        <v>1.72045</v>
      </c>
      <c r="BU86" s="36">
        <f t="shared" si="160"/>
        <v>1.72045</v>
      </c>
      <c r="BV86" s="36">
        <f t="shared" si="160"/>
        <v>1.72045</v>
      </c>
      <c r="BW86" s="36">
        <f t="shared" si="160"/>
        <v>1.72045</v>
      </c>
      <c r="BX86" s="36">
        <f t="shared" si="160"/>
        <v>1.72045</v>
      </c>
      <c r="BY86" s="36">
        <f t="shared" si="160"/>
        <v>1.72045</v>
      </c>
      <c r="BZ86" s="37">
        <f t="shared" si="160"/>
        <v>1.72045</v>
      </c>
      <c r="CA86" s="37">
        <f t="shared" si="160"/>
        <v>1.72045</v>
      </c>
      <c r="CB86" s="37">
        <f t="shared" ref="CB86" si="161">CA86</f>
        <v>1.72045</v>
      </c>
      <c r="CC86" s="37">
        <f t="shared" ref="CC86" si="162">CB86</f>
        <v>1.72045</v>
      </c>
      <c r="CD86" s="37">
        <f t="shared" ref="CD86" si="163">CC86</f>
        <v>1.72045</v>
      </c>
      <c r="CE86" s="37">
        <f t="shared" ref="CE86" si="164">CD86</f>
        <v>1.72045</v>
      </c>
      <c r="CF86" s="37">
        <f t="shared" ref="CF86" si="165">CE86</f>
        <v>1.72045</v>
      </c>
      <c r="CG86" s="37">
        <f t="shared" ref="CG86" si="166">CF86</f>
        <v>1.72045</v>
      </c>
      <c r="CH86" s="37">
        <f t="shared" ref="CH86" si="167">CG86</f>
        <v>1.72045</v>
      </c>
      <c r="CI86" s="37">
        <f t="shared" ref="CI86" si="168">CH86</f>
        <v>1.72045</v>
      </c>
      <c r="CJ86" s="37">
        <f t="shared" ref="CJ86" si="169">CI86</f>
        <v>1.72045</v>
      </c>
      <c r="CK86" s="37">
        <f t="shared" ref="CK86" si="170">CJ86</f>
        <v>1.72045</v>
      </c>
      <c r="CL86" s="37">
        <f t="shared" ref="CL86" si="171">CK86</f>
        <v>1.72045</v>
      </c>
    </row>
    <row r="87" spans="1:90" s="25" customFormat="1" ht="21" customHeight="1" x14ac:dyDescent="0.25">
      <c r="A87" s="4" t="s">
        <v>99</v>
      </c>
      <c r="B87" s="7" t="s">
        <v>124</v>
      </c>
      <c r="C87" s="4" t="s">
        <v>127</v>
      </c>
      <c r="D87" s="32">
        <f>SUM(F87:CB87)</f>
        <v>16289559.271182755</v>
      </c>
      <c r="E87" s="32"/>
      <c r="F87" s="8">
        <f t="shared" ref="F87:I87" si="172">F85*POWER((1+(F86/100)),F66)</f>
        <v>141078.17251966827</v>
      </c>
      <c r="G87" s="8">
        <f t="shared" si="172"/>
        <v>211107.04665374677</v>
      </c>
      <c r="H87" s="8">
        <f t="shared" si="172"/>
        <v>214739.03783790118</v>
      </c>
      <c r="I87" s="8">
        <f t="shared" si="172"/>
        <v>218433.51561438339</v>
      </c>
      <c r="J87" s="8">
        <f>J85*POWER((1+(J86/100)),J66)</f>
        <v>222191.55503377106</v>
      </c>
      <c r="K87" s="8">
        <f t="shared" ref="K87:BV87" si="173">K85*POWER((1+(K86/100)),K66)</f>
        <v>226014.24964234963</v>
      </c>
      <c r="L87" s="8">
        <f t="shared" si="173"/>
        <v>229902.71180032144</v>
      </c>
      <c r="M87" s="8">
        <f t="shared" si="173"/>
        <v>233858.07300549012</v>
      </c>
      <c r="N87" s="8">
        <f t="shared" si="173"/>
        <v>237881.48422251313</v>
      </c>
      <c r="O87" s="8">
        <f t="shared" si="173"/>
        <v>308584.96843508421</v>
      </c>
      <c r="P87" s="8">
        <f t="shared" si="173"/>
        <v>102326.68445292907</v>
      </c>
      <c r="Q87" s="8">
        <f t="shared" si="173"/>
        <v>94241.080824394157</v>
      </c>
      <c r="R87" s="8">
        <f t="shared" si="173"/>
        <v>93000.885783036327</v>
      </c>
      <c r="S87" s="8">
        <f t="shared" si="173"/>
        <v>193568.03533063459</v>
      </c>
      <c r="T87" s="8">
        <f t="shared" si="173"/>
        <v>39971.830586849421</v>
      </c>
      <c r="U87" s="8">
        <f t="shared" si="173"/>
        <v>40659.525946180882</v>
      </c>
      <c r="V87" s="8">
        <f t="shared" si="173"/>
        <v>41359.052760321953</v>
      </c>
      <c r="W87" s="8">
        <f t="shared" si="173"/>
        <v>42070.614583536924</v>
      </c>
      <c r="X87" s="8">
        <f t="shared" si="173"/>
        <v>42794.418472139383</v>
      </c>
      <c r="Y87" s="8">
        <f t="shared" si="173"/>
        <v>43530.675044743315</v>
      </c>
      <c r="Z87" s="8">
        <f t="shared" si="173"/>
        <v>44279.598543550601</v>
      </c>
      <c r="AA87" s="8">
        <f t="shared" si="173"/>
        <v>45041.40689669313</v>
      </c>
      <c r="AB87" s="8">
        <f t="shared" si="173"/>
        <v>45816.32178164729</v>
      </c>
      <c r="AC87" s="8">
        <f t="shared" si="173"/>
        <v>46604.568689739652</v>
      </c>
      <c r="AD87" s="8">
        <f t="shared" si="173"/>
        <v>122905.4218304948</v>
      </c>
      <c r="AE87" s="8">
        <f t="shared" si="173"/>
        <v>125019.94816037758</v>
      </c>
      <c r="AF87" s="8">
        <f t="shared" si="173"/>
        <v>143521.39221173886</v>
      </c>
      <c r="AG87" s="8">
        <f t="shared" si="173"/>
        <v>506347.16512795613</v>
      </c>
      <c r="AH87" s="8">
        <f t="shared" si="173"/>
        <v>515058.61493040004</v>
      </c>
      <c r="AI87" s="8">
        <f t="shared" si="173"/>
        <v>523919.94087097025</v>
      </c>
      <c r="AJ87" s="8">
        <f t="shared" si="173"/>
        <v>406507.83865759172</v>
      </c>
      <c r="AK87" s="8">
        <f t="shared" si="173"/>
        <v>150364.21918828232</v>
      </c>
      <c r="AL87" s="8">
        <f t="shared" si="173"/>
        <v>152951.16039730713</v>
      </c>
      <c r="AM87" s="8">
        <f t="shared" si="173"/>
        <v>155582.60863636262</v>
      </c>
      <c r="AN87" s="8">
        <f t="shared" si="173"/>
        <v>158259.32962664694</v>
      </c>
      <c r="AO87" s="8">
        <f t="shared" si="173"/>
        <v>160982.10226320862</v>
      </c>
      <c r="AP87" s="8">
        <f t="shared" si="173"/>
        <v>163751.71884159598</v>
      </c>
      <c r="AQ87" s="8">
        <f t="shared" si="173"/>
        <v>166568.98528840626</v>
      </c>
      <c r="AR87" s="8">
        <f t="shared" si="173"/>
        <v>169434.72139580065</v>
      </c>
      <c r="AS87" s="8">
        <f t="shared" si="173"/>
        <v>172349.76106005476</v>
      </c>
      <c r="AT87" s="8">
        <f t="shared" si="173"/>
        <v>175314.95252421248</v>
      </c>
      <c r="AU87" s="8">
        <f t="shared" si="173"/>
        <v>178331.15862491532</v>
      </c>
      <c r="AV87" s="8">
        <f t="shared" si="173"/>
        <v>181399.25704347767</v>
      </c>
      <c r="AW87" s="8">
        <f t="shared" si="173"/>
        <v>184520.14056128223</v>
      </c>
      <c r="AX87" s="8">
        <f t="shared" si="173"/>
        <v>187694.71731956882</v>
      </c>
      <c r="AY87" s="8">
        <f t="shared" si="173"/>
        <v>190923.91108369335</v>
      </c>
      <c r="AZ87" s="8">
        <f t="shared" si="173"/>
        <v>194208.66151193276</v>
      </c>
      <c r="BA87" s="8">
        <f t="shared" si="173"/>
        <v>197549.92442891485</v>
      </c>
      <c r="BB87" s="8">
        <f t="shared" si="173"/>
        <v>200948.67210375212</v>
      </c>
      <c r="BC87" s="8">
        <f t="shared" si="173"/>
        <v>204405.89353296117</v>
      </c>
      <c r="BD87" s="8">
        <f t="shared" si="173"/>
        <v>207922.59472824901</v>
      </c>
      <c r="BE87" s="8">
        <f t="shared" si="173"/>
        <v>211499.7990092512</v>
      </c>
      <c r="BF87" s="8">
        <f t="shared" si="173"/>
        <v>215138.54730130587</v>
      </c>
      <c r="BG87" s="8">
        <f t="shared" si="173"/>
        <v>218839.89843835123</v>
      </c>
      <c r="BH87" s="8">
        <f t="shared" si="173"/>
        <v>222604.92947103389</v>
      </c>
      <c r="BI87" s="8">
        <f t="shared" si="173"/>
        <v>226434.73598011833</v>
      </c>
      <c r="BJ87" s="8">
        <f t="shared" si="173"/>
        <v>230330.43239528828</v>
      </c>
      <c r="BK87" s="8">
        <f t="shared" si="173"/>
        <v>234293.15231943308</v>
      </c>
      <c r="BL87" s="8">
        <f t="shared" si="173"/>
        <v>238324.04885851275</v>
      </c>
      <c r="BM87" s="8">
        <f t="shared" si="173"/>
        <v>242424.29495709907</v>
      </c>
      <c r="BN87" s="8">
        <f t="shared" si="173"/>
        <v>246595.0837396885</v>
      </c>
      <c r="BO87" s="8">
        <f t="shared" si="173"/>
        <v>250837.62885788802</v>
      </c>
      <c r="BP87" s="8">
        <f t="shared" si="173"/>
        <v>255153.16484357358</v>
      </c>
      <c r="BQ87" s="8">
        <f t="shared" si="173"/>
        <v>259542.94746812488</v>
      </c>
      <c r="BR87" s="8">
        <f t="shared" si="173"/>
        <v>264008.25410784024</v>
      </c>
      <c r="BS87" s="8">
        <f t="shared" si="173"/>
        <v>268550.38411563862</v>
      </c>
      <c r="BT87" s="8">
        <f t="shared" si="173"/>
        <v>273170.6591991561</v>
      </c>
      <c r="BU87" s="8">
        <f t="shared" si="173"/>
        <v>277870.42380534805</v>
      </c>
      <c r="BV87" s="8">
        <f t="shared" si="173"/>
        <v>282651.0455117072</v>
      </c>
      <c r="BW87" s="8">
        <f t="shared" ref="BW87:BZ87" si="174">BW85*POWER((1+(BW86/100)),BW66)</f>
        <v>287513.91542421345</v>
      </c>
      <c r="BX87" s="8">
        <f t="shared" si="174"/>
        <v>292460.44858212932</v>
      </c>
      <c r="BY87" s="8">
        <f t="shared" si="174"/>
        <v>587155.42967715918</v>
      </c>
      <c r="BZ87" s="33">
        <f t="shared" si="174"/>
        <v>597257.14526704</v>
      </c>
      <c r="CA87" s="33">
        <f t="shared" ref="CA87:CL87" si="175">CA85*POWER((1+(CA86/100)),CA84)</f>
        <v>521068.92258126359</v>
      </c>
      <c r="CB87" s="33">
        <f t="shared" si="175"/>
        <v>530033.65285981307</v>
      </c>
      <c r="CC87" s="33">
        <f t="shared" si="175"/>
        <v>539152.61684043973</v>
      </c>
      <c r="CD87" s="33">
        <f t="shared" si="175"/>
        <v>0</v>
      </c>
      <c r="CE87" s="33">
        <f t="shared" si="175"/>
        <v>0</v>
      </c>
      <c r="CF87" s="33">
        <f t="shared" si="175"/>
        <v>0</v>
      </c>
      <c r="CG87" s="33">
        <f t="shared" si="175"/>
        <v>0</v>
      </c>
      <c r="CH87" s="33">
        <f t="shared" si="175"/>
        <v>0</v>
      </c>
      <c r="CI87" s="33">
        <f t="shared" si="175"/>
        <v>0</v>
      </c>
      <c r="CJ87" s="33">
        <f t="shared" si="175"/>
        <v>0</v>
      </c>
      <c r="CK87" s="33">
        <f t="shared" si="175"/>
        <v>0</v>
      </c>
      <c r="CL87" s="33">
        <f t="shared" si="175"/>
        <v>0</v>
      </c>
    </row>
    <row r="88" spans="1:90" s="25" customFormat="1" ht="29.45" customHeight="1" x14ac:dyDescent="0.25">
      <c r="A88" s="4" t="s">
        <v>128</v>
      </c>
      <c r="B88" s="4" t="s">
        <v>97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J88" si="176">G88</f>
        <v>1.97</v>
      </c>
      <c r="I88" s="36">
        <f t="shared" si="176"/>
        <v>1.97</v>
      </c>
      <c r="J88" s="36">
        <f t="shared" si="176"/>
        <v>1.97</v>
      </c>
      <c r="K88" s="36">
        <f t="shared" ref="K88:BS88" si="177">J88</f>
        <v>1.97</v>
      </c>
      <c r="L88" s="36">
        <f t="shared" si="177"/>
        <v>1.97</v>
      </c>
      <c r="M88" s="36">
        <f t="shared" si="177"/>
        <v>1.97</v>
      </c>
      <c r="N88" s="36">
        <f t="shared" si="177"/>
        <v>1.97</v>
      </c>
      <c r="O88" s="36">
        <f t="shared" si="177"/>
        <v>1.97</v>
      </c>
      <c r="P88" s="36">
        <f t="shared" si="177"/>
        <v>1.97</v>
      </c>
      <c r="Q88" s="36">
        <f t="shared" si="177"/>
        <v>1.97</v>
      </c>
      <c r="R88" s="36">
        <f t="shared" si="177"/>
        <v>1.97</v>
      </c>
      <c r="S88" s="36">
        <f t="shared" si="177"/>
        <v>1.97</v>
      </c>
      <c r="T88" s="36">
        <f t="shared" si="177"/>
        <v>1.97</v>
      </c>
      <c r="U88" s="36">
        <f t="shared" si="177"/>
        <v>1.97</v>
      </c>
      <c r="V88" s="36">
        <f t="shared" si="177"/>
        <v>1.97</v>
      </c>
      <c r="W88" s="36">
        <f t="shared" si="177"/>
        <v>1.97</v>
      </c>
      <c r="X88" s="36">
        <f t="shared" si="177"/>
        <v>1.97</v>
      </c>
      <c r="Y88" s="36">
        <f t="shared" si="177"/>
        <v>1.97</v>
      </c>
      <c r="Z88" s="36">
        <f t="shared" si="177"/>
        <v>1.97</v>
      </c>
      <c r="AA88" s="36">
        <f t="shared" si="177"/>
        <v>1.97</v>
      </c>
      <c r="AB88" s="36">
        <f t="shared" si="177"/>
        <v>1.97</v>
      </c>
      <c r="AC88" s="36">
        <f t="shared" si="177"/>
        <v>1.97</v>
      </c>
      <c r="AD88" s="36">
        <f t="shared" si="177"/>
        <v>1.97</v>
      </c>
      <c r="AE88" s="36">
        <f t="shared" si="177"/>
        <v>1.97</v>
      </c>
      <c r="AF88" s="36">
        <f t="shared" si="177"/>
        <v>1.97</v>
      </c>
      <c r="AG88" s="36">
        <f t="shared" si="177"/>
        <v>1.97</v>
      </c>
      <c r="AH88" s="36">
        <f t="shared" si="177"/>
        <v>1.97</v>
      </c>
      <c r="AI88" s="36">
        <f t="shared" si="177"/>
        <v>1.97</v>
      </c>
      <c r="AJ88" s="36">
        <f t="shared" si="177"/>
        <v>1.97</v>
      </c>
      <c r="AK88" s="36">
        <f t="shared" si="177"/>
        <v>1.97</v>
      </c>
      <c r="AL88" s="36">
        <f t="shared" si="177"/>
        <v>1.97</v>
      </c>
      <c r="AM88" s="36">
        <f t="shared" si="177"/>
        <v>1.97</v>
      </c>
      <c r="AN88" s="36">
        <f t="shared" si="177"/>
        <v>1.97</v>
      </c>
      <c r="AO88" s="36">
        <f t="shared" si="177"/>
        <v>1.97</v>
      </c>
      <c r="AP88" s="36">
        <f t="shared" si="177"/>
        <v>1.97</v>
      </c>
      <c r="AQ88" s="36">
        <f t="shared" si="177"/>
        <v>1.97</v>
      </c>
      <c r="AR88" s="36">
        <f t="shared" si="177"/>
        <v>1.97</v>
      </c>
      <c r="AS88" s="36">
        <f t="shared" si="177"/>
        <v>1.97</v>
      </c>
      <c r="AT88" s="36">
        <f t="shared" si="177"/>
        <v>1.97</v>
      </c>
      <c r="AU88" s="36">
        <f t="shared" si="177"/>
        <v>1.97</v>
      </c>
      <c r="AV88" s="36">
        <f t="shared" si="177"/>
        <v>1.97</v>
      </c>
      <c r="AW88" s="36">
        <f t="shared" si="177"/>
        <v>1.97</v>
      </c>
      <c r="AX88" s="36">
        <f t="shared" si="177"/>
        <v>1.97</v>
      </c>
      <c r="AY88" s="36">
        <f t="shared" si="177"/>
        <v>1.97</v>
      </c>
      <c r="AZ88" s="36">
        <f t="shared" si="177"/>
        <v>1.97</v>
      </c>
      <c r="BA88" s="36">
        <f t="shared" si="177"/>
        <v>1.97</v>
      </c>
      <c r="BB88" s="36">
        <f t="shared" si="177"/>
        <v>1.97</v>
      </c>
      <c r="BC88" s="36">
        <f t="shared" si="177"/>
        <v>1.97</v>
      </c>
      <c r="BD88" s="36">
        <f t="shared" si="177"/>
        <v>1.97</v>
      </c>
      <c r="BE88" s="36">
        <f t="shared" si="177"/>
        <v>1.97</v>
      </c>
      <c r="BF88" s="36">
        <f t="shared" si="177"/>
        <v>1.97</v>
      </c>
      <c r="BG88" s="36">
        <f t="shared" si="177"/>
        <v>1.97</v>
      </c>
      <c r="BH88" s="36">
        <f t="shared" si="177"/>
        <v>1.97</v>
      </c>
      <c r="BI88" s="36">
        <f t="shared" si="177"/>
        <v>1.97</v>
      </c>
      <c r="BJ88" s="36">
        <f t="shared" si="177"/>
        <v>1.97</v>
      </c>
      <c r="BK88" s="36">
        <f t="shared" si="177"/>
        <v>1.97</v>
      </c>
      <c r="BL88" s="36">
        <f t="shared" si="177"/>
        <v>1.97</v>
      </c>
      <c r="BM88" s="36">
        <f t="shared" si="177"/>
        <v>1.97</v>
      </c>
      <c r="BN88" s="36">
        <f t="shared" si="177"/>
        <v>1.97</v>
      </c>
      <c r="BO88" s="36">
        <f t="shared" si="177"/>
        <v>1.97</v>
      </c>
      <c r="BP88" s="36">
        <f t="shared" si="177"/>
        <v>1.97</v>
      </c>
      <c r="BQ88" s="36">
        <f t="shared" si="177"/>
        <v>1.97</v>
      </c>
      <c r="BR88" s="36">
        <f t="shared" si="177"/>
        <v>1.97</v>
      </c>
      <c r="BS88" s="36">
        <f t="shared" si="177"/>
        <v>1.97</v>
      </c>
      <c r="BT88" s="36">
        <f t="shared" ref="BT88:CA88" si="178">BS88</f>
        <v>1.97</v>
      </c>
      <c r="BU88" s="36">
        <f t="shared" si="178"/>
        <v>1.97</v>
      </c>
      <c r="BV88" s="36">
        <f t="shared" si="178"/>
        <v>1.97</v>
      </c>
      <c r="BW88" s="36">
        <f t="shared" si="178"/>
        <v>1.97</v>
      </c>
      <c r="BX88" s="36">
        <f t="shared" si="178"/>
        <v>1.97</v>
      </c>
      <c r="BY88" s="36">
        <f t="shared" si="178"/>
        <v>1.97</v>
      </c>
      <c r="BZ88" s="37">
        <f t="shared" si="178"/>
        <v>1.97</v>
      </c>
      <c r="CA88" s="37">
        <f t="shared" si="178"/>
        <v>1.97</v>
      </c>
      <c r="CB88" s="37">
        <f t="shared" ref="CB88" si="179">CA88</f>
        <v>1.97</v>
      </c>
      <c r="CC88" s="37">
        <f t="shared" ref="CC88" si="180">CB88</f>
        <v>1.97</v>
      </c>
      <c r="CD88" s="37">
        <f t="shared" ref="CD88" si="181">CC88</f>
        <v>1.97</v>
      </c>
      <c r="CE88" s="37">
        <f t="shared" ref="CE88" si="182">CD88</f>
        <v>1.97</v>
      </c>
      <c r="CF88" s="37">
        <f t="shared" ref="CF88" si="183">CE88</f>
        <v>1.97</v>
      </c>
      <c r="CG88" s="37">
        <f t="shared" ref="CG88" si="184">CF88</f>
        <v>1.97</v>
      </c>
      <c r="CH88" s="37">
        <f t="shared" ref="CH88" si="185">CG88</f>
        <v>1.97</v>
      </c>
      <c r="CI88" s="37">
        <f t="shared" ref="CI88" si="186">CH88</f>
        <v>1.97</v>
      </c>
      <c r="CJ88" s="37">
        <f t="shared" ref="CJ88" si="187">CI88</f>
        <v>1.97</v>
      </c>
      <c r="CK88" s="37">
        <f t="shared" ref="CK88" si="188">CJ88</f>
        <v>1.97</v>
      </c>
      <c r="CL88" s="37">
        <f t="shared" ref="CL88" si="189">CK88</f>
        <v>1.97</v>
      </c>
    </row>
    <row r="89" spans="1:90" s="25" customFormat="1" ht="27.75" customHeight="1" x14ac:dyDescent="0.25">
      <c r="A89" s="4" t="s">
        <v>99</v>
      </c>
      <c r="B89" s="7" t="s">
        <v>124</v>
      </c>
      <c r="C89" s="4" t="s">
        <v>129</v>
      </c>
      <c r="D89" s="32">
        <f>SUM(F89:CB89)</f>
        <v>48560936.484869994</v>
      </c>
      <c r="E89" s="32"/>
      <c r="F89" s="8">
        <f t="shared" ref="F89:I89" si="190">F87*POWER((1+(F88/100)),F66)</f>
        <v>168155.70224582049</v>
      </c>
      <c r="G89" s="8">
        <f t="shared" si="190"/>
        <v>256582.43546877356</v>
      </c>
      <c r="H89" s="8">
        <f t="shared" si="190"/>
        <v>266138.44509699807</v>
      </c>
      <c r="I89" s="8">
        <f t="shared" si="190"/>
        <v>276050.3532879902</v>
      </c>
      <c r="J89" s="8">
        <f>J87*POWER((1+(J88/100)),J66)</f>
        <v>286331.41492447874</v>
      </c>
      <c r="K89" s="8">
        <f t="shared" ref="K89:BV89" si="191">K87*POWER((1+(K88/100)),K66)</f>
        <v>296995.37854647217</v>
      </c>
      <c r="L89" s="8">
        <f t="shared" si="191"/>
        <v>308056.50473674748</v>
      </c>
      <c r="M89" s="8">
        <f t="shared" si="191"/>
        <v>319529.58519107901</v>
      </c>
      <c r="N89" s="8">
        <f t="shared" si="191"/>
        <v>331429.96249870717</v>
      </c>
      <c r="O89" s="8">
        <f t="shared" si="191"/>
        <v>438407.84269498015</v>
      </c>
      <c r="P89" s="8">
        <f t="shared" si="191"/>
        <v>148239.81669116893</v>
      </c>
      <c r="Q89" s="8">
        <f t="shared" si="191"/>
        <v>139215.83748273115</v>
      </c>
      <c r="R89" s="8">
        <f t="shared" si="191"/>
        <v>140090.24356034331</v>
      </c>
      <c r="S89" s="8">
        <f t="shared" si="191"/>
        <v>297321.87761962408</v>
      </c>
      <c r="T89" s="8">
        <f t="shared" si="191"/>
        <v>62606.537002861151</v>
      </c>
      <c r="U89" s="8">
        <f t="shared" si="191"/>
        <v>64938.219096750821</v>
      </c>
      <c r="V89" s="8">
        <f t="shared" si="191"/>
        <v>67356.741026338728</v>
      </c>
      <c r="W89" s="8">
        <f t="shared" si="191"/>
        <v>69865.337004849716</v>
      </c>
      <c r="X89" s="8">
        <f t="shared" si="191"/>
        <v>72467.361698698049</v>
      </c>
      <c r="Y89" s="8">
        <f t="shared" si="191"/>
        <v>75166.294713577285</v>
      </c>
      <c r="Z89" s="8">
        <f t="shared" si="191"/>
        <v>77965.745247627259</v>
      </c>
      <c r="AA89" s="8">
        <f t="shared" si="191"/>
        <v>80869.456917901378</v>
      </c>
      <c r="AB89" s="8">
        <f t="shared" si="191"/>
        <v>83881.312766587478</v>
      </c>
      <c r="AC89" s="8">
        <f t="shared" si="191"/>
        <v>87005.340453678247</v>
      </c>
      <c r="AD89" s="8">
        <f t="shared" si="191"/>
        <v>233970.37907453201</v>
      </c>
      <c r="AE89" s="8">
        <f t="shared" si="191"/>
        <v>242684.23819380786</v>
      </c>
      <c r="AF89" s="8">
        <f t="shared" si="191"/>
        <v>284086.9696139032</v>
      </c>
      <c r="AG89" s="8">
        <f t="shared" si="191"/>
        <v>1022010.7824912542</v>
      </c>
      <c r="AH89" s="8">
        <f t="shared" si="191"/>
        <v>1060073.9681484979</v>
      </c>
      <c r="AI89" s="8">
        <f t="shared" si="191"/>
        <v>1099554.7573449591</v>
      </c>
      <c r="AJ89" s="8">
        <f t="shared" si="191"/>
        <v>869947.96648851444</v>
      </c>
      <c r="AK89" s="8">
        <f t="shared" si="191"/>
        <v>328126.47691186995</v>
      </c>
      <c r="AL89" s="8">
        <f t="shared" si="191"/>
        <v>340347.03194291308</v>
      </c>
      <c r="AM89" s="8">
        <f t="shared" si="191"/>
        <v>353022.72234331828</v>
      </c>
      <c r="AN89" s="8">
        <f t="shared" si="191"/>
        <v>366170.4989147404</v>
      </c>
      <c r="AO89" s="8">
        <f t="shared" si="191"/>
        <v>379807.94376480661</v>
      </c>
      <c r="AP89" s="8">
        <f t="shared" si="191"/>
        <v>393953.29381911439</v>
      </c>
      <c r="AQ89" s="8">
        <f t="shared" si="191"/>
        <v>408625.46520889911</v>
      </c>
      <c r="AR89" s="8">
        <f t="shared" si="191"/>
        <v>423844.07856697979</v>
      </c>
      <c r="AS89" s="8">
        <f t="shared" si="191"/>
        <v>439629.48526581435</v>
      </c>
      <c r="AT89" s="8">
        <f t="shared" si="191"/>
        <v>456002.79463274794</v>
      </c>
      <c r="AU89" s="8">
        <f t="shared" si="191"/>
        <v>472985.90217885334</v>
      </c>
      <c r="AV89" s="8">
        <f t="shared" si="191"/>
        <v>490601.51887910737</v>
      </c>
      <c r="AW89" s="8">
        <f t="shared" si="191"/>
        <v>508873.20154306322</v>
      </c>
      <c r="AX89" s="8">
        <f t="shared" si="191"/>
        <v>527825.38431662938</v>
      </c>
      <c r="AY89" s="8">
        <f t="shared" si="191"/>
        <v>547483.41135708464</v>
      </c>
      <c r="AZ89" s="8">
        <f t="shared" si="191"/>
        <v>567873.57072502084</v>
      </c>
      <c r="BA89" s="8">
        <f t="shared" si="191"/>
        <v>589023.1295385391</v>
      </c>
      <c r="BB89" s="8">
        <f t="shared" si="191"/>
        <v>610960.3704367074</v>
      </c>
      <c r="BC89" s="8">
        <f t="shared" si="191"/>
        <v>633714.62940104457</v>
      </c>
      <c r="BD89" s="8">
        <f t="shared" si="191"/>
        <v>657316.33498560369</v>
      </c>
      <c r="BE89" s="8">
        <f t="shared" si="191"/>
        <v>681797.04900811973</v>
      </c>
      <c r="BF89" s="8">
        <f t="shared" si="191"/>
        <v>707189.50875663408</v>
      </c>
      <c r="BG89" s="8">
        <f t="shared" si="191"/>
        <v>733527.67076804058</v>
      </c>
      <c r="BH89" s="8">
        <f t="shared" si="191"/>
        <v>760846.75623709091</v>
      </c>
      <c r="BI89" s="8">
        <f t="shared" si="191"/>
        <v>789183.29811659118</v>
      </c>
      <c r="BJ89" s="8">
        <f t="shared" si="191"/>
        <v>818575.18997176818</v>
      </c>
      <c r="BK89" s="8">
        <f t="shared" si="191"/>
        <v>849061.73665414215</v>
      </c>
      <c r="BL89" s="8">
        <f t="shared" si="191"/>
        <v>880683.70686266571</v>
      </c>
      <c r="BM89" s="8">
        <f t="shared" si="191"/>
        <v>913483.38766242319</v>
      </c>
      <c r="BN89" s="8">
        <f t="shared" si="191"/>
        <v>947504.64103378903</v>
      </c>
      <c r="BO89" s="8">
        <f t="shared" si="191"/>
        <v>982792.96252767486</v>
      </c>
      <c r="BP89" s="8">
        <f t="shared" si="191"/>
        <v>1019395.5421052965</v>
      </c>
      <c r="BQ89" s="8">
        <f t="shared" si="191"/>
        <v>1057361.3272438236</v>
      </c>
      <c r="BR89" s="8">
        <f t="shared" si="191"/>
        <v>1096741.0883922982</v>
      </c>
      <c r="BS89" s="8">
        <f t="shared" si="191"/>
        <v>1137587.4868653603</v>
      </c>
      <c r="BT89" s="8">
        <f t="shared" si="191"/>
        <v>1179955.1452655632</v>
      </c>
      <c r="BU89" s="8">
        <f t="shared" si="191"/>
        <v>1223900.720528462</v>
      </c>
      <c r="BV89" s="8">
        <f t="shared" si="191"/>
        <v>1269482.9796881475</v>
      </c>
      <c r="BW89" s="8">
        <f t="shared" ref="BW89:BZ89" si="192">BW87*POWER((1+(BW88/100)),BW66)</f>
        <v>1316762.878464553</v>
      </c>
      <c r="BX89" s="8">
        <f t="shared" si="192"/>
        <v>1365803.6427776159</v>
      </c>
      <c r="BY89" s="8">
        <f t="shared" si="192"/>
        <v>2796060.8946657525</v>
      </c>
      <c r="BZ89" s="33">
        <f t="shared" si="192"/>
        <v>2900195.7890972923</v>
      </c>
      <c r="CA89" s="33">
        <f t="shared" ref="CA89:CL89" si="193">CA87*POWER((1+(CA88/100)),CA84)</f>
        <v>2164620.569195325</v>
      </c>
      <c r="CB89" s="33">
        <f t="shared" si="193"/>
        <v>2245238.4609184745</v>
      </c>
      <c r="CC89" s="33">
        <f t="shared" si="193"/>
        <v>2328858.8393399273</v>
      </c>
      <c r="CD89" s="33">
        <f t="shared" si="193"/>
        <v>0</v>
      </c>
      <c r="CE89" s="33">
        <f t="shared" si="193"/>
        <v>0</v>
      </c>
      <c r="CF89" s="33">
        <f t="shared" si="193"/>
        <v>0</v>
      </c>
      <c r="CG89" s="33">
        <f t="shared" si="193"/>
        <v>0</v>
      </c>
      <c r="CH89" s="33">
        <f t="shared" si="193"/>
        <v>0</v>
      </c>
      <c r="CI89" s="33">
        <f t="shared" si="193"/>
        <v>0</v>
      </c>
      <c r="CJ89" s="33">
        <f t="shared" si="193"/>
        <v>0</v>
      </c>
      <c r="CK89" s="33">
        <f t="shared" si="193"/>
        <v>0</v>
      </c>
      <c r="CL89" s="33">
        <f t="shared" si="193"/>
        <v>0</v>
      </c>
    </row>
    <row r="90" spans="1:90" s="44" customFormat="1" ht="21" customHeight="1" x14ac:dyDescent="0.25">
      <c r="A90" s="38"/>
      <c r="B90" s="38" t="s">
        <v>122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73</v>
      </c>
      <c r="CB90" s="42">
        <v>74</v>
      </c>
      <c r="CC90" s="42">
        <v>75</v>
      </c>
      <c r="CD90" s="42">
        <v>76</v>
      </c>
      <c r="CE90" s="42">
        <v>77</v>
      </c>
      <c r="CF90" s="42">
        <v>78</v>
      </c>
      <c r="CG90" s="42">
        <v>79</v>
      </c>
      <c r="CH90" s="42">
        <v>80</v>
      </c>
      <c r="CI90" s="42">
        <v>81</v>
      </c>
      <c r="CJ90" s="42">
        <v>82</v>
      </c>
      <c r="CK90" s="42">
        <v>83</v>
      </c>
      <c r="CL90" s="42">
        <v>84</v>
      </c>
    </row>
    <row r="91" spans="1:90" s="50" customFormat="1" ht="36.75" customHeight="1" x14ac:dyDescent="0.25">
      <c r="A91" s="45" t="s">
        <v>133</v>
      </c>
      <c r="B91" s="45" t="s">
        <v>124</v>
      </c>
      <c r="C91" s="45" t="s">
        <v>129</v>
      </c>
      <c r="D91" s="46">
        <f>SUM(F91:CL91)</f>
        <v>136716841.73212165</v>
      </c>
      <c r="E91" s="47">
        <v>0</v>
      </c>
      <c r="F91" s="47">
        <f>F71+F77+F83+F89</f>
        <v>389120.63329611352</v>
      </c>
      <c r="G91" s="47">
        <f t="shared" ref="G91:BR91" si="194">G71+G77+G83+G89</f>
        <v>465596.21717086434</v>
      </c>
      <c r="H91" s="47">
        <f t="shared" si="194"/>
        <v>481441.45686086168</v>
      </c>
      <c r="I91" s="47">
        <f t="shared" si="194"/>
        <v>499371.98740861146</v>
      </c>
      <c r="J91" s="47">
        <f t="shared" si="194"/>
        <v>672396.2440361355</v>
      </c>
      <c r="K91" s="47">
        <f t="shared" si="194"/>
        <v>700775.61230066465</v>
      </c>
      <c r="L91" s="47">
        <f t="shared" si="194"/>
        <v>702645.73552314308</v>
      </c>
      <c r="M91" s="47">
        <f t="shared" si="194"/>
        <v>714453.79160701938</v>
      </c>
      <c r="N91" s="47">
        <f t="shared" si="194"/>
        <v>741062.50041845744</v>
      </c>
      <c r="O91" s="47">
        <f t="shared" si="194"/>
        <v>822738.94708397146</v>
      </c>
      <c r="P91" s="47">
        <f t="shared" si="194"/>
        <v>532862.04378176935</v>
      </c>
      <c r="Q91" s="47">
        <f t="shared" si="194"/>
        <v>525695.62512135785</v>
      </c>
      <c r="R91" s="47">
        <f t="shared" si="194"/>
        <v>545274.33262718248</v>
      </c>
      <c r="S91" s="47">
        <f t="shared" si="194"/>
        <v>713125.40571924858</v>
      </c>
      <c r="T91" s="47">
        <f t="shared" si="194"/>
        <v>496214.77476341807</v>
      </c>
      <c r="U91" s="47">
        <f t="shared" si="194"/>
        <v>514695.51432239538</v>
      </c>
      <c r="V91" s="47">
        <f t="shared" si="194"/>
        <v>481475.96363271755</v>
      </c>
      <c r="W91" s="47">
        <f t="shared" si="194"/>
        <v>499407.7793309628</v>
      </c>
      <c r="X91" s="47">
        <f t="shared" si="194"/>
        <v>464327.91014350974</v>
      </c>
      <c r="Y91" s="47">
        <f t="shared" si="194"/>
        <v>481621.07353514328</v>
      </c>
      <c r="Z91" s="47">
        <f t="shared" si="194"/>
        <v>499558.29362368572</v>
      </c>
      <c r="AA91" s="47">
        <f t="shared" si="194"/>
        <v>518163.55728877557</v>
      </c>
      <c r="AB91" s="47">
        <f t="shared" si="194"/>
        <v>537461.74476369016</v>
      </c>
      <c r="AC91" s="47">
        <f t="shared" si="194"/>
        <v>689597.88359582017</v>
      </c>
      <c r="AD91" s="47">
        <f t="shared" si="194"/>
        <v>1049524.271848615</v>
      </c>
      <c r="AE91" s="47">
        <f t="shared" si="194"/>
        <v>1265424.9562962838</v>
      </c>
      <c r="AF91" s="47">
        <f t="shared" si="194"/>
        <v>1499547.675050603</v>
      </c>
      <c r="AG91" s="47">
        <f t="shared" si="194"/>
        <v>2282739.4119877648</v>
      </c>
      <c r="AH91" s="47">
        <f t="shared" si="194"/>
        <v>2170443.4165376183</v>
      </c>
      <c r="AI91" s="47">
        <f t="shared" si="194"/>
        <v>2046616.5191457267</v>
      </c>
      <c r="AJ91" s="47">
        <f t="shared" si="194"/>
        <v>1685784.336975351</v>
      </c>
      <c r="AK91" s="47">
        <f t="shared" si="194"/>
        <v>1256379.0102809756</v>
      </c>
      <c r="AL91" s="47">
        <f t="shared" si="194"/>
        <v>1370344.6286122552</v>
      </c>
      <c r="AM91" s="47">
        <f t="shared" si="194"/>
        <v>1426025.9968341934</v>
      </c>
      <c r="AN91" s="47">
        <f t="shared" si="194"/>
        <v>1474318.0614198758</v>
      </c>
      <c r="AO91" s="47">
        <f t="shared" si="194"/>
        <v>1729125.6387187247</v>
      </c>
      <c r="AP91" s="47">
        <f t="shared" si="194"/>
        <v>1793524.2060712313</v>
      </c>
      <c r="AQ91" s="47">
        <f t="shared" si="194"/>
        <v>1860321.1968720932</v>
      </c>
      <c r="AR91" s="47">
        <f t="shared" si="194"/>
        <v>1929605.9366338819</v>
      </c>
      <c r="AS91" s="47">
        <f t="shared" si="194"/>
        <v>2001471.0776575231</v>
      </c>
      <c r="AT91" s="47">
        <f t="shared" si="194"/>
        <v>1506009.2296423649</v>
      </c>
      <c r="AU91" s="47">
        <f t="shared" si="194"/>
        <v>1555874.6782199123</v>
      </c>
      <c r="AV91" s="47">
        <f t="shared" si="194"/>
        <v>1562178.5206413681</v>
      </c>
      <c r="AW91" s="47">
        <f t="shared" si="194"/>
        <v>1613663.7048931343</v>
      </c>
      <c r="AX91" s="47">
        <f t="shared" si="194"/>
        <v>1673762.0739514166</v>
      </c>
      <c r="AY91" s="47">
        <f t="shared" si="194"/>
        <v>1721691.2541360948</v>
      </c>
      <c r="AZ91" s="47">
        <f t="shared" si="194"/>
        <v>1785812.9395168419</v>
      </c>
      <c r="BA91" s="47">
        <f t="shared" si="194"/>
        <v>1852322.7363119849</v>
      </c>
      <c r="BB91" s="47">
        <f t="shared" si="194"/>
        <v>1921309.5859785927</v>
      </c>
      <c r="BC91" s="47">
        <f t="shared" si="194"/>
        <v>1992865.7424585479</v>
      </c>
      <c r="BD91" s="47">
        <f t="shared" si="194"/>
        <v>2067086.8955468331</v>
      </c>
      <c r="BE91" s="47">
        <f t="shared" si="194"/>
        <v>2144072.2988544819</v>
      </c>
      <c r="BF91" s="47">
        <f t="shared" si="194"/>
        <v>2223924.9025373096</v>
      </c>
      <c r="BG91" s="47">
        <f t="shared" si="194"/>
        <v>2306751.4909679173</v>
      </c>
      <c r="BH91" s="47">
        <f t="shared" si="194"/>
        <v>2392662.8255350622</v>
      </c>
      <c r="BI91" s="47">
        <f t="shared" si="194"/>
        <v>2481773.7927613854</v>
      </c>
      <c r="BJ91" s="47">
        <f t="shared" si="194"/>
        <v>2574203.5579375341</v>
      </c>
      <c r="BK91" s="47">
        <f t="shared" si="194"/>
        <v>2524841.4800504753</v>
      </c>
      <c r="BL91" s="47">
        <f t="shared" si="194"/>
        <v>2792694.3862355584</v>
      </c>
      <c r="BM91" s="47">
        <f t="shared" si="194"/>
        <v>2884684.3820918631</v>
      </c>
      <c r="BN91" s="47">
        <f t="shared" si="194"/>
        <v>3066922.917030422</v>
      </c>
      <c r="BO91" s="47">
        <f t="shared" si="194"/>
        <v>3116488.2101206537</v>
      </c>
      <c r="BP91" s="47">
        <f t="shared" si="194"/>
        <v>3259383.1148893032</v>
      </c>
      <c r="BQ91" s="47">
        <f t="shared" si="194"/>
        <v>3352948.4192863349</v>
      </c>
      <c r="BR91" s="47">
        <f t="shared" si="194"/>
        <v>3405669.6955339783</v>
      </c>
      <c r="BS91" s="47">
        <f t="shared" ref="BS91:BZ91" si="195">BS71+BS77+BS83+BS89</f>
        <v>3592381.5374695593</v>
      </c>
      <c r="BT91" s="47">
        <f t="shared" si="195"/>
        <v>2965413.5887595075</v>
      </c>
      <c r="BU91" s="47">
        <f t="shared" si="195"/>
        <v>3156375.5424155076</v>
      </c>
      <c r="BV91" s="47">
        <f t="shared" si="195"/>
        <v>3190411.1726373183</v>
      </c>
      <c r="BW91" s="47">
        <f t="shared" si="195"/>
        <v>3274581.3688131645</v>
      </c>
      <c r="BX91" s="47">
        <f t="shared" si="195"/>
        <v>3396538.0063811764</v>
      </c>
      <c r="BY91" s="47">
        <f t="shared" si="195"/>
        <v>4231372.153927505</v>
      </c>
      <c r="BZ91" s="48">
        <f t="shared" si="195"/>
        <v>4388962.9608339025</v>
      </c>
      <c r="CA91" s="47">
        <f t="shared" ref="CA91:CC91" si="196">CA71+CA77+CA83+CA89</f>
        <v>3320783.8456406184</v>
      </c>
      <c r="CB91" s="47">
        <f t="shared" si="196"/>
        <v>3407376.9916651603</v>
      </c>
      <c r="CC91" s="48">
        <f t="shared" si="196"/>
        <v>3482764.3595506093</v>
      </c>
      <c r="CD91" s="47">
        <f t="shared" ref="CD91:CL91" si="197">CD71+CD77+CD83+CD89</f>
        <v>0</v>
      </c>
      <c r="CE91" s="47">
        <f t="shared" si="197"/>
        <v>0</v>
      </c>
      <c r="CF91" s="48">
        <f t="shared" si="197"/>
        <v>0</v>
      </c>
      <c r="CG91" s="47">
        <f t="shared" si="197"/>
        <v>0</v>
      </c>
      <c r="CH91" s="47">
        <f t="shared" si="197"/>
        <v>0</v>
      </c>
      <c r="CI91" s="48">
        <f t="shared" si="197"/>
        <v>0</v>
      </c>
      <c r="CJ91" s="47">
        <f t="shared" si="197"/>
        <v>0</v>
      </c>
      <c r="CK91" s="47">
        <f t="shared" si="197"/>
        <v>0</v>
      </c>
      <c r="CL91" s="48">
        <f t="shared" si="197"/>
        <v>0</v>
      </c>
    </row>
    <row r="92" spans="1:90" s="25" customFormat="1" ht="21" customHeight="1" x14ac:dyDescent="0.25">
      <c r="A92" s="45" t="s">
        <v>134</v>
      </c>
      <c r="B92" s="4" t="s">
        <v>97</v>
      </c>
      <c r="C92" s="36">
        <v>3.9</v>
      </c>
      <c r="D92" s="32"/>
      <c r="E92" s="32"/>
      <c r="F92" s="36">
        <f>C92</f>
        <v>3.9</v>
      </c>
      <c r="G92" s="36">
        <f>F92</f>
        <v>3.9</v>
      </c>
      <c r="H92" s="36">
        <f t="shared" ref="H92:BS92" si="198">G92</f>
        <v>3.9</v>
      </c>
      <c r="I92" s="36">
        <f t="shared" si="198"/>
        <v>3.9</v>
      </c>
      <c r="J92" s="36">
        <f t="shared" si="198"/>
        <v>3.9</v>
      </c>
      <c r="K92" s="36">
        <f t="shared" si="198"/>
        <v>3.9</v>
      </c>
      <c r="L92" s="36">
        <f t="shared" si="198"/>
        <v>3.9</v>
      </c>
      <c r="M92" s="36">
        <f t="shared" si="198"/>
        <v>3.9</v>
      </c>
      <c r="N92" s="36">
        <f t="shared" si="198"/>
        <v>3.9</v>
      </c>
      <c r="O92" s="36">
        <f t="shared" si="198"/>
        <v>3.9</v>
      </c>
      <c r="P92" s="36">
        <f t="shared" si="198"/>
        <v>3.9</v>
      </c>
      <c r="Q92" s="36">
        <f t="shared" si="198"/>
        <v>3.9</v>
      </c>
      <c r="R92" s="36">
        <f t="shared" si="198"/>
        <v>3.9</v>
      </c>
      <c r="S92" s="36">
        <f t="shared" si="198"/>
        <v>3.9</v>
      </c>
      <c r="T92" s="36">
        <f t="shared" si="198"/>
        <v>3.9</v>
      </c>
      <c r="U92" s="36">
        <f t="shared" si="198"/>
        <v>3.9</v>
      </c>
      <c r="V92" s="36">
        <f t="shared" si="198"/>
        <v>3.9</v>
      </c>
      <c r="W92" s="36">
        <f t="shared" si="198"/>
        <v>3.9</v>
      </c>
      <c r="X92" s="36">
        <f t="shared" si="198"/>
        <v>3.9</v>
      </c>
      <c r="Y92" s="36">
        <f t="shared" si="198"/>
        <v>3.9</v>
      </c>
      <c r="Z92" s="36">
        <f t="shared" si="198"/>
        <v>3.9</v>
      </c>
      <c r="AA92" s="36">
        <f t="shared" si="198"/>
        <v>3.9</v>
      </c>
      <c r="AB92" s="36">
        <f t="shared" si="198"/>
        <v>3.9</v>
      </c>
      <c r="AC92" s="36">
        <f t="shared" si="198"/>
        <v>3.9</v>
      </c>
      <c r="AD92" s="36">
        <f t="shared" si="198"/>
        <v>3.9</v>
      </c>
      <c r="AE92" s="36">
        <f t="shared" si="198"/>
        <v>3.9</v>
      </c>
      <c r="AF92" s="36">
        <f t="shared" si="198"/>
        <v>3.9</v>
      </c>
      <c r="AG92" s="36">
        <f t="shared" si="198"/>
        <v>3.9</v>
      </c>
      <c r="AH92" s="36">
        <f t="shared" si="198"/>
        <v>3.9</v>
      </c>
      <c r="AI92" s="36">
        <f t="shared" si="198"/>
        <v>3.9</v>
      </c>
      <c r="AJ92" s="36">
        <f t="shared" si="198"/>
        <v>3.9</v>
      </c>
      <c r="AK92" s="36">
        <f t="shared" si="198"/>
        <v>3.9</v>
      </c>
      <c r="AL92" s="36">
        <f t="shared" si="198"/>
        <v>3.9</v>
      </c>
      <c r="AM92" s="36">
        <f t="shared" si="198"/>
        <v>3.9</v>
      </c>
      <c r="AN92" s="36">
        <f t="shared" si="198"/>
        <v>3.9</v>
      </c>
      <c r="AO92" s="36">
        <f t="shared" si="198"/>
        <v>3.9</v>
      </c>
      <c r="AP92" s="36">
        <f t="shared" si="198"/>
        <v>3.9</v>
      </c>
      <c r="AQ92" s="36">
        <f t="shared" si="198"/>
        <v>3.9</v>
      </c>
      <c r="AR92" s="36">
        <f t="shared" si="198"/>
        <v>3.9</v>
      </c>
      <c r="AS92" s="36">
        <f t="shared" si="198"/>
        <v>3.9</v>
      </c>
      <c r="AT92" s="36">
        <f t="shared" si="198"/>
        <v>3.9</v>
      </c>
      <c r="AU92" s="36">
        <f t="shared" si="198"/>
        <v>3.9</v>
      </c>
      <c r="AV92" s="36">
        <f t="shared" si="198"/>
        <v>3.9</v>
      </c>
      <c r="AW92" s="36">
        <f t="shared" si="198"/>
        <v>3.9</v>
      </c>
      <c r="AX92" s="36">
        <f t="shared" si="198"/>
        <v>3.9</v>
      </c>
      <c r="AY92" s="36">
        <f t="shared" si="198"/>
        <v>3.9</v>
      </c>
      <c r="AZ92" s="36">
        <f t="shared" si="198"/>
        <v>3.9</v>
      </c>
      <c r="BA92" s="36">
        <f t="shared" si="198"/>
        <v>3.9</v>
      </c>
      <c r="BB92" s="36">
        <f t="shared" si="198"/>
        <v>3.9</v>
      </c>
      <c r="BC92" s="36">
        <f t="shared" si="198"/>
        <v>3.9</v>
      </c>
      <c r="BD92" s="36">
        <f t="shared" si="198"/>
        <v>3.9</v>
      </c>
      <c r="BE92" s="36">
        <f t="shared" si="198"/>
        <v>3.9</v>
      </c>
      <c r="BF92" s="36">
        <f t="shared" si="198"/>
        <v>3.9</v>
      </c>
      <c r="BG92" s="36">
        <f t="shared" si="198"/>
        <v>3.9</v>
      </c>
      <c r="BH92" s="36">
        <f t="shared" si="198"/>
        <v>3.9</v>
      </c>
      <c r="BI92" s="36">
        <f t="shared" si="198"/>
        <v>3.9</v>
      </c>
      <c r="BJ92" s="36">
        <f t="shared" si="198"/>
        <v>3.9</v>
      </c>
      <c r="BK92" s="36">
        <f t="shared" si="198"/>
        <v>3.9</v>
      </c>
      <c r="BL92" s="36">
        <f t="shared" si="198"/>
        <v>3.9</v>
      </c>
      <c r="BM92" s="36">
        <f t="shared" si="198"/>
        <v>3.9</v>
      </c>
      <c r="BN92" s="36">
        <f t="shared" si="198"/>
        <v>3.9</v>
      </c>
      <c r="BO92" s="36">
        <f t="shared" si="198"/>
        <v>3.9</v>
      </c>
      <c r="BP92" s="36">
        <f t="shared" si="198"/>
        <v>3.9</v>
      </c>
      <c r="BQ92" s="36">
        <f t="shared" si="198"/>
        <v>3.9</v>
      </c>
      <c r="BR92" s="36">
        <f t="shared" si="198"/>
        <v>3.9</v>
      </c>
      <c r="BS92" s="36">
        <f t="shared" si="198"/>
        <v>3.9</v>
      </c>
      <c r="BT92" s="36">
        <f t="shared" ref="BT92:CA92" si="199">BS92</f>
        <v>3.9</v>
      </c>
      <c r="BU92" s="36">
        <f t="shared" si="199"/>
        <v>3.9</v>
      </c>
      <c r="BV92" s="36">
        <f t="shared" si="199"/>
        <v>3.9</v>
      </c>
      <c r="BW92" s="36">
        <f t="shared" si="199"/>
        <v>3.9</v>
      </c>
      <c r="BX92" s="36">
        <f t="shared" si="199"/>
        <v>3.9</v>
      </c>
      <c r="BY92" s="36">
        <f t="shared" si="199"/>
        <v>3.9</v>
      </c>
      <c r="BZ92" s="37">
        <f t="shared" si="199"/>
        <v>3.9</v>
      </c>
      <c r="CA92" s="36">
        <f t="shared" si="199"/>
        <v>3.9</v>
      </c>
      <c r="CB92" s="36">
        <f t="shared" ref="CB92" si="200">CA92</f>
        <v>3.9</v>
      </c>
      <c r="CC92" s="37">
        <f t="shared" ref="CC92" si="201">CB92</f>
        <v>3.9</v>
      </c>
      <c r="CD92" s="36">
        <f t="shared" ref="CD92" si="202">CC92</f>
        <v>3.9</v>
      </c>
      <c r="CE92" s="36">
        <f t="shared" ref="CE92" si="203">CD92</f>
        <v>3.9</v>
      </c>
      <c r="CF92" s="37">
        <f t="shared" ref="CF92" si="204">CE92</f>
        <v>3.9</v>
      </c>
      <c r="CG92" s="36">
        <f t="shared" ref="CG92" si="205">CF92</f>
        <v>3.9</v>
      </c>
      <c r="CH92" s="36">
        <f t="shared" ref="CH92" si="206">CG92</f>
        <v>3.9</v>
      </c>
      <c r="CI92" s="37">
        <f t="shared" ref="CI92" si="207">CH92</f>
        <v>3.9</v>
      </c>
      <c r="CJ92" s="36">
        <f t="shared" ref="CJ92" si="208">CI92</f>
        <v>3.9</v>
      </c>
      <c r="CK92" s="36">
        <f t="shared" ref="CK92" si="209">CJ92</f>
        <v>3.9</v>
      </c>
      <c r="CL92" s="37">
        <f t="shared" ref="CL92" si="210">CK92</f>
        <v>3.9</v>
      </c>
    </row>
    <row r="93" spans="1:90" s="50" customFormat="1" ht="36.75" customHeight="1" x14ac:dyDescent="0.25">
      <c r="A93" s="51" t="s">
        <v>110</v>
      </c>
      <c r="B93" s="45" t="s">
        <v>124</v>
      </c>
      <c r="C93" s="45"/>
      <c r="D93" s="52"/>
      <c r="E93" s="32">
        <v>21736939.067389999</v>
      </c>
      <c r="F93" s="53">
        <f>(E93*(1+(F92/100)))-F91</f>
        <v>22195559.057722092</v>
      </c>
      <c r="G93" s="53">
        <f t="shared" ref="G93:BR93" si="211">(F93*(1+(G92/100)))-G91</f>
        <v>22595589.643802386</v>
      </c>
      <c r="H93" s="53">
        <f t="shared" si="211"/>
        <v>22995376.183049813</v>
      </c>
      <c r="I93" s="53">
        <f t="shared" si="211"/>
        <v>23392823.866780143</v>
      </c>
      <c r="J93" s="53">
        <f t="shared" si="211"/>
        <v>23632747.753548432</v>
      </c>
      <c r="K93" s="53">
        <f t="shared" si="211"/>
        <v>23853649.303636156</v>
      </c>
      <c r="L93" s="53">
        <f t="shared" si="211"/>
        <v>24081295.890954822</v>
      </c>
      <c r="M93" s="53">
        <f t="shared" si="211"/>
        <v>24306012.639095038</v>
      </c>
      <c r="N93" s="53">
        <f t="shared" si="211"/>
        <v>24512884.631601285</v>
      </c>
      <c r="O93" s="53">
        <f t="shared" si="211"/>
        <v>24646148.185149763</v>
      </c>
      <c r="P93" s="53">
        <f t="shared" si="211"/>
        <v>25074485.920588832</v>
      </c>
      <c r="Q93" s="53">
        <f t="shared" si="211"/>
        <v>25526695.246370435</v>
      </c>
      <c r="R93" s="53">
        <f t="shared" si="211"/>
        <v>25976962.028351698</v>
      </c>
      <c r="S93" s="53">
        <f t="shared" si="211"/>
        <v>26276938.141738161</v>
      </c>
      <c r="T93" s="53">
        <f t="shared" si="211"/>
        <v>26805523.95450253</v>
      </c>
      <c r="U93" s="53">
        <f t="shared" si="211"/>
        <v>27336243.874405731</v>
      </c>
      <c r="V93" s="53">
        <f t="shared" si="211"/>
        <v>27920881.421874832</v>
      </c>
      <c r="W93" s="53">
        <f t="shared" si="211"/>
        <v>28510388.017996985</v>
      </c>
      <c r="X93" s="53">
        <f t="shared" si="211"/>
        <v>29157965.240555357</v>
      </c>
      <c r="Y93" s="53">
        <f t="shared" si="211"/>
        <v>29813504.81140187</v>
      </c>
      <c r="Z93" s="53">
        <f t="shared" si="211"/>
        <v>30476673.205422856</v>
      </c>
      <c r="AA93" s="53">
        <f t="shared" si="211"/>
        <v>31147099.903145567</v>
      </c>
      <c r="AB93" s="53">
        <f t="shared" si="211"/>
        <v>31824375.054604549</v>
      </c>
      <c r="AC93" s="53">
        <f t="shared" si="211"/>
        <v>32375927.798138302</v>
      </c>
      <c r="AD93" s="53">
        <f t="shared" si="211"/>
        <v>32589064.710417081</v>
      </c>
      <c r="AE93" s="53">
        <f t="shared" si="211"/>
        <v>32594613.277827058</v>
      </c>
      <c r="AF93" s="53">
        <f t="shared" si="211"/>
        <v>32366255.520611711</v>
      </c>
      <c r="AG93" s="53">
        <f t="shared" si="211"/>
        <v>31345800.073927797</v>
      </c>
      <c r="AH93" s="53">
        <f t="shared" si="211"/>
        <v>30397842.860273361</v>
      </c>
      <c r="AI93" s="53">
        <f t="shared" si="211"/>
        <v>29536742.212678295</v>
      </c>
      <c r="AJ93" s="53">
        <f t="shared" si="211"/>
        <v>29002890.821997397</v>
      </c>
      <c r="AK93" s="53">
        <f t="shared" si="211"/>
        <v>28877624.55377432</v>
      </c>
      <c r="AL93" s="53">
        <f t="shared" si="211"/>
        <v>28633507.28275926</v>
      </c>
      <c r="AM93" s="53">
        <f t="shared" si="211"/>
        <v>28324188.069952678</v>
      </c>
      <c r="AN93" s="53">
        <f t="shared" si="211"/>
        <v>27954513.343260955</v>
      </c>
      <c r="AO93" s="53">
        <f t="shared" si="211"/>
        <v>27315613.724929407</v>
      </c>
      <c r="AP93" s="53">
        <f t="shared" si="211"/>
        <v>26587398.454130422</v>
      </c>
      <c r="AQ93" s="53">
        <f t="shared" si="211"/>
        <v>25763985.796969414</v>
      </c>
      <c r="AR93" s="53">
        <f t="shared" si="211"/>
        <v>24839175.306417339</v>
      </c>
      <c r="AS93" s="53">
        <f t="shared" si="211"/>
        <v>23806432.06571009</v>
      </c>
      <c r="AT93" s="53">
        <f t="shared" si="211"/>
        <v>23228873.686630417</v>
      </c>
      <c r="AU93" s="53">
        <f t="shared" si="211"/>
        <v>22578925.082189091</v>
      </c>
      <c r="AV93" s="53">
        <f t="shared" si="211"/>
        <v>21897324.639753096</v>
      </c>
      <c r="AW93" s="53">
        <f t="shared" si="211"/>
        <v>21137656.595810331</v>
      </c>
      <c r="AX93" s="53">
        <f t="shared" si="211"/>
        <v>20288263.129095517</v>
      </c>
      <c r="AY93" s="53">
        <f t="shared" si="211"/>
        <v>19357814.136994146</v>
      </c>
      <c r="AZ93" s="53">
        <f t="shared" si="211"/>
        <v>18326955.948820073</v>
      </c>
      <c r="BA93" s="53">
        <f t="shared" si="211"/>
        <v>17189384.49451207</v>
      </c>
      <c r="BB93" s="53">
        <f t="shared" si="211"/>
        <v>15938460.903819446</v>
      </c>
      <c r="BC93" s="53">
        <f t="shared" si="211"/>
        <v>14567195.136609854</v>
      </c>
      <c r="BD93" s="53">
        <f t="shared" si="211"/>
        <v>13068228.851390805</v>
      </c>
      <c r="BE93" s="53">
        <f t="shared" si="211"/>
        <v>11433817.477740563</v>
      </c>
      <c r="BF93" s="53">
        <f t="shared" si="211"/>
        <v>9655811.4568351358</v>
      </c>
      <c r="BG93" s="53">
        <f t="shared" si="211"/>
        <v>7725636.6126837889</v>
      </c>
      <c r="BH93" s="53">
        <f t="shared" si="211"/>
        <v>5634273.6150433943</v>
      </c>
      <c r="BI93" s="53">
        <f t="shared" si="211"/>
        <v>3372236.4932687003</v>
      </c>
      <c r="BJ93" s="53">
        <f t="shared" si="211"/>
        <v>929550.15856864536</v>
      </c>
      <c r="BK93" s="53">
        <f t="shared" si="211"/>
        <v>-1559038.8652976528</v>
      </c>
      <c r="BL93" s="53">
        <f t="shared" si="211"/>
        <v>-4412535.7672798196</v>
      </c>
      <c r="BM93" s="53">
        <f t="shared" si="211"/>
        <v>-7469309.044295595</v>
      </c>
      <c r="BN93" s="53">
        <f t="shared" si="211"/>
        <v>-10827535.014053546</v>
      </c>
      <c r="BO93" s="53">
        <f t="shared" si="211"/>
        <v>-14366297.089722287</v>
      </c>
      <c r="BP93" s="53">
        <f t="shared" si="211"/>
        <v>-18185965.791110758</v>
      </c>
      <c r="BQ93" s="53">
        <f t="shared" si="211"/>
        <v>-22248166.876250409</v>
      </c>
      <c r="BR93" s="53">
        <f t="shared" si="211"/>
        <v>-26521515.079958152</v>
      </c>
      <c r="BS93" s="53">
        <f t="shared" ref="BS93:CA93" si="212">(BR93*(1+(BS92/100)))-BS91</f>
        <v>-31148235.705546077</v>
      </c>
      <c r="BT93" s="53">
        <f t="shared" si="212"/>
        <v>-35328430.486821875</v>
      </c>
      <c r="BU93" s="53">
        <f t="shared" si="212"/>
        <v>-39862614.818223432</v>
      </c>
      <c r="BV93" s="53">
        <f t="shared" si="212"/>
        <v>-44607667.968771465</v>
      </c>
      <c r="BW93" s="53">
        <f t="shared" si="212"/>
        <v>-49621948.388366714</v>
      </c>
      <c r="BX93" s="53">
        <f t="shared" si="212"/>
        <v>-54953742.381894186</v>
      </c>
      <c r="BY93" s="53">
        <f t="shared" si="212"/>
        <v>-61328310.488715559</v>
      </c>
      <c r="BZ93" s="54">
        <f t="shared" si="212"/>
        <v>-68109077.558609366</v>
      </c>
      <c r="CA93" s="53">
        <f t="shared" si="212"/>
        <v>-74086115.429035738</v>
      </c>
      <c r="CB93" s="53">
        <f t="shared" ref="CB93" si="213">(CA93*(1+(CB92/100)))-CB91</f>
        <v>-80382850.922433287</v>
      </c>
      <c r="CC93" s="54">
        <f t="shared" ref="CC93" si="214">(CB93*(1+(CC92/100)))-CC91</f>
        <v>-87000546.467958793</v>
      </c>
      <c r="CD93" s="53">
        <f t="shared" ref="CD93" si="215">(CC93*(1+(CD92/100)))-CD91</f>
        <v>-90393567.780209184</v>
      </c>
      <c r="CE93" s="53">
        <f t="shared" ref="CE93" si="216">(CD93*(1+(CE92/100)))-CE91</f>
        <v>-93918916.923637331</v>
      </c>
      <c r="CF93" s="54">
        <f t="shared" ref="CF93" si="217">(CE93*(1+(CF92/100)))-CF91</f>
        <v>-97581754.683659181</v>
      </c>
      <c r="CG93" s="53">
        <f t="shared" ref="CG93" si="218">(CF93*(1+(CG92/100)))-CG91</f>
        <v>-101387443.11632188</v>
      </c>
      <c r="CH93" s="53">
        <f t="shared" ref="CH93" si="219">(CG93*(1+(CH92/100)))-CH91</f>
        <v>-105341553.39785843</v>
      </c>
      <c r="CI93" s="54">
        <f t="shared" ref="CI93" si="220">(CH93*(1+(CI92/100)))-CI91</f>
        <v>-109449873.9803749</v>
      </c>
      <c r="CJ93" s="53">
        <f t="shared" ref="CJ93" si="221">(CI93*(1+(CJ92/100)))-CJ91</f>
        <v>-113718419.06560951</v>
      </c>
      <c r="CK93" s="53">
        <f t="shared" ref="CK93" si="222">(CJ93*(1+(CK92/100)))-CK91</f>
        <v>-118153437.40916827</v>
      </c>
      <c r="CL93" s="54">
        <f t="shared" ref="CL93" si="223">(CK93*(1+(CL92/100)))-CL91</f>
        <v>-122761421.46812582</v>
      </c>
    </row>
    <row r="94" spans="1:90" ht="35.450000000000003" customHeight="1" x14ac:dyDescent="0.25">
      <c r="A94" s="15" t="s">
        <v>139</v>
      </c>
    </row>
    <row r="95" spans="1:90" s="25" customFormat="1" ht="56.45" customHeight="1" x14ac:dyDescent="0.25">
      <c r="A95" s="24" t="s">
        <v>137</v>
      </c>
      <c r="B95" s="11"/>
    </row>
    <row r="96" spans="1:90" s="25" customFormat="1" ht="51" customHeight="1" x14ac:dyDescent="0.25">
      <c r="A96" s="26"/>
      <c r="B96" s="26"/>
      <c r="C96" s="26"/>
      <c r="D96" s="26" t="s">
        <v>120</v>
      </c>
      <c r="E96" s="26" t="s">
        <v>121</v>
      </c>
      <c r="F96" s="27">
        <v>45291</v>
      </c>
      <c r="G96" s="27">
        <v>45657</v>
      </c>
      <c r="H96" s="27">
        <v>46022</v>
      </c>
      <c r="I96" s="27">
        <v>46387</v>
      </c>
      <c r="J96" s="27">
        <v>46752</v>
      </c>
      <c r="K96" s="27">
        <v>47118</v>
      </c>
      <c r="L96" s="27">
        <v>47483</v>
      </c>
      <c r="M96" s="27">
        <v>47848</v>
      </c>
      <c r="N96" s="27">
        <v>48213</v>
      </c>
      <c r="O96" s="27">
        <v>48579</v>
      </c>
      <c r="P96" s="27">
        <v>48944</v>
      </c>
      <c r="Q96" s="27">
        <v>49309</v>
      </c>
      <c r="R96" s="27">
        <v>49674</v>
      </c>
      <c r="S96" s="27">
        <v>50040</v>
      </c>
      <c r="T96" s="27">
        <v>50405</v>
      </c>
      <c r="U96" s="27">
        <v>50770</v>
      </c>
      <c r="V96" s="27">
        <v>51135</v>
      </c>
      <c r="W96" s="27">
        <v>51501</v>
      </c>
      <c r="X96" s="27">
        <v>51866</v>
      </c>
      <c r="Y96" s="27">
        <v>52231</v>
      </c>
      <c r="Z96" s="27">
        <v>52596</v>
      </c>
      <c r="AA96" s="27">
        <v>52962</v>
      </c>
      <c r="AB96" s="27">
        <v>53327</v>
      </c>
      <c r="AC96" s="27">
        <v>53692</v>
      </c>
      <c r="AD96" s="27">
        <v>54057</v>
      </c>
      <c r="AE96" s="27">
        <v>54423</v>
      </c>
      <c r="AF96" s="27">
        <v>54788</v>
      </c>
      <c r="AG96" s="27">
        <v>55153</v>
      </c>
      <c r="AH96" s="27">
        <v>55518</v>
      </c>
      <c r="AI96" s="27">
        <v>55884</v>
      </c>
      <c r="AJ96" s="27">
        <v>56249</v>
      </c>
      <c r="AK96" s="27">
        <v>56614</v>
      </c>
      <c r="AL96" s="27">
        <v>56979</v>
      </c>
      <c r="AM96" s="27">
        <v>57345</v>
      </c>
      <c r="AN96" s="27">
        <v>57710</v>
      </c>
      <c r="AO96" s="27">
        <v>58075</v>
      </c>
      <c r="AP96" s="27">
        <v>58440</v>
      </c>
      <c r="AQ96" s="27">
        <v>58806</v>
      </c>
      <c r="AR96" s="27">
        <v>59171</v>
      </c>
      <c r="AS96" s="27">
        <v>59536</v>
      </c>
      <c r="AT96" s="27">
        <v>59901</v>
      </c>
      <c r="AU96" s="27">
        <v>60267</v>
      </c>
      <c r="AV96" s="27">
        <v>60632</v>
      </c>
      <c r="AW96" s="27">
        <v>60997</v>
      </c>
      <c r="AX96" s="27">
        <v>61362</v>
      </c>
      <c r="AY96" s="27">
        <v>61728</v>
      </c>
      <c r="AZ96" s="27">
        <v>62093</v>
      </c>
      <c r="BA96" s="27">
        <v>62458</v>
      </c>
      <c r="BB96" s="27">
        <v>62823</v>
      </c>
      <c r="BC96" s="27">
        <v>63189</v>
      </c>
      <c r="BD96" s="27">
        <v>63554</v>
      </c>
      <c r="BE96" s="27">
        <v>63919</v>
      </c>
      <c r="BF96" s="27">
        <v>64284</v>
      </c>
      <c r="BG96" s="27">
        <v>64650</v>
      </c>
      <c r="BH96" s="27">
        <v>65015</v>
      </c>
      <c r="BI96" s="27">
        <v>65380</v>
      </c>
      <c r="BJ96" s="27">
        <v>65745</v>
      </c>
      <c r="BK96" s="27">
        <v>66111</v>
      </c>
      <c r="BL96" s="27">
        <v>66476</v>
      </c>
      <c r="BM96" s="27">
        <v>66841</v>
      </c>
      <c r="BN96" s="27">
        <v>67206</v>
      </c>
      <c r="BO96" s="27">
        <v>67572</v>
      </c>
      <c r="BP96" s="27">
        <v>67937</v>
      </c>
      <c r="BQ96" s="27">
        <v>68302</v>
      </c>
      <c r="BR96" s="27">
        <v>68667</v>
      </c>
      <c r="BS96" s="27">
        <v>69033</v>
      </c>
      <c r="BT96" s="27">
        <v>69398</v>
      </c>
      <c r="BU96" s="27">
        <v>69763</v>
      </c>
      <c r="BV96" s="27">
        <v>70128</v>
      </c>
      <c r="BW96" s="27">
        <v>70494</v>
      </c>
      <c r="BX96" s="27">
        <v>70859</v>
      </c>
      <c r="BY96" s="27">
        <v>71224</v>
      </c>
      <c r="BZ96" s="28">
        <v>71589</v>
      </c>
      <c r="CA96" s="27">
        <v>71955</v>
      </c>
      <c r="CB96" s="28">
        <v>72320</v>
      </c>
      <c r="CC96" s="27">
        <v>72685</v>
      </c>
      <c r="CD96" s="28">
        <v>73050</v>
      </c>
      <c r="CE96" s="27">
        <v>73415</v>
      </c>
      <c r="CF96" s="28">
        <v>73780</v>
      </c>
      <c r="CG96" s="27">
        <v>74145</v>
      </c>
      <c r="CH96" s="28">
        <v>74510</v>
      </c>
      <c r="CI96" s="27">
        <v>74876</v>
      </c>
      <c r="CJ96" s="28">
        <v>75241</v>
      </c>
      <c r="CK96" s="27">
        <v>75606</v>
      </c>
      <c r="CL96" s="28">
        <v>75971</v>
      </c>
    </row>
    <row r="97" spans="1:90" s="25" customFormat="1" ht="21" customHeight="1" x14ac:dyDescent="0.25">
      <c r="A97" s="4"/>
      <c r="B97" s="7" t="s">
        <v>122</v>
      </c>
      <c r="C97" s="4"/>
      <c r="F97" s="4">
        <v>9</v>
      </c>
      <c r="G97" s="4">
        <v>10</v>
      </c>
      <c r="H97" s="4">
        <v>11</v>
      </c>
      <c r="I97" s="4">
        <v>12</v>
      </c>
      <c r="J97" s="4">
        <v>13</v>
      </c>
      <c r="K97" s="4">
        <v>14</v>
      </c>
      <c r="L97" s="4">
        <v>15</v>
      </c>
      <c r="M97" s="4">
        <v>16</v>
      </c>
      <c r="N97" s="4">
        <v>17</v>
      </c>
      <c r="O97" s="4">
        <v>18</v>
      </c>
      <c r="P97" s="4">
        <v>19</v>
      </c>
      <c r="Q97" s="4">
        <v>20</v>
      </c>
      <c r="R97" s="4">
        <v>21</v>
      </c>
      <c r="S97" s="4">
        <v>22</v>
      </c>
      <c r="T97" s="4">
        <v>23</v>
      </c>
      <c r="U97" s="4">
        <v>24</v>
      </c>
      <c r="V97" s="4">
        <v>25</v>
      </c>
      <c r="W97" s="4">
        <v>26</v>
      </c>
      <c r="X97" s="4">
        <v>27</v>
      </c>
      <c r="Y97" s="4">
        <v>28</v>
      </c>
      <c r="Z97" s="4">
        <v>29</v>
      </c>
      <c r="AA97" s="4">
        <v>30</v>
      </c>
      <c r="AB97" s="4">
        <v>31</v>
      </c>
      <c r="AC97" s="4">
        <v>32</v>
      </c>
      <c r="AD97" s="4">
        <v>33</v>
      </c>
      <c r="AE97" s="4">
        <v>34</v>
      </c>
      <c r="AF97" s="4">
        <v>35</v>
      </c>
      <c r="AG97" s="4">
        <v>36</v>
      </c>
      <c r="AH97" s="4">
        <v>37</v>
      </c>
      <c r="AI97" s="4">
        <v>38</v>
      </c>
      <c r="AJ97" s="4">
        <v>39</v>
      </c>
      <c r="AK97" s="4">
        <v>40</v>
      </c>
      <c r="AL97" s="4">
        <v>41</v>
      </c>
      <c r="AM97" s="4">
        <v>42</v>
      </c>
      <c r="AN97" s="4">
        <v>43</v>
      </c>
      <c r="AO97" s="4">
        <v>44</v>
      </c>
      <c r="AP97" s="4">
        <v>45</v>
      </c>
      <c r="AQ97" s="4">
        <v>46</v>
      </c>
      <c r="AR97" s="4">
        <v>47</v>
      </c>
      <c r="AS97" s="4">
        <v>48</v>
      </c>
      <c r="AT97" s="4">
        <v>49</v>
      </c>
      <c r="AU97" s="4">
        <v>50</v>
      </c>
      <c r="AV97" s="4">
        <v>51</v>
      </c>
      <c r="AW97" s="4">
        <v>52</v>
      </c>
      <c r="AX97" s="4">
        <v>53</v>
      </c>
      <c r="AY97" s="4">
        <v>54</v>
      </c>
      <c r="AZ97" s="4">
        <v>55</v>
      </c>
      <c r="BA97" s="4">
        <v>56</v>
      </c>
      <c r="BB97" s="4">
        <v>57</v>
      </c>
      <c r="BC97" s="4">
        <v>58</v>
      </c>
      <c r="BD97" s="4">
        <v>59</v>
      </c>
      <c r="BE97" s="4">
        <v>60</v>
      </c>
      <c r="BF97" s="4">
        <v>61</v>
      </c>
      <c r="BG97" s="4">
        <v>62</v>
      </c>
      <c r="BH97" s="4">
        <v>63</v>
      </c>
      <c r="BI97" s="4">
        <v>64</v>
      </c>
      <c r="BJ97" s="4">
        <v>65</v>
      </c>
      <c r="BK97" s="4">
        <v>66</v>
      </c>
      <c r="BL97" s="4">
        <v>67</v>
      </c>
      <c r="BM97" s="4">
        <v>68</v>
      </c>
      <c r="BN97" s="4">
        <v>69</v>
      </c>
      <c r="BO97" s="4">
        <v>70</v>
      </c>
      <c r="BP97" s="4">
        <v>71</v>
      </c>
      <c r="BQ97" s="4">
        <v>72</v>
      </c>
      <c r="BR97" s="4">
        <v>73</v>
      </c>
      <c r="BS97" s="4">
        <v>74</v>
      </c>
      <c r="BT97" s="4">
        <v>75</v>
      </c>
      <c r="BU97" s="4">
        <v>76</v>
      </c>
      <c r="BV97" s="4">
        <v>77</v>
      </c>
      <c r="BW97" s="4">
        <v>78</v>
      </c>
      <c r="BX97" s="4">
        <v>79</v>
      </c>
      <c r="BY97" s="4">
        <v>80</v>
      </c>
      <c r="BZ97" s="30">
        <v>81</v>
      </c>
      <c r="CA97" s="4">
        <v>82</v>
      </c>
      <c r="CB97" s="30">
        <v>83</v>
      </c>
      <c r="CC97" s="4">
        <v>84</v>
      </c>
      <c r="CD97" s="30">
        <v>85</v>
      </c>
      <c r="CE97" s="4">
        <v>86</v>
      </c>
      <c r="CF97" s="30">
        <v>87</v>
      </c>
      <c r="CG97" s="4">
        <v>88</v>
      </c>
      <c r="CH97" s="30">
        <v>89</v>
      </c>
      <c r="CI97" s="4">
        <v>90</v>
      </c>
      <c r="CJ97" s="30">
        <v>91</v>
      </c>
      <c r="CK97" s="4">
        <v>92</v>
      </c>
      <c r="CL97" s="30">
        <v>93</v>
      </c>
    </row>
    <row r="98" spans="1:90" s="25" customFormat="1" ht="25.5" customHeight="1" x14ac:dyDescent="0.25">
      <c r="A98" s="31" t="s">
        <v>123</v>
      </c>
      <c r="B98" s="7" t="s">
        <v>124</v>
      </c>
      <c r="C98" s="4" t="s">
        <v>125</v>
      </c>
      <c r="D98" s="32">
        <f>SUM(F98:CB98)</f>
        <v>4619000</v>
      </c>
      <c r="E98" s="32"/>
      <c r="F98" s="8">
        <v>0</v>
      </c>
      <c r="G98" s="8">
        <v>0</v>
      </c>
      <c r="H98" s="8">
        <v>0</v>
      </c>
      <c r="I98" s="8">
        <v>0</v>
      </c>
      <c r="J98" s="8">
        <v>92000</v>
      </c>
      <c r="K98" s="8">
        <v>91000</v>
      </c>
      <c r="L98" s="8">
        <v>94000</v>
      </c>
      <c r="M98" s="8">
        <v>89000</v>
      </c>
      <c r="N98" s="8">
        <v>87000</v>
      </c>
      <c r="O98" s="8">
        <v>85000</v>
      </c>
      <c r="P98" s="8">
        <v>85000</v>
      </c>
      <c r="Q98" s="8">
        <v>83000</v>
      </c>
      <c r="R98" s="8">
        <v>86000</v>
      </c>
      <c r="S98" s="8">
        <v>84000</v>
      </c>
      <c r="T98" s="8">
        <v>85000</v>
      </c>
      <c r="U98" s="8">
        <v>85000</v>
      </c>
      <c r="V98" s="8">
        <v>86000</v>
      </c>
      <c r="W98" s="8">
        <v>86000</v>
      </c>
      <c r="X98" s="8">
        <v>86000</v>
      </c>
      <c r="Y98" s="8">
        <v>86000</v>
      </c>
      <c r="Z98" s="8">
        <v>86000</v>
      </c>
      <c r="AA98" s="8">
        <v>86000</v>
      </c>
      <c r="AB98" s="8">
        <v>86000</v>
      </c>
      <c r="AC98" s="8">
        <v>86000</v>
      </c>
      <c r="AD98" s="8">
        <v>86000</v>
      </c>
      <c r="AE98" s="8">
        <v>86000</v>
      </c>
      <c r="AF98" s="8">
        <v>78000</v>
      </c>
      <c r="AG98" s="8">
        <v>78000</v>
      </c>
      <c r="AH98" s="8">
        <v>78000</v>
      </c>
      <c r="AI98" s="8">
        <v>78000</v>
      </c>
      <c r="AJ98" s="8">
        <v>78000</v>
      </c>
      <c r="AK98" s="8">
        <v>76000</v>
      </c>
      <c r="AL98" s="8">
        <v>71000</v>
      </c>
      <c r="AM98" s="8">
        <v>71000</v>
      </c>
      <c r="AN98" s="8">
        <v>71000</v>
      </c>
      <c r="AO98" s="8">
        <v>71000</v>
      </c>
      <c r="AP98" s="8">
        <v>71000</v>
      </c>
      <c r="AQ98" s="8">
        <v>71000</v>
      </c>
      <c r="AR98" s="8">
        <v>71000</v>
      </c>
      <c r="AS98" s="8">
        <v>71000</v>
      </c>
      <c r="AT98" s="8">
        <v>68000</v>
      </c>
      <c r="AU98" s="8">
        <v>68000</v>
      </c>
      <c r="AV98" s="8">
        <v>60000</v>
      </c>
      <c r="AW98" s="8">
        <v>60000</v>
      </c>
      <c r="AX98" s="8">
        <v>60000</v>
      </c>
      <c r="AY98" s="8">
        <v>60000</v>
      </c>
      <c r="AZ98" s="8">
        <v>60000</v>
      </c>
      <c r="BA98" s="8">
        <v>60000</v>
      </c>
      <c r="BB98" s="8">
        <v>60000</v>
      </c>
      <c r="BC98" s="8">
        <v>60000</v>
      </c>
      <c r="BD98" s="8">
        <v>60000</v>
      </c>
      <c r="BE98" s="8">
        <v>60000</v>
      </c>
      <c r="BF98" s="8">
        <v>60000</v>
      </c>
      <c r="BG98" s="8">
        <v>60000</v>
      </c>
      <c r="BH98" s="8">
        <v>60000</v>
      </c>
      <c r="BI98" s="8">
        <v>60000</v>
      </c>
      <c r="BJ98" s="8">
        <v>60000</v>
      </c>
      <c r="BK98" s="8">
        <v>60000</v>
      </c>
      <c r="BL98" s="8">
        <v>60000</v>
      </c>
      <c r="BM98" s="8">
        <v>60000</v>
      </c>
      <c r="BN98" s="8">
        <v>60000</v>
      </c>
      <c r="BO98" s="8">
        <v>60000</v>
      </c>
      <c r="BP98" s="8">
        <v>60000</v>
      </c>
      <c r="BQ98" s="8">
        <v>60000</v>
      </c>
      <c r="BR98" s="8">
        <v>60000</v>
      </c>
      <c r="BS98" s="8">
        <v>60000</v>
      </c>
      <c r="BT98" s="8">
        <v>15000</v>
      </c>
      <c r="BU98" s="8">
        <v>15000</v>
      </c>
      <c r="BV98" s="8">
        <v>15000</v>
      </c>
      <c r="BW98" s="8">
        <v>13000</v>
      </c>
      <c r="BX98" s="8">
        <v>13000</v>
      </c>
      <c r="BY98" s="8">
        <v>8000</v>
      </c>
      <c r="BZ98" s="33">
        <v>8000</v>
      </c>
      <c r="CA98" s="33">
        <v>8000</v>
      </c>
      <c r="CB98" s="33">
        <v>8000</v>
      </c>
      <c r="CC98" s="33">
        <v>8000</v>
      </c>
      <c r="CD98" s="33">
        <v>8000</v>
      </c>
      <c r="CE98" s="33">
        <v>8000</v>
      </c>
      <c r="CF98" s="33">
        <v>8000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3">
        <v>0</v>
      </c>
    </row>
    <row r="99" spans="1:90" s="25" customFormat="1" ht="21" customHeight="1" x14ac:dyDescent="0.25">
      <c r="A99" s="4" t="s">
        <v>126</v>
      </c>
      <c r="B99" s="4" t="s">
        <v>97</v>
      </c>
      <c r="C99" s="36">
        <v>1.72045</v>
      </c>
      <c r="D99" s="32"/>
      <c r="E99" s="32"/>
      <c r="F99" s="36">
        <f>C99</f>
        <v>1.72045</v>
      </c>
      <c r="G99" s="36">
        <f>F99</f>
        <v>1.72045</v>
      </c>
      <c r="H99" s="36">
        <f t="shared" ref="H99:BS99" si="224">G99</f>
        <v>1.72045</v>
      </c>
      <c r="I99" s="36">
        <f t="shared" si="224"/>
        <v>1.72045</v>
      </c>
      <c r="J99" s="36">
        <f t="shared" si="224"/>
        <v>1.72045</v>
      </c>
      <c r="K99" s="36">
        <f t="shared" si="224"/>
        <v>1.72045</v>
      </c>
      <c r="L99" s="36">
        <f t="shared" si="224"/>
        <v>1.72045</v>
      </c>
      <c r="M99" s="36">
        <f t="shared" si="224"/>
        <v>1.72045</v>
      </c>
      <c r="N99" s="36">
        <f t="shared" si="224"/>
        <v>1.72045</v>
      </c>
      <c r="O99" s="36">
        <f t="shared" si="224"/>
        <v>1.72045</v>
      </c>
      <c r="P99" s="36">
        <f t="shared" si="224"/>
        <v>1.72045</v>
      </c>
      <c r="Q99" s="36">
        <f t="shared" si="224"/>
        <v>1.72045</v>
      </c>
      <c r="R99" s="36">
        <f t="shared" si="224"/>
        <v>1.72045</v>
      </c>
      <c r="S99" s="36">
        <f t="shared" si="224"/>
        <v>1.72045</v>
      </c>
      <c r="T99" s="36">
        <f t="shared" si="224"/>
        <v>1.72045</v>
      </c>
      <c r="U99" s="36">
        <f t="shared" si="224"/>
        <v>1.72045</v>
      </c>
      <c r="V99" s="36">
        <f t="shared" si="224"/>
        <v>1.72045</v>
      </c>
      <c r="W99" s="36">
        <f t="shared" si="224"/>
        <v>1.72045</v>
      </c>
      <c r="X99" s="36">
        <f t="shared" si="224"/>
        <v>1.72045</v>
      </c>
      <c r="Y99" s="36">
        <f t="shared" si="224"/>
        <v>1.72045</v>
      </c>
      <c r="Z99" s="36">
        <f t="shared" si="224"/>
        <v>1.72045</v>
      </c>
      <c r="AA99" s="36">
        <f t="shared" si="224"/>
        <v>1.72045</v>
      </c>
      <c r="AB99" s="36">
        <f t="shared" si="224"/>
        <v>1.72045</v>
      </c>
      <c r="AC99" s="36">
        <f t="shared" si="224"/>
        <v>1.72045</v>
      </c>
      <c r="AD99" s="36">
        <f t="shared" si="224"/>
        <v>1.72045</v>
      </c>
      <c r="AE99" s="36">
        <f t="shared" si="224"/>
        <v>1.72045</v>
      </c>
      <c r="AF99" s="36">
        <f t="shared" si="224"/>
        <v>1.72045</v>
      </c>
      <c r="AG99" s="36">
        <f t="shared" si="224"/>
        <v>1.72045</v>
      </c>
      <c r="AH99" s="36">
        <f t="shared" si="224"/>
        <v>1.72045</v>
      </c>
      <c r="AI99" s="36">
        <f t="shared" si="224"/>
        <v>1.72045</v>
      </c>
      <c r="AJ99" s="36">
        <f t="shared" si="224"/>
        <v>1.72045</v>
      </c>
      <c r="AK99" s="36">
        <f t="shared" si="224"/>
        <v>1.72045</v>
      </c>
      <c r="AL99" s="36">
        <f t="shared" si="224"/>
        <v>1.72045</v>
      </c>
      <c r="AM99" s="36">
        <f t="shared" si="224"/>
        <v>1.72045</v>
      </c>
      <c r="AN99" s="36">
        <f t="shared" si="224"/>
        <v>1.72045</v>
      </c>
      <c r="AO99" s="36">
        <f t="shared" si="224"/>
        <v>1.72045</v>
      </c>
      <c r="AP99" s="36">
        <f t="shared" si="224"/>
        <v>1.72045</v>
      </c>
      <c r="AQ99" s="36">
        <f t="shared" si="224"/>
        <v>1.72045</v>
      </c>
      <c r="AR99" s="36">
        <f t="shared" si="224"/>
        <v>1.72045</v>
      </c>
      <c r="AS99" s="36">
        <f t="shared" si="224"/>
        <v>1.72045</v>
      </c>
      <c r="AT99" s="36">
        <f t="shared" si="224"/>
        <v>1.72045</v>
      </c>
      <c r="AU99" s="36">
        <f t="shared" si="224"/>
        <v>1.72045</v>
      </c>
      <c r="AV99" s="36">
        <f t="shared" si="224"/>
        <v>1.72045</v>
      </c>
      <c r="AW99" s="36">
        <f t="shared" si="224"/>
        <v>1.72045</v>
      </c>
      <c r="AX99" s="36">
        <f t="shared" si="224"/>
        <v>1.72045</v>
      </c>
      <c r="AY99" s="36">
        <f t="shared" si="224"/>
        <v>1.72045</v>
      </c>
      <c r="AZ99" s="36">
        <f t="shared" si="224"/>
        <v>1.72045</v>
      </c>
      <c r="BA99" s="36">
        <f t="shared" si="224"/>
        <v>1.72045</v>
      </c>
      <c r="BB99" s="36">
        <f t="shared" si="224"/>
        <v>1.72045</v>
      </c>
      <c r="BC99" s="36">
        <f t="shared" si="224"/>
        <v>1.72045</v>
      </c>
      <c r="BD99" s="36">
        <f t="shared" si="224"/>
        <v>1.72045</v>
      </c>
      <c r="BE99" s="36">
        <f t="shared" si="224"/>
        <v>1.72045</v>
      </c>
      <c r="BF99" s="36">
        <f t="shared" si="224"/>
        <v>1.72045</v>
      </c>
      <c r="BG99" s="36">
        <f t="shared" si="224"/>
        <v>1.72045</v>
      </c>
      <c r="BH99" s="36">
        <f t="shared" si="224"/>
        <v>1.72045</v>
      </c>
      <c r="BI99" s="36">
        <f t="shared" si="224"/>
        <v>1.72045</v>
      </c>
      <c r="BJ99" s="36">
        <f t="shared" si="224"/>
        <v>1.72045</v>
      </c>
      <c r="BK99" s="36">
        <f t="shared" si="224"/>
        <v>1.72045</v>
      </c>
      <c r="BL99" s="36">
        <f t="shared" si="224"/>
        <v>1.72045</v>
      </c>
      <c r="BM99" s="36">
        <f t="shared" si="224"/>
        <v>1.72045</v>
      </c>
      <c r="BN99" s="36">
        <f t="shared" si="224"/>
        <v>1.72045</v>
      </c>
      <c r="BO99" s="36">
        <f t="shared" si="224"/>
        <v>1.72045</v>
      </c>
      <c r="BP99" s="36">
        <f t="shared" si="224"/>
        <v>1.72045</v>
      </c>
      <c r="BQ99" s="36">
        <f t="shared" si="224"/>
        <v>1.72045</v>
      </c>
      <c r="BR99" s="36">
        <f t="shared" si="224"/>
        <v>1.72045</v>
      </c>
      <c r="BS99" s="36">
        <f t="shared" si="224"/>
        <v>1.72045</v>
      </c>
      <c r="BT99" s="36">
        <f t="shared" ref="BT99:BZ99" si="225">BS99</f>
        <v>1.72045</v>
      </c>
      <c r="BU99" s="36">
        <f t="shared" si="225"/>
        <v>1.72045</v>
      </c>
      <c r="BV99" s="36">
        <f t="shared" si="225"/>
        <v>1.72045</v>
      </c>
      <c r="BW99" s="36">
        <f t="shared" si="225"/>
        <v>1.72045</v>
      </c>
      <c r="BX99" s="36">
        <f t="shared" si="225"/>
        <v>1.72045</v>
      </c>
      <c r="BY99" s="36">
        <f t="shared" si="225"/>
        <v>1.72045</v>
      </c>
      <c r="BZ99" s="37">
        <f t="shared" si="225"/>
        <v>1.72045</v>
      </c>
      <c r="CA99" s="37">
        <f t="shared" ref="CA99" si="226">BZ99</f>
        <v>1.72045</v>
      </c>
      <c r="CB99" s="37">
        <f t="shared" ref="CB99" si="227">CA99</f>
        <v>1.72045</v>
      </c>
      <c r="CC99" s="37">
        <f t="shared" ref="CC99" si="228">CB99</f>
        <v>1.72045</v>
      </c>
      <c r="CD99" s="37">
        <f t="shared" ref="CD99" si="229">CC99</f>
        <v>1.72045</v>
      </c>
      <c r="CE99" s="37">
        <f t="shared" ref="CE99" si="230">CD99</f>
        <v>1.72045</v>
      </c>
      <c r="CF99" s="37">
        <f t="shared" ref="CF99:CG99" si="231">CE99</f>
        <v>1.72045</v>
      </c>
      <c r="CG99" s="37">
        <f t="shared" si="231"/>
        <v>1.72045</v>
      </c>
      <c r="CH99" s="37">
        <f t="shared" ref="CH99" si="232">CG99</f>
        <v>1.72045</v>
      </c>
      <c r="CI99" s="37">
        <f t="shared" ref="CI99" si="233">CH99</f>
        <v>1.72045</v>
      </c>
      <c r="CJ99" s="37">
        <f t="shared" ref="CJ99" si="234">CI99</f>
        <v>1.72045</v>
      </c>
      <c r="CK99" s="37">
        <f t="shared" ref="CK99" si="235">CJ99</f>
        <v>1.72045</v>
      </c>
      <c r="CL99" s="37">
        <f t="shared" ref="CL99" si="236">CK99</f>
        <v>1.72045</v>
      </c>
    </row>
    <row r="100" spans="1:90" s="25" customFormat="1" ht="21" customHeight="1" x14ac:dyDescent="0.25">
      <c r="A100" s="4" t="s">
        <v>99</v>
      </c>
      <c r="B100" s="7" t="s">
        <v>124</v>
      </c>
      <c r="C100" s="4" t="s">
        <v>127</v>
      </c>
      <c r="D100" s="32">
        <f>SUM(F100:CB100)</f>
        <v>9876067.428565301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f>J98*POWER((1+(J99/100)),J97)</f>
        <v>114840.57900621874</v>
      </c>
      <c r="K100" s="8">
        <f t="shared" ref="K100:BV100" si="237">K98*POWER((1+(K99/100)),K97)</f>
        <v>115546.61077221244</v>
      </c>
      <c r="L100" s="8">
        <f t="shared" si="237"/>
        <v>121409.29724286638</v>
      </c>
      <c r="M100" s="8">
        <f t="shared" si="237"/>
        <v>116929.03650274506</v>
      </c>
      <c r="N100" s="8">
        <f t="shared" si="237"/>
        <v>116267.91644583506</v>
      </c>
      <c r="O100" s="8">
        <f t="shared" si="237"/>
        <v>115549.43751974519</v>
      </c>
      <c r="P100" s="8">
        <f t="shared" si="237"/>
        <v>117537.40781755366</v>
      </c>
      <c r="Q100" s="8">
        <f t="shared" si="237"/>
        <v>116746.41355857783</v>
      </c>
      <c r="R100" s="8">
        <f t="shared" si="237"/>
        <v>123047.32580524807</v>
      </c>
      <c r="S100" s="8">
        <f t="shared" si="237"/>
        <v>122253.49599829553</v>
      </c>
      <c r="T100" s="8">
        <f t="shared" si="237"/>
        <v>125837.24444008151</v>
      </c>
      <c r="U100" s="8">
        <f t="shared" si="237"/>
        <v>128002.21131205093</v>
      </c>
      <c r="V100" s="8">
        <f t="shared" si="237"/>
        <v>131736.24212546993</v>
      </c>
      <c r="W100" s="8">
        <f t="shared" si="237"/>
        <v>134002.69830311759</v>
      </c>
      <c r="X100" s="8">
        <f t="shared" si="237"/>
        <v>136308.1477260736</v>
      </c>
      <c r="Y100" s="8">
        <f t="shared" si="237"/>
        <v>138653.26125362684</v>
      </c>
      <c r="Z100" s="8">
        <f t="shared" si="237"/>
        <v>141038.72128686486</v>
      </c>
      <c r="AA100" s="8">
        <f t="shared" si="237"/>
        <v>143465.22196724478</v>
      </c>
      <c r="AB100" s="8">
        <f t="shared" si="237"/>
        <v>145933.46937858025</v>
      </c>
      <c r="AC100" s="8">
        <f t="shared" si="237"/>
        <v>148444.18175250408</v>
      </c>
      <c r="AD100" s="8">
        <f t="shared" si="237"/>
        <v>150998.08967746503</v>
      </c>
      <c r="AE100" s="8">
        <f t="shared" si="237"/>
        <v>153595.93631132101</v>
      </c>
      <c r="AF100" s="8">
        <f t="shared" si="237"/>
        <v>141704.66572804595</v>
      </c>
      <c r="AG100" s="8">
        <f t="shared" si="237"/>
        <v>144142.62364956414</v>
      </c>
      <c r="AH100" s="8">
        <f t="shared" si="237"/>
        <v>146622.52541814308</v>
      </c>
      <c r="AI100" s="8">
        <f t="shared" si="237"/>
        <v>149145.09265669956</v>
      </c>
      <c r="AJ100" s="8">
        <f t="shared" si="237"/>
        <v>151711.05940331175</v>
      </c>
      <c r="AK100" s="8">
        <f t="shared" si="237"/>
        <v>150364.21918828232</v>
      </c>
      <c r="AL100" s="8">
        <f t="shared" si="237"/>
        <v>142888.58405537903</v>
      </c>
      <c r="AM100" s="8">
        <f t="shared" si="237"/>
        <v>145346.91069975981</v>
      </c>
      <c r="AN100" s="8">
        <f t="shared" si="237"/>
        <v>147847.53162489383</v>
      </c>
      <c r="AO100" s="8">
        <f t="shared" si="237"/>
        <v>150391.17448273435</v>
      </c>
      <c r="AP100" s="8">
        <f t="shared" si="237"/>
        <v>152978.57944412256</v>
      </c>
      <c r="AQ100" s="8">
        <f t="shared" si="237"/>
        <v>155610.499414169</v>
      </c>
      <c r="AR100" s="8">
        <f t="shared" si="237"/>
        <v>158287.70025134008</v>
      </c>
      <c r="AS100" s="8">
        <f t="shared" si="237"/>
        <v>161010.96099031431</v>
      </c>
      <c r="AT100" s="8">
        <f t="shared" si="237"/>
        <v>156860.74699534799</v>
      </c>
      <c r="AU100" s="8">
        <f t="shared" si="237"/>
        <v>159559.45771702949</v>
      </c>
      <c r="AV100" s="8">
        <f t="shared" si="237"/>
        <v>143209.93977116657</v>
      </c>
      <c r="AW100" s="8">
        <f t="shared" si="237"/>
        <v>145673.79517995965</v>
      </c>
      <c r="AX100" s="8">
        <f t="shared" si="237"/>
        <v>148180.03998913328</v>
      </c>
      <c r="AY100" s="8">
        <f t="shared" si="237"/>
        <v>150729.40348712634</v>
      </c>
      <c r="AZ100" s="8">
        <f t="shared" si="237"/>
        <v>153322.62750942059</v>
      </c>
      <c r="BA100" s="8">
        <f t="shared" si="237"/>
        <v>155960.46665440645</v>
      </c>
      <c r="BB100" s="8">
        <f t="shared" si="237"/>
        <v>158643.68850296218</v>
      </c>
      <c r="BC100" s="8">
        <f t="shared" si="237"/>
        <v>161373.07384181145</v>
      </c>
      <c r="BD100" s="8">
        <f t="shared" si="237"/>
        <v>164149.4168907229</v>
      </c>
      <c r="BE100" s="8">
        <f t="shared" si="237"/>
        <v>166973.52553361937</v>
      </c>
      <c r="BF100" s="8">
        <f t="shared" si="237"/>
        <v>169846.22155366253</v>
      </c>
      <c r="BG100" s="8">
        <f t="shared" si="237"/>
        <v>172768.34087238257</v>
      </c>
      <c r="BH100" s="8">
        <f t="shared" si="237"/>
        <v>175740.73379292147</v>
      </c>
      <c r="BI100" s="8">
        <f t="shared" si="237"/>
        <v>178764.26524746185</v>
      </c>
      <c r="BJ100" s="8">
        <f t="shared" si="237"/>
        <v>181839.81504891181</v>
      </c>
      <c r="BK100" s="8">
        <f t="shared" si="237"/>
        <v>184968.27814692084</v>
      </c>
      <c r="BL100" s="8">
        <f t="shared" si="237"/>
        <v>188150.56488829956</v>
      </c>
      <c r="BM100" s="8">
        <f t="shared" si="237"/>
        <v>191387.60128192033</v>
      </c>
      <c r="BN100" s="8">
        <f t="shared" si="237"/>
        <v>194680.32926817515</v>
      </c>
      <c r="BO100" s="8">
        <f t="shared" si="237"/>
        <v>198029.7069930695</v>
      </c>
      <c r="BP100" s="8">
        <f t="shared" si="237"/>
        <v>201436.70908703178</v>
      </c>
      <c r="BQ100" s="8">
        <f t="shared" si="237"/>
        <v>204902.32694851962</v>
      </c>
      <c r="BR100" s="8">
        <f t="shared" si="237"/>
        <v>208427.56903250545</v>
      </c>
      <c r="BS100" s="8">
        <f t="shared" si="237"/>
        <v>212013.46114392523</v>
      </c>
      <c r="BT100" s="8">
        <f t="shared" si="237"/>
        <v>53915.261684043973</v>
      </c>
      <c r="BU100" s="8">
        <f t="shared" si="237"/>
        <v>54842.84680368712</v>
      </c>
      <c r="BV100" s="8">
        <f t="shared" si="237"/>
        <v>55786.390561521155</v>
      </c>
      <c r="BW100" s="8">
        <f t="shared" ref="BW100:BZ100" si="238">BW98*POWER((1+(BW99/100)),BW97)</f>
        <v>49180.01184887861</v>
      </c>
      <c r="BX100" s="8">
        <f t="shared" si="238"/>
        <v>50026.129362732652</v>
      </c>
      <c r="BY100" s="8">
        <f t="shared" si="238"/>
        <v>31314.956249448489</v>
      </c>
      <c r="BZ100" s="33">
        <f t="shared" si="238"/>
        <v>31853.714414242131</v>
      </c>
      <c r="CA100" s="33">
        <f t="shared" ref="CA100:CF100" si="239">CA98*POWER((1+(CA99/100)),CA97)</f>
        <v>32401.741643881964</v>
      </c>
      <c r="CB100" s="33">
        <f t="shared" si="239"/>
        <v>32959.197407994128</v>
      </c>
      <c r="CC100" s="33">
        <f t="shared" si="239"/>
        <v>33526.243919799977</v>
      </c>
      <c r="CD100" s="33">
        <f t="shared" si="239"/>
        <v>34103.046183318169</v>
      </c>
      <c r="CE100" s="33">
        <f t="shared" si="239"/>
        <v>34689.772041379074</v>
      </c>
      <c r="CF100" s="33">
        <f t="shared" si="239"/>
        <v>35286.592224464985</v>
      </c>
      <c r="CG100" s="33">
        <f t="shared" ref="CG100:CL100" si="240">CG98*POWER((1+(CG99/100)),CG97)</f>
        <v>0</v>
      </c>
      <c r="CH100" s="33">
        <f t="shared" si="240"/>
        <v>0</v>
      </c>
      <c r="CI100" s="33">
        <f t="shared" si="240"/>
        <v>0</v>
      </c>
      <c r="CJ100" s="33">
        <f t="shared" si="240"/>
        <v>0</v>
      </c>
      <c r="CK100" s="33">
        <f t="shared" si="240"/>
        <v>0</v>
      </c>
      <c r="CL100" s="33">
        <f t="shared" si="240"/>
        <v>0</v>
      </c>
    </row>
    <row r="101" spans="1:90" s="25" customFormat="1" ht="36" customHeight="1" x14ac:dyDescent="0.25">
      <c r="A101" s="4" t="s">
        <v>128</v>
      </c>
      <c r="B101" s="4" t="s">
        <v>97</v>
      </c>
      <c r="C101" s="36">
        <v>1.97</v>
      </c>
      <c r="D101" s="32"/>
      <c r="E101" s="32"/>
      <c r="F101" s="36">
        <f>C101</f>
        <v>1.97</v>
      </c>
      <c r="G101" s="36">
        <f>F101</f>
        <v>1.97</v>
      </c>
      <c r="H101" s="36">
        <f t="shared" ref="H101:BS101" si="241">G101</f>
        <v>1.97</v>
      </c>
      <c r="I101" s="36">
        <f t="shared" si="241"/>
        <v>1.97</v>
      </c>
      <c r="J101" s="36">
        <f t="shared" si="241"/>
        <v>1.97</v>
      </c>
      <c r="K101" s="36">
        <f t="shared" si="241"/>
        <v>1.97</v>
      </c>
      <c r="L101" s="36">
        <f t="shared" si="241"/>
        <v>1.97</v>
      </c>
      <c r="M101" s="36">
        <f t="shared" si="241"/>
        <v>1.97</v>
      </c>
      <c r="N101" s="36">
        <f t="shared" si="241"/>
        <v>1.97</v>
      </c>
      <c r="O101" s="36">
        <f t="shared" si="241"/>
        <v>1.97</v>
      </c>
      <c r="P101" s="36">
        <f t="shared" si="241"/>
        <v>1.97</v>
      </c>
      <c r="Q101" s="36">
        <f t="shared" si="241"/>
        <v>1.97</v>
      </c>
      <c r="R101" s="36">
        <f t="shared" si="241"/>
        <v>1.97</v>
      </c>
      <c r="S101" s="36">
        <f t="shared" si="241"/>
        <v>1.97</v>
      </c>
      <c r="T101" s="36">
        <f t="shared" si="241"/>
        <v>1.97</v>
      </c>
      <c r="U101" s="36">
        <f t="shared" si="241"/>
        <v>1.97</v>
      </c>
      <c r="V101" s="36">
        <f t="shared" si="241"/>
        <v>1.97</v>
      </c>
      <c r="W101" s="36">
        <f t="shared" si="241"/>
        <v>1.97</v>
      </c>
      <c r="X101" s="36">
        <f t="shared" si="241"/>
        <v>1.97</v>
      </c>
      <c r="Y101" s="36">
        <f t="shared" si="241"/>
        <v>1.97</v>
      </c>
      <c r="Z101" s="36">
        <f t="shared" si="241"/>
        <v>1.97</v>
      </c>
      <c r="AA101" s="36">
        <f t="shared" si="241"/>
        <v>1.97</v>
      </c>
      <c r="AB101" s="36">
        <f t="shared" si="241"/>
        <v>1.97</v>
      </c>
      <c r="AC101" s="36">
        <f t="shared" si="241"/>
        <v>1.97</v>
      </c>
      <c r="AD101" s="36">
        <f t="shared" si="241"/>
        <v>1.97</v>
      </c>
      <c r="AE101" s="36">
        <f t="shared" si="241"/>
        <v>1.97</v>
      </c>
      <c r="AF101" s="36">
        <f t="shared" si="241"/>
        <v>1.97</v>
      </c>
      <c r="AG101" s="36">
        <f t="shared" si="241"/>
        <v>1.97</v>
      </c>
      <c r="AH101" s="36">
        <f t="shared" si="241"/>
        <v>1.97</v>
      </c>
      <c r="AI101" s="36">
        <f t="shared" si="241"/>
        <v>1.97</v>
      </c>
      <c r="AJ101" s="36">
        <f t="shared" si="241"/>
        <v>1.97</v>
      </c>
      <c r="AK101" s="36">
        <f t="shared" si="241"/>
        <v>1.97</v>
      </c>
      <c r="AL101" s="36">
        <f t="shared" si="241"/>
        <v>1.97</v>
      </c>
      <c r="AM101" s="36">
        <f t="shared" si="241"/>
        <v>1.97</v>
      </c>
      <c r="AN101" s="36">
        <f t="shared" si="241"/>
        <v>1.97</v>
      </c>
      <c r="AO101" s="36">
        <f t="shared" si="241"/>
        <v>1.97</v>
      </c>
      <c r="AP101" s="36">
        <f t="shared" si="241"/>
        <v>1.97</v>
      </c>
      <c r="AQ101" s="36">
        <f t="shared" si="241"/>
        <v>1.97</v>
      </c>
      <c r="AR101" s="36">
        <f t="shared" si="241"/>
        <v>1.97</v>
      </c>
      <c r="AS101" s="36">
        <f t="shared" si="241"/>
        <v>1.97</v>
      </c>
      <c r="AT101" s="36">
        <f t="shared" si="241"/>
        <v>1.97</v>
      </c>
      <c r="AU101" s="36">
        <f t="shared" si="241"/>
        <v>1.97</v>
      </c>
      <c r="AV101" s="36">
        <f t="shared" si="241"/>
        <v>1.97</v>
      </c>
      <c r="AW101" s="36">
        <f t="shared" si="241"/>
        <v>1.97</v>
      </c>
      <c r="AX101" s="36">
        <f t="shared" si="241"/>
        <v>1.97</v>
      </c>
      <c r="AY101" s="36">
        <f t="shared" si="241"/>
        <v>1.97</v>
      </c>
      <c r="AZ101" s="36">
        <f t="shared" si="241"/>
        <v>1.97</v>
      </c>
      <c r="BA101" s="36">
        <f t="shared" si="241"/>
        <v>1.97</v>
      </c>
      <c r="BB101" s="36">
        <f t="shared" si="241"/>
        <v>1.97</v>
      </c>
      <c r="BC101" s="36">
        <f t="shared" si="241"/>
        <v>1.97</v>
      </c>
      <c r="BD101" s="36">
        <f t="shared" si="241"/>
        <v>1.97</v>
      </c>
      <c r="BE101" s="36">
        <f t="shared" si="241"/>
        <v>1.97</v>
      </c>
      <c r="BF101" s="36">
        <f t="shared" si="241"/>
        <v>1.97</v>
      </c>
      <c r="BG101" s="36">
        <f t="shared" si="241"/>
        <v>1.97</v>
      </c>
      <c r="BH101" s="36">
        <f t="shared" si="241"/>
        <v>1.97</v>
      </c>
      <c r="BI101" s="36">
        <f t="shared" si="241"/>
        <v>1.97</v>
      </c>
      <c r="BJ101" s="36">
        <f t="shared" si="241"/>
        <v>1.97</v>
      </c>
      <c r="BK101" s="36">
        <f t="shared" si="241"/>
        <v>1.97</v>
      </c>
      <c r="BL101" s="36">
        <f t="shared" si="241"/>
        <v>1.97</v>
      </c>
      <c r="BM101" s="36">
        <f t="shared" si="241"/>
        <v>1.97</v>
      </c>
      <c r="BN101" s="36">
        <f t="shared" si="241"/>
        <v>1.97</v>
      </c>
      <c r="BO101" s="36">
        <f t="shared" si="241"/>
        <v>1.97</v>
      </c>
      <c r="BP101" s="36">
        <f t="shared" si="241"/>
        <v>1.97</v>
      </c>
      <c r="BQ101" s="36">
        <f t="shared" si="241"/>
        <v>1.97</v>
      </c>
      <c r="BR101" s="36">
        <f t="shared" si="241"/>
        <v>1.97</v>
      </c>
      <c r="BS101" s="36">
        <f t="shared" si="241"/>
        <v>1.97</v>
      </c>
      <c r="BT101" s="36">
        <f t="shared" ref="BT101:BZ101" si="242">BS101</f>
        <v>1.97</v>
      </c>
      <c r="BU101" s="36">
        <f t="shared" si="242"/>
        <v>1.97</v>
      </c>
      <c r="BV101" s="36">
        <f t="shared" si="242"/>
        <v>1.97</v>
      </c>
      <c r="BW101" s="36">
        <f t="shared" si="242"/>
        <v>1.97</v>
      </c>
      <c r="BX101" s="36">
        <f t="shared" si="242"/>
        <v>1.97</v>
      </c>
      <c r="BY101" s="36">
        <f t="shared" si="242"/>
        <v>1.97</v>
      </c>
      <c r="BZ101" s="37">
        <f t="shared" si="242"/>
        <v>1.97</v>
      </c>
      <c r="CA101" s="37">
        <f t="shared" ref="CA101" si="243">BZ101</f>
        <v>1.97</v>
      </c>
      <c r="CB101" s="37">
        <f t="shared" ref="CB101" si="244">CA101</f>
        <v>1.97</v>
      </c>
      <c r="CC101" s="37">
        <f t="shared" ref="CC101" si="245">CB101</f>
        <v>1.97</v>
      </c>
      <c r="CD101" s="37">
        <f t="shared" ref="CD101" si="246">CC101</f>
        <v>1.97</v>
      </c>
      <c r="CE101" s="37">
        <f t="shared" ref="CE101" si="247">CD101</f>
        <v>1.97</v>
      </c>
      <c r="CF101" s="37">
        <f t="shared" ref="CF101:CG101" si="248">CE101</f>
        <v>1.97</v>
      </c>
      <c r="CG101" s="37">
        <f t="shared" si="248"/>
        <v>1.97</v>
      </c>
      <c r="CH101" s="37">
        <f t="shared" ref="CH101" si="249">CG101</f>
        <v>1.97</v>
      </c>
      <c r="CI101" s="37">
        <f t="shared" ref="CI101" si="250">CH101</f>
        <v>1.97</v>
      </c>
      <c r="CJ101" s="37">
        <f t="shared" ref="CJ101" si="251">CI101</f>
        <v>1.97</v>
      </c>
      <c r="CK101" s="37">
        <f t="shared" ref="CK101" si="252">CJ101</f>
        <v>1.97</v>
      </c>
      <c r="CL101" s="37">
        <f t="shared" ref="CL101" si="253">CK101</f>
        <v>1.97</v>
      </c>
    </row>
    <row r="102" spans="1:90" s="25" customFormat="1" ht="21" customHeight="1" x14ac:dyDescent="0.25">
      <c r="A102" s="4" t="s">
        <v>99</v>
      </c>
      <c r="B102" s="7" t="s">
        <v>124</v>
      </c>
      <c r="C102" s="4" t="s">
        <v>129</v>
      </c>
      <c r="D102" s="32">
        <f>SUM(F102:CB102)</f>
        <v>28648856.217253115</v>
      </c>
      <c r="E102" s="32"/>
      <c r="F102" s="8">
        <v>430583</v>
      </c>
      <c r="G102" s="8">
        <v>520286</v>
      </c>
      <c r="H102" s="8">
        <v>548842</v>
      </c>
      <c r="I102" s="8">
        <v>541667</v>
      </c>
      <c r="J102" s="8">
        <f>J100*POWER((1+(J101/100)),J97)</f>
        <v>147991.51782613507</v>
      </c>
      <c r="K102" s="8">
        <f t="shared" ref="K102:BV102" si="254">K100*POWER((1+(K101/100)),K97)</f>
        <v>151834.71599847733</v>
      </c>
      <c r="L102" s="8">
        <f t="shared" si="254"/>
        <v>162681.52497333853</v>
      </c>
      <c r="M102" s="8">
        <f t="shared" si="254"/>
        <v>159764.7925955395</v>
      </c>
      <c r="N102" s="8">
        <f t="shared" si="254"/>
        <v>161991.04908644673</v>
      </c>
      <c r="O102" s="8">
        <f t="shared" si="254"/>
        <v>164161.52700032297</v>
      </c>
      <c r="P102" s="8">
        <f t="shared" si="254"/>
        <v>170275.46511823457</v>
      </c>
      <c r="Q102" s="8">
        <f t="shared" si="254"/>
        <v>172461.41061293561</v>
      </c>
      <c r="R102" s="8">
        <f t="shared" si="254"/>
        <v>185350.16840291579</v>
      </c>
      <c r="S102" s="8">
        <f t="shared" si="254"/>
        <v>187782.23849660467</v>
      </c>
      <c r="T102" s="8">
        <f t="shared" si="254"/>
        <v>197094.65352752586</v>
      </c>
      <c r="U102" s="8">
        <f t="shared" si="254"/>
        <v>204435.13419347481</v>
      </c>
      <c r="V102" s="8">
        <f t="shared" si="254"/>
        <v>214543.69363944928</v>
      </c>
      <c r="W102" s="8">
        <f t="shared" si="254"/>
        <v>222534.0363858176</v>
      </c>
      <c r="X102" s="8">
        <f t="shared" si="254"/>
        <v>230821.96689214936</v>
      </c>
      <c r="Y102" s="8">
        <f t="shared" si="254"/>
        <v>239418.56834694985</v>
      </c>
      <c r="Z102" s="8">
        <f t="shared" si="254"/>
        <v>248335.33671466459</v>
      </c>
      <c r="AA102" s="8">
        <f t="shared" si="254"/>
        <v>257584.19610887105</v>
      </c>
      <c r="AB102" s="8">
        <f t="shared" si="254"/>
        <v>267177.51473801938</v>
      </c>
      <c r="AC102" s="8">
        <f t="shared" si="254"/>
        <v>277128.12144504924</v>
      </c>
      <c r="AD102" s="8">
        <f t="shared" si="254"/>
        <v>287449.32286299649</v>
      </c>
      <c r="AE102" s="8">
        <f t="shared" si="254"/>
        <v>298154.92120953539</v>
      </c>
      <c r="AF102" s="8">
        <f t="shared" si="254"/>
        <v>280490.93202385376</v>
      </c>
      <c r="AG102" s="8">
        <f t="shared" si="254"/>
        <v>290937.37603765627</v>
      </c>
      <c r="AH102" s="8">
        <f t="shared" si="254"/>
        <v>301772.881443733</v>
      </c>
      <c r="AI102" s="8">
        <f t="shared" si="254"/>
        <v>313011.93822228763</v>
      </c>
      <c r="AJ102" s="8">
        <f t="shared" si="254"/>
        <v>324669.5760100676</v>
      </c>
      <c r="AK102" s="8">
        <f t="shared" si="254"/>
        <v>328126.47691186995</v>
      </c>
      <c r="AL102" s="8">
        <f t="shared" si="254"/>
        <v>317955.77984140563</v>
      </c>
      <c r="AM102" s="8">
        <f t="shared" si="254"/>
        <v>329797.54324178415</v>
      </c>
      <c r="AN102" s="8">
        <f t="shared" si="254"/>
        <v>342080.33451245481</v>
      </c>
      <c r="AO102" s="8">
        <f t="shared" si="254"/>
        <v>354820.57904343773</v>
      </c>
      <c r="AP102" s="8">
        <f t="shared" si="254"/>
        <v>368035.31396259367</v>
      </c>
      <c r="AQ102" s="8">
        <f t="shared" si="254"/>
        <v>381742.21091883996</v>
      </c>
      <c r="AR102" s="8">
        <f t="shared" si="254"/>
        <v>395959.59971388901</v>
      </c>
      <c r="AS102" s="8">
        <f t="shared" si="254"/>
        <v>410706.49281411601</v>
      </c>
      <c r="AT102" s="8">
        <f t="shared" si="254"/>
        <v>408002.5004608797</v>
      </c>
      <c r="AU102" s="8">
        <f t="shared" si="254"/>
        <v>423197.91247581615</v>
      </c>
      <c r="AV102" s="8">
        <f t="shared" si="254"/>
        <v>387316.98858876893</v>
      </c>
      <c r="AW102" s="8">
        <f t="shared" si="254"/>
        <v>401742.00121820776</v>
      </c>
      <c r="AX102" s="8">
        <f t="shared" si="254"/>
        <v>416704.25077628635</v>
      </c>
      <c r="AY102" s="8">
        <f t="shared" si="254"/>
        <v>432223.74580822472</v>
      </c>
      <c r="AZ102" s="8">
        <f t="shared" si="254"/>
        <v>448321.24004606908</v>
      </c>
      <c r="BA102" s="8">
        <f t="shared" si="254"/>
        <v>465018.26016200456</v>
      </c>
      <c r="BB102" s="8">
        <f t="shared" si="254"/>
        <v>482337.13455529523</v>
      </c>
      <c r="BC102" s="8">
        <f t="shared" si="254"/>
        <v>500301.02321135101</v>
      </c>
      <c r="BD102" s="8">
        <f t="shared" si="254"/>
        <v>518933.94867284509</v>
      </c>
      <c r="BE102" s="8">
        <f t="shared" si="254"/>
        <v>538260.82816430507</v>
      </c>
      <c r="BF102" s="8">
        <f t="shared" si="254"/>
        <v>558307.50691313215</v>
      </c>
      <c r="BG102" s="8">
        <f t="shared" si="254"/>
        <v>579100.79271161102</v>
      </c>
      <c r="BH102" s="8">
        <f t="shared" si="254"/>
        <v>600668.49176612438</v>
      </c>
      <c r="BI102" s="8">
        <f t="shared" si="254"/>
        <v>623039.44588151935</v>
      </c>
      <c r="BJ102" s="8">
        <f t="shared" si="254"/>
        <v>646243.5710303433</v>
      </c>
      <c r="BK102" s="8">
        <f t="shared" si="254"/>
        <v>670311.89735853323</v>
      </c>
      <c r="BL102" s="8">
        <f t="shared" si="254"/>
        <v>695276.61068105197</v>
      </c>
      <c r="BM102" s="8">
        <f t="shared" si="254"/>
        <v>721171.09552296565</v>
      </c>
      <c r="BN102" s="8">
        <f t="shared" si="254"/>
        <v>748029.97976351762</v>
      </c>
      <c r="BO102" s="8">
        <f t="shared" si="254"/>
        <v>775889.18094290129</v>
      </c>
      <c r="BP102" s="8">
        <f t="shared" si="254"/>
        <v>804785.95429365523</v>
      </c>
      <c r="BQ102" s="8">
        <f t="shared" si="254"/>
        <v>834758.94256091327</v>
      </c>
      <c r="BR102" s="8">
        <f t="shared" si="254"/>
        <v>865848.22767813015</v>
      </c>
      <c r="BS102" s="8">
        <f t="shared" si="254"/>
        <v>898095.38436738984</v>
      </c>
      <c r="BT102" s="8">
        <f t="shared" si="254"/>
        <v>232885.88393399274</v>
      </c>
      <c r="BU102" s="8">
        <f t="shared" si="254"/>
        <v>241559.3527358807</v>
      </c>
      <c r="BV102" s="8">
        <f t="shared" si="254"/>
        <v>250555.85125423962</v>
      </c>
      <c r="BW102" s="8">
        <f t="shared" ref="BW102:BZ102" si="255">BW100*POWER((1+(BW101/100)),BW97)</f>
        <v>225235.7555268314</v>
      </c>
      <c r="BX102" s="8">
        <f t="shared" si="255"/>
        <v>233624.30731722378</v>
      </c>
      <c r="BY102" s="8">
        <f t="shared" si="255"/>
        <v>149123.24771550679</v>
      </c>
      <c r="BZ102" s="33">
        <f t="shared" si="255"/>
        <v>154677.10875185559</v>
      </c>
      <c r="CA102" s="33">
        <f t="shared" ref="CA102:CF102" si="256">CA100*POWER((1+(CA101/100)),CA97)</f>
        <v>160437.81461544364</v>
      </c>
      <c r="CB102" s="33">
        <f t="shared" si="256"/>
        <v>166413.06891683585</v>
      </c>
      <c r="CC102" s="33">
        <f t="shared" si="256"/>
        <v>172610.86217546763</v>
      </c>
      <c r="CD102" s="33">
        <f t="shared" si="256"/>
        <v>179039.4825051146</v>
      </c>
      <c r="CE102" s="33">
        <f t="shared" si="256"/>
        <v>185707.5266973268</v>
      </c>
      <c r="CF102" s="33">
        <f t="shared" si="256"/>
        <v>192623.91171764667</v>
      </c>
      <c r="CG102" s="33">
        <f t="shared" ref="CG102:CL102" si="257">CG100*POWER((1+(CG101/100)),CG97)</f>
        <v>0</v>
      </c>
      <c r="CH102" s="33">
        <f t="shared" si="257"/>
        <v>0</v>
      </c>
      <c r="CI102" s="33">
        <f t="shared" si="257"/>
        <v>0</v>
      </c>
      <c r="CJ102" s="33">
        <f t="shared" si="257"/>
        <v>0</v>
      </c>
      <c r="CK102" s="33">
        <f t="shared" si="257"/>
        <v>0</v>
      </c>
      <c r="CL102" s="33">
        <f t="shared" si="257"/>
        <v>0</v>
      </c>
    </row>
    <row r="103" spans="1:90" s="44" customFormat="1" ht="21" customHeight="1" x14ac:dyDescent="0.25">
      <c r="A103" s="38"/>
      <c r="B103" s="38" t="s">
        <v>122</v>
      </c>
      <c r="C103" s="38"/>
      <c r="D103" s="39"/>
      <c r="E103" s="40"/>
      <c r="F103" s="41">
        <v>1</v>
      </c>
      <c r="G103" s="41">
        <v>2</v>
      </c>
      <c r="H103" s="41">
        <v>3</v>
      </c>
      <c r="I103" s="41">
        <v>4</v>
      </c>
      <c r="J103" s="41">
        <v>5</v>
      </c>
      <c r="K103" s="41">
        <v>6</v>
      </c>
      <c r="L103" s="41">
        <v>7</v>
      </c>
      <c r="M103" s="41">
        <v>8</v>
      </c>
      <c r="N103" s="41">
        <v>9</v>
      </c>
      <c r="O103" s="41">
        <v>10</v>
      </c>
      <c r="P103" s="41">
        <v>11</v>
      </c>
      <c r="Q103" s="41">
        <v>12</v>
      </c>
      <c r="R103" s="41">
        <v>13</v>
      </c>
      <c r="S103" s="41">
        <v>14</v>
      </c>
      <c r="T103" s="41">
        <v>15</v>
      </c>
      <c r="U103" s="41">
        <v>16</v>
      </c>
      <c r="V103" s="41">
        <v>17</v>
      </c>
      <c r="W103" s="41">
        <v>18</v>
      </c>
      <c r="X103" s="41">
        <v>19</v>
      </c>
      <c r="Y103" s="41">
        <v>20</v>
      </c>
      <c r="Z103" s="41">
        <v>21</v>
      </c>
      <c r="AA103" s="41">
        <v>22</v>
      </c>
      <c r="AB103" s="41">
        <v>23</v>
      </c>
      <c r="AC103" s="41">
        <v>24</v>
      </c>
      <c r="AD103" s="41">
        <v>25</v>
      </c>
      <c r="AE103" s="41">
        <v>26</v>
      </c>
      <c r="AF103" s="41">
        <v>27</v>
      </c>
      <c r="AG103" s="41">
        <v>28</v>
      </c>
      <c r="AH103" s="41">
        <v>29</v>
      </c>
      <c r="AI103" s="41">
        <v>30</v>
      </c>
      <c r="AJ103" s="41">
        <v>31</v>
      </c>
      <c r="AK103" s="41">
        <v>32</v>
      </c>
      <c r="AL103" s="41">
        <v>33</v>
      </c>
      <c r="AM103" s="41">
        <v>34</v>
      </c>
      <c r="AN103" s="41">
        <v>35</v>
      </c>
      <c r="AO103" s="41">
        <v>36</v>
      </c>
      <c r="AP103" s="41">
        <v>37</v>
      </c>
      <c r="AQ103" s="41">
        <v>38</v>
      </c>
      <c r="AR103" s="41">
        <v>39</v>
      </c>
      <c r="AS103" s="41">
        <v>40</v>
      </c>
      <c r="AT103" s="41">
        <v>41</v>
      </c>
      <c r="AU103" s="41">
        <v>42</v>
      </c>
      <c r="AV103" s="41">
        <v>43</v>
      </c>
      <c r="AW103" s="41">
        <v>44</v>
      </c>
      <c r="AX103" s="41">
        <v>45</v>
      </c>
      <c r="AY103" s="41">
        <v>46</v>
      </c>
      <c r="AZ103" s="41">
        <v>47</v>
      </c>
      <c r="BA103" s="41">
        <v>48</v>
      </c>
      <c r="BB103" s="41">
        <v>49</v>
      </c>
      <c r="BC103" s="41">
        <v>50</v>
      </c>
      <c r="BD103" s="41">
        <v>51</v>
      </c>
      <c r="BE103" s="41">
        <v>52</v>
      </c>
      <c r="BF103" s="41">
        <v>53</v>
      </c>
      <c r="BG103" s="41">
        <v>54</v>
      </c>
      <c r="BH103" s="41">
        <v>55</v>
      </c>
      <c r="BI103" s="41">
        <v>56</v>
      </c>
      <c r="BJ103" s="41">
        <v>57</v>
      </c>
      <c r="BK103" s="41">
        <v>58</v>
      </c>
      <c r="BL103" s="41">
        <v>59</v>
      </c>
      <c r="BM103" s="41">
        <v>60</v>
      </c>
      <c r="BN103" s="41">
        <v>61</v>
      </c>
      <c r="BO103" s="41">
        <v>62</v>
      </c>
      <c r="BP103" s="41">
        <v>63</v>
      </c>
      <c r="BQ103" s="41">
        <v>64</v>
      </c>
      <c r="BR103" s="41">
        <v>65</v>
      </c>
      <c r="BS103" s="41">
        <v>66</v>
      </c>
      <c r="BT103" s="41">
        <v>67</v>
      </c>
      <c r="BU103" s="41">
        <v>68</v>
      </c>
      <c r="BV103" s="41">
        <v>69</v>
      </c>
      <c r="BW103" s="41">
        <v>70</v>
      </c>
      <c r="BX103" s="41">
        <v>71</v>
      </c>
      <c r="BY103" s="41">
        <v>72</v>
      </c>
      <c r="BZ103" s="42">
        <v>73</v>
      </c>
      <c r="CA103" s="42">
        <v>73</v>
      </c>
      <c r="CB103" s="42">
        <v>73</v>
      </c>
      <c r="CC103" s="42">
        <v>73</v>
      </c>
      <c r="CD103" s="42">
        <v>73</v>
      </c>
      <c r="CE103" s="42">
        <v>73</v>
      </c>
      <c r="CF103" s="42">
        <v>73</v>
      </c>
      <c r="CG103" s="42">
        <v>73</v>
      </c>
      <c r="CH103" s="42">
        <v>73</v>
      </c>
      <c r="CI103" s="42">
        <v>73</v>
      </c>
      <c r="CJ103" s="42">
        <v>73</v>
      </c>
      <c r="CK103" s="42">
        <v>73</v>
      </c>
      <c r="CL103" s="42">
        <v>73</v>
      </c>
    </row>
    <row r="104" spans="1:90" s="25" customFormat="1" ht="55.9" customHeight="1" x14ac:dyDescent="0.25">
      <c r="A104" s="31" t="s">
        <v>130</v>
      </c>
      <c r="B104" s="7" t="s">
        <v>124</v>
      </c>
      <c r="C104" s="4" t="s">
        <v>125</v>
      </c>
      <c r="D104" s="32">
        <f>SUM(F104:CB104)</f>
        <v>6342000</v>
      </c>
      <c r="E104" s="32"/>
      <c r="F104" s="8">
        <v>0</v>
      </c>
      <c r="G104" s="8">
        <v>0</v>
      </c>
      <c r="H104" s="8">
        <v>0</v>
      </c>
      <c r="I104" s="8">
        <v>0</v>
      </c>
      <c r="J104" s="8">
        <v>95000</v>
      </c>
      <c r="K104" s="8">
        <v>98000</v>
      </c>
      <c r="L104" s="8">
        <v>81000</v>
      </c>
      <c r="M104" s="8">
        <v>78000</v>
      </c>
      <c r="N104" s="8">
        <v>80000</v>
      </c>
      <c r="O104" s="8">
        <v>61000</v>
      </c>
      <c r="P104" s="8">
        <v>54000</v>
      </c>
      <c r="Q104" s="8">
        <v>50000</v>
      </c>
      <c r="R104" s="8">
        <v>49000</v>
      </c>
      <c r="S104" s="8">
        <v>49000</v>
      </c>
      <c r="T104" s="8">
        <v>49000</v>
      </c>
      <c r="U104" s="8">
        <v>49000</v>
      </c>
      <c r="V104" s="8">
        <v>27000</v>
      </c>
      <c r="W104" s="8">
        <v>27000</v>
      </c>
      <c r="X104" s="8">
        <v>7000</v>
      </c>
      <c r="Y104" s="8">
        <v>7000</v>
      </c>
      <c r="Z104" s="8">
        <v>7000</v>
      </c>
      <c r="AA104" s="8">
        <v>7000</v>
      </c>
      <c r="AB104" s="8">
        <v>7000</v>
      </c>
      <c r="AC104" s="8">
        <v>48000</v>
      </c>
      <c r="AD104" s="8">
        <v>105000</v>
      </c>
      <c r="AE104" s="8">
        <v>156000</v>
      </c>
      <c r="AF104" s="8">
        <v>207000</v>
      </c>
      <c r="AG104" s="8">
        <v>207000</v>
      </c>
      <c r="AH104" s="8">
        <v>156000</v>
      </c>
      <c r="AI104" s="8">
        <v>105000</v>
      </c>
      <c r="AJ104" s="8">
        <v>65000</v>
      </c>
      <c r="AK104" s="8">
        <v>86000</v>
      </c>
      <c r="AL104" s="8">
        <v>106000</v>
      </c>
      <c r="AM104" s="8">
        <v>107000</v>
      </c>
      <c r="AN104" s="8">
        <v>106000</v>
      </c>
      <c r="AO104" s="8">
        <v>106000</v>
      </c>
      <c r="AP104" s="8">
        <v>106000</v>
      </c>
      <c r="AQ104" s="8">
        <v>106000</v>
      </c>
      <c r="AR104" s="8">
        <v>106000</v>
      </c>
      <c r="AS104" s="8">
        <v>106000</v>
      </c>
      <c r="AT104" s="8">
        <v>107000</v>
      </c>
      <c r="AU104" s="8">
        <v>106000</v>
      </c>
      <c r="AV104" s="8">
        <v>106000</v>
      </c>
      <c r="AW104" s="8">
        <v>105000</v>
      </c>
      <c r="AX104" s="8">
        <v>105000</v>
      </c>
      <c r="AY104" s="8">
        <v>103000</v>
      </c>
      <c r="AZ104" s="8">
        <v>103000</v>
      </c>
      <c r="BA104" s="8">
        <v>103000</v>
      </c>
      <c r="BB104" s="8">
        <v>103000</v>
      </c>
      <c r="BC104" s="8">
        <v>103000</v>
      </c>
      <c r="BD104" s="8">
        <v>103000</v>
      </c>
      <c r="BE104" s="8">
        <v>103000</v>
      </c>
      <c r="BF104" s="8">
        <v>103000</v>
      </c>
      <c r="BG104" s="8">
        <v>103000</v>
      </c>
      <c r="BH104" s="8">
        <v>103000</v>
      </c>
      <c r="BI104" s="8">
        <v>103000</v>
      </c>
      <c r="BJ104" s="8">
        <v>103000</v>
      </c>
      <c r="BK104" s="8">
        <v>90000</v>
      </c>
      <c r="BL104" s="8">
        <v>105000</v>
      </c>
      <c r="BM104" s="8">
        <v>104000</v>
      </c>
      <c r="BN104" s="8">
        <v>110000</v>
      </c>
      <c r="BO104" s="8">
        <v>105000</v>
      </c>
      <c r="BP104" s="8">
        <v>107000</v>
      </c>
      <c r="BQ104" s="8">
        <v>105000</v>
      </c>
      <c r="BR104" s="8">
        <v>100000</v>
      </c>
      <c r="BS104" s="8">
        <v>104000</v>
      </c>
      <c r="BT104" s="8">
        <v>100000</v>
      </c>
      <c r="BU104" s="8">
        <v>105000</v>
      </c>
      <c r="BV104" s="8">
        <v>100000</v>
      </c>
      <c r="BW104" s="8">
        <v>100000</v>
      </c>
      <c r="BX104" s="8">
        <v>100000</v>
      </c>
      <c r="BY104" s="8">
        <v>69000</v>
      </c>
      <c r="BZ104" s="33">
        <v>69000</v>
      </c>
      <c r="CA104" s="33">
        <v>69000</v>
      </c>
      <c r="CB104" s="33">
        <v>69000</v>
      </c>
      <c r="CC104" s="33">
        <v>69000</v>
      </c>
      <c r="CD104" s="33">
        <v>69000</v>
      </c>
      <c r="CE104" s="33">
        <v>69000</v>
      </c>
      <c r="CF104" s="33">
        <v>69000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</row>
    <row r="105" spans="1:90" s="25" customFormat="1" ht="21" customHeight="1" x14ac:dyDescent="0.25">
      <c r="A105" s="4" t="s">
        <v>126</v>
      </c>
      <c r="B105" s="4" t="s">
        <v>97</v>
      </c>
      <c r="C105" s="36">
        <v>1.72045</v>
      </c>
      <c r="D105" s="32"/>
      <c r="E105" s="32"/>
      <c r="F105" s="36">
        <f>C105</f>
        <v>1.72045</v>
      </c>
      <c r="G105" s="36">
        <f>F105</f>
        <v>1.72045</v>
      </c>
      <c r="H105" s="36">
        <f t="shared" ref="H105:BS105" si="258">G105</f>
        <v>1.72045</v>
      </c>
      <c r="I105" s="36">
        <f t="shared" si="258"/>
        <v>1.72045</v>
      </c>
      <c r="J105" s="36">
        <f t="shared" si="258"/>
        <v>1.72045</v>
      </c>
      <c r="K105" s="36">
        <f t="shared" si="258"/>
        <v>1.72045</v>
      </c>
      <c r="L105" s="36">
        <f t="shared" si="258"/>
        <v>1.72045</v>
      </c>
      <c r="M105" s="36">
        <f t="shared" si="258"/>
        <v>1.72045</v>
      </c>
      <c r="N105" s="36">
        <f t="shared" si="258"/>
        <v>1.72045</v>
      </c>
      <c r="O105" s="36">
        <f t="shared" si="258"/>
        <v>1.72045</v>
      </c>
      <c r="P105" s="36">
        <f t="shared" si="258"/>
        <v>1.72045</v>
      </c>
      <c r="Q105" s="36">
        <f t="shared" si="258"/>
        <v>1.72045</v>
      </c>
      <c r="R105" s="36">
        <f t="shared" si="258"/>
        <v>1.72045</v>
      </c>
      <c r="S105" s="36">
        <f t="shared" si="258"/>
        <v>1.72045</v>
      </c>
      <c r="T105" s="36">
        <f t="shared" si="258"/>
        <v>1.72045</v>
      </c>
      <c r="U105" s="36">
        <f t="shared" si="258"/>
        <v>1.72045</v>
      </c>
      <c r="V105" s="36">
        <f t="shared" si="258"/>
        <v>1.72045</v>
      </c>
      <c r="W105" s="36">
        <f t="shared" si="258"/>
        <v>1.72045</v>
      </c>
      <c r="X105" s="36">
        <f t="shared" si="258"/>
        <v>1.72045</v>
      </c>
      <c r="Y105" s="36">
        <f t="shared" si="258"/>
        <v>1.72045</v>
      </c>
      <c r="Z105" s="36">
        <f t="shared" si="258"/>
        <v>1.72045</v>
      </c>
      <c r="AA105" s="36">
        <f t="shared" si="258"/>
        <v>1.72045</v>
      </c>
      <c r="AB105" s="36">
        <f t="shared" si="258"/>
        <v>1.72045</v>
      </c>
      <c r="AC105" s="36">
        <f t="shared" si="258"/>
        <v>1.72045</v>
      </c>
      <c r="AD105" s="36">
        <f t="shared" si="258"/>
        <v>1.72045</v>
      </c>
      <c r="AE105" s="36">
        <f t="shared" si="258"/>
        <v>1.72045</v>
      </c>
      <c r="AF105" s="36">
        <f t="shared" si="258"/>
        <v>1.72045</v>
      </c>
      <c r="AG105" s="36">
        <f t="shared" si="258"/>
        <v>1.72045</v>
      </c>
      <c r="AH105" s="36">
        <f t="shared" si="258"/>
        <v>1.72045</v>
      </c>
      <c r="AI105" s="36">
        <f t="shared" si="258"/>
        <v>1.72045</v>
      </c>
      <c r="AJ105" s="36">
        <f t="shared" si="258"/>
        <v>1.72045</v>
      </c>
      <c r="AK105" s="36">
        <f t="shared" si="258"/>
        <v>1.72045</v>
      </c>
      <c r="AL105" s="36">
        <f t="shared" si="258"/>
        <v>1.72045</v>
      </c>
      <c r="AM105" s="36">
        <f t="shared" si="258"/>
        <v>1.72045</v>
      </c>
      <c r="AN105" s="36">
        <f t="shared" si="258"/>
        <v>1.72045</v>
      </c>
      <c r="AO105" s="36">
        <f t="shared" si="258"/>
        <v>1.72045</v>
      </c>
      <c r="AP105" s="36">
        <f t="shared" si="258"/>
        <v>1.72045</v>
      </c>
      <c r="AQ105" s="36">
        <f t="shared" si="258"/>
        <v>1.72045</v>
      </c>
      <c r="AR105" s="36">
        <f t="shared" si="258"/>
        <v>1.72045</v>
      </c>
      <c r="AS105" s="36">
        <f t="shared" si="258"/>
        <v>1.72045</v>
      </c>
      <c r="AT105" s="36">
        <f t="shared" si="258"/>
        <v>1.72045</v>
      </c>
      <c r="AU105" s="36">
        <f t="shared" si="258"/>
        <v>1.72045</v>
      </c>
      <c r="AV105" s="36">
        <f t="shared" si="258"/>
        <v>1.72045</v>
      </c>
      <c r="AW105" s="36">
        <f t="shared" si="258"/>
        <v>1.72045</v>
      </c>
      <c r="AX105" s="36">
        <f t="shared" si="258"/>
        <v>1.72045</v>
      </c>
      <c r="AY105" s="36">
        <f t="shared" si="258"/>
        <v>1.72045</v>
      </c>
      <c r="AZ105" s="36">
        <f t="shared" si="258"/>
        <v>1.72045</v>
      </c>
      <c r="BA105" s="36">
        <f t="shared" si="258"/>
        <v>1.72045</v>
      </c>
      <c r="BB105" s="36">
        <f t="shared" si="258"/>
        <v>1.72045</v>
      </c>
      <c r="BC105" s="36">
        <f t="shared" si="258"/>
        <v>1.72045</v>
      </c>
      <c r="BD105" s="36">
        <f t="shared" si="258"/>
        <v>1.72045</v>
      </c>
      <c r="BE105" s="36">
        <f t="shared" si="258"/>
        <v>1.72045</v>
      </c>
      <c r="BF105" s="36">
        <f t="shared" si="258"/>
        <v>1.72045</v>
      </c>
      <c r="BG105" s="36">
        <f t="shared" si="258"/>
        <v>1.72045</v>
      </c>
      <c r="BH105" s="36">
        <f t="shared" si="258"/>
        <v>1.72045</v>
      </c>
      <c r="BI105" s="36">
        <f t="shared" si="258"/>
        <v>1.72045</v>
      </c>
      <c r="BJ105" s="36">
        <f t="shared" si="258"/>
        <v>1.72045</v>
      </c>
      <c r="BK105" s="36">
        <f t="shared" si="258"/>
        <v>1.72045</v>
      </c>
      <c r="BL105" s="36">
        <f t="shared" si="258"/>
        <v>1.72045</v>
      </c>
      <c r="BM105" s="36">
        <f t="shared" si="258"/>
        <v>1.72045</v>
      </c>
      <c r="BN105" s="36">
        <f t="shared" si="258"/>
        <v>1.72045</v>
      </c>
      <c r="BO105" s="36">
        <f t="shared" si="258"/>
        <v>1.72045</v>
      </c>
      <c r="BP105" s="36">
        <f t="shared" si="258"/>
        <v>1.72045</v>
      </c>
      <c r="BQ105" s="36">
        <f t="shared" si="258"/>
        <v>1.72045</v>
      </c>
      <c r="BR105" s="36">
        <f t="shared" si="258"/>
        <v>1.72045</v>
      </c>
      <c r="BS105" s="36">
        <f t="shared" si="258"/>
        <v>1.72045</v>
      </c>
      <c r="BT105" s="36">
        <f t="shared" ref="BT105:BZ105" si="259">BS105</f>
        <v>1.72045</v>
      </c>
      <c r="BU105" s="36">
        <f t="shared" si="259"/>
        <v>1.72045</v>
      </c>
      <c r="BV105" s="36">
        <f t="shared" si="259"/>
        <v>1.72045</v>
      </c>
      <c r="BW105" s="36">
        <f t="shared" si="259"/>
        <v>1.72045</v>
      </c>
      <c r="BX105" s="36">
        <f t="shared" si="259"/>
        <v>1.72045</v>
      </c>
      <c r="BY105" s="36">
        <f t="shared" si="259"/>
        <v>1.72045</v>
      </c>
      <c r="BZ105" s="37">
        <f t="shared" si="259"/>
        <v>1.72045</v>
      </c>
      <c r="CA105" s="36">
        <f t="shared" ref="CA105" si="260">BZ105</f>
        <v>1.72045</v>
      </c>
      <c r="CB105" s="37">
        <f t="shared" ref="CB105" si="261">CA105</f>
        <v>1.72045</v>
      </c>
      <c r="CC105" s="36">
        <f t="shared" ref="CC105" si="262">CB105</f>
        <v>1.72045</v>
      </c>
      <c r="CD105" s="37">
        <f t="shared" ref="CD105" si="263">CC105</f>
        <v>1.72045</v>
      </c>
      <c r="CE105" s="36">
        <f t="shared" ref="CE105" si="264">CD105</f>
        <v>1.72045</v>
      </c>
      <c r="CF105" s="37">
        <f t="shared" ref="CF105" si="265">CE105</f>
        <v>1.72045</v>
      </c>
      <c r="CG105" s="37">
        <f t="shared" ref="CG105" si="266">CF105</f>
        <v>1.72045</v>
      </c>
      <c r="CH105" s="37">
        <f t="shared" ref="CH105" si="267">CG105</f>
        <v>1.72045</v>
      </c>
      <c r="CI105" s="37">
        <f t="shared" ref="CI105" si="268">CH105</f>
        <v>1.72045</v>
      </c>
      <c r="CJ105" s="37">
        <f t="shared" ref="CJ105" si="269">CI105</f>
        <v>1.72045</v>
      </c>
      <c r="CK105" s="37">
        <f t="shared" ref="CK105" si="270">CJ105</f>
        <v>1.72045</v>
      </c>
      <c r="CL105" s="37">
        <f t="shared" ref="CL105" si="271">CK105</f>
        <v>1.72045</v>
      </c>
    </row>
    <row r="106" spans="1:90" s="25" customFormat="1" ht="21" customHeight="1" x14ac:dyDescent="0.25">
      <c r="A106" s="4" t="s">
        <v>99</v>
      </c>
      <c r="B106" s="7" t="s">
        <v>124</v>
      </c>
      <c r="C106" s="4" t="s">
        <v>127</v>
      </c>
      <c r="D106" s="32">
        <f>SUM(F106:CB106)</f>
        <v>15864294.610533377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f>J104*POWER((1+(J105/100)),J97)</f>
        <v>118585.38049555197</v>
      </c>
      <c r="K106" s="8">
        <f t="shared" ref="K106:BV106" si="272">K104*POWER((1+(K105/100)),K97)</f>
        <v>124434.81160084417</v>
      </c>
      <c r="L106" s="8">
        <f t="shared" si="272"/>
        <v>104618.64975183168</v>
      </c>
      <c r="M106" s="8">
        <f t="shared" si="272"/>
        <v>102477.13311476534</v>
      </c>
      <c r="N106" s="8">
        <f t="shared" si="272"/>
        <v>106913.02661685983</v>
      </c>
      <c r="O106" s="8">
        <f t="shared" si="272"/>
        <v>82923.713984758317</v>
      </c>
      <c r="P106" s="8">
        <f t="shared" si="272"/>
        <v>74670.823789975271</v>
      </c>
      <c r="Q106" s="8">
        <f t="shared" si="272"/>
        <v>70329.164794323995</v>
      </c>
      <c r="R106" s="8">
        <f t="shared" si="272"/>
        <v>70108.360051827389</v>
      </c>
      <c r="S106" s="8">
        <f t="shared" si="272"/>
        <v>71314.53933233906</v>
      </c>
      <c r="T106" s="8">
        <f t="shared" si="272"/>
        <v>72541.470324282287</v>
      </c>
      <c r="U106" s="8">
        <f t="shared" si="272"/>
        <v>73789.510050476412</v>
      </c>
      <c r="V106" s="8">
        <f t="shared" si="272"/>
        <v>41359.052760321953</v>
      </c>
      <c r="W106" s="8">
        <f t="shared" si="272"/>
        <v>42070.614583536924</v>
      </c>
      <c r="X106" s="8">
        <f t="shared" si="272"/>
        <v>11094.849233517618</v>
      </c>
      <c r="Y106" s="8">
        <f t="shared" si="272"/>
        <v>11285.730567155673</v>
      </c>
      <c r="Z106" s="8">
        <f t="shared" si="272"/>
        <v>11479.895918698303</v>
      </c>
      <c r="AA106" s="8">
        <f t="shared" si="272"/>
        <v>11677.401788031551</v>
      </c>
      <c r="AB106" s="8">
        <f t="shared" si="272"/>
        <v>11878.305647093743</v>
      </c>
      <c r="AC106" s="8">
        <f t="shared" si="272"/>
        <v>82852.566559537154</v>
      </c>
      <c r="AD106" s="8">
        <f t="shared" si="272"/>
        <v>184358.13274574222</v>
      </c>
      <c r="AE106" s="8">
        <f t="shared" si="272"/>
        <v>278615.88447169861</v>
      </c>
      <c r="AF106" s="8">
        <f t="shared" si="272"/>
        <v>376062.38212442969</v>
      </c>
      <c r="AG106" s="8">
        <f t="shared" si="272"/>
        <v>382532.3473776895</v>
      </c>
      <c r="AH106" s="8">
        <f t="shared" si="272"/>
        <v>293245.05083628616</v>
      </c>
      <c r="AI106" s="8">
        <f t="shared" si="272"/>
        <v>200772.24011478786</v>
      </c>
      <c r="AJ106" s="8">
        <f t="shared" si="272"/>
        <v>126425.88283609312</v>
      </c>
      <c r="AK106" s="8">
        <f t="shared" si="272"/>
        <v>170148.98487095104</v>
      </c>
      <c r="AL106" s="8">
        <f t="shared" si="272"/>
        <v>213326.61844887573</v>
      </c>
      <c r="AM106" s="8">
        <f t="shared" si="272"/>
        <v>219043.93584329999</v>
      </c>
      <c r="AN106" s="8">
        <f t="shared" si="272"/>
        <v>220730.11763716544</v>
      </c>
      <c r="AO106" s="8">
        <f t="shared" si="272"/>
        <v>224527.66894605412</v>
      </c>
      <c r="AP106" s="8">
        <f t="shared" si="272"/>
        <v>228390.5552264365</v>
      </c>
      <c r="AQ106" s="8">
        <f t="shared" si="272"/>
        <v>232319.90053382979</v>
      </c>
      <c r="AR106" s="8">
        <f t="shared" si="272"/>
        <v>236316.84826256408</v>
      </c>
      <c r="AS106" s="8">
        <f t="shared" si="272"/>
        <v>240382.56147849743</v>
      </c>
      <c r="AT106" s="8">
        <f t="shared" si="272"/>
        <v>246824.99894856228</v>
      </c>
      <c r="AU106" s="8">
        <f t="shared" si="272"/>
        <v>248725.03702948714</v>
      </c>
      <c r="AV106" s="8">
        <f t="shared" si="272"/>
        <v>253004.22692906094</v>
      </c>
      <c r="AW106" s="8">
        <f t="shared" si="272"/>
        <v>254929.14156492936</v>
      </c>
      <c r="AX106" s="8">
        <f t="shared" si="272"/>
        <v>259315.06998098321</v>
      </c>
      <c r="AY106" s="8">
        <f t="shared" si="272"/>
        <v>258752.14265290019</v>
      </c>
      <c r="AZ106" s="8">
        <f t="shared" si="272"/>
        <v>263203.84389117203</v>
      </c>
      <c r="BA106" s="8">
        <f t="shared" si="272"/>
        <v>267732.13442339777</v>
      </c>
      <c r="BB106" s="8">
        <f t="shared" si="272"/>
        <v>272338.33193008509</v>
      </c>
      <c r="BC106" s="8">
        <f t="shared" si="272"/>
        <v>277023.7767617763</v>
      </c>
      <c r="BD106" s="8">
        <f t="shared" si="272"/>
        <v>281789.83232907433</v>
      </c>
      <c r="BE106" s="8">
        <f t="shared" si="272"/>
        <v>286637.88549937995</v>
      </c>
      <c r="BF106" s="8">
        <f t="shared" si="272"/>
        <v>291569.34700045397</v>
      </c>
      <c r="BG106" s="8">
        <f t="shared" si="272"/>
        <v>296585.65183092339</v>
      </c>
      <c r="BH106" s="8">
        <f t="shared" si="272"/>
        <v>301688.25967784855</v>
      </c>
      <c r="BI106" s="8">
        <f t="shared" si="272"/>
        <v>306878.65534147614</v>
      </c>
      <c r="BJ106" s="8">
        <f t="shared" si="272"/>
        <v>312158.34916729858</v>
      </c>
      <c r="BK106" s="8">
        <f t="shared" si="272"/>
        <v>277452.41722038126</v>
      </c>
      <c r="BL106" s="8">
        <f t="shared" si="272"/>
        <v>329263.4885545242</v>
      </c>
      <c r="BM106" s="8">
        <f t="shared" si="272"/>
        <v>331738.50888866192</v>
      </c>
      <c r="BN106" s="8">
        <f t="shared" si="272"/>
        <v>356913.93699165439</v>
      </c>
      <c r="BO106" s="8">
        <f t="shared" si="272"/>
        <v>346551.98723787162</v>
      </c>
      <c r="BP106" s="8">
        <f t="shared" si="272"/>
        <v>359228.79787187331</v>
      </c>
      <c r="BQ106" s="8">
        <f t="shared" si="272"/>
        <v>358579.07215990935</v>
      </c>
      <c r="BR106" s="8">
        <f t="shared" si="272"/>
        <v>347379.28172084241</v>
      </c>
      <c r="BS106" s="8">
        <f t="shared" si="272"/>
        <v>367489.99931613705</v>
      </c>
      <c r="BT106" s="8">
        <f t="shared" si="272"/>
        <v>359435.07789362647</v>
      </c>
      <c r="BU106" s="8">
        <f t="shared" si="272"/>
        <v>383899.92762580985</v>
      </c>
      <c r="BV106" s="8">
        <f t="shared" si="272"/>
        <v>371909.27041014103</v>
      </c>
      <c r="BW106" s="8">
        <f t="shared" ref="BW106:BZ106" si="273">BW104*POWER((1+(BW105/100)),BW97)</f>
        <v>378307.78345291241</v>
      </c>
      <c r="BX106" s="8">
        <f t="shared" si="273"/>
        <v>384816.37971332809</v>
      </c>
      <c r="BY106" s="8">
        <f t="shared" si="273"/>
        <v>270091.49765149324</v>
      </c>
      <c r="BZ106" s="33">
        <f t="shared" si="273"/>
        <v>274738.28682283836</v>
      </c>
      <c r="CA106" s="8">
        <f t="shared" ref="CA106:CF106" si="274">CA104*POWER((1+(CA105/100)),CA97)</f>
        <v>279465.02167848195</v>
      </c>
      <c r="CB106" s="33">
        <f t="shared" si="274"/>
        <v>284273.07764394931</v>
      </c>
      <c r="CC106" s="8">
        <f t="shared" si="274"/>
        <v>289163.85380827478</v>
      </c>
      <c r="CD106" s="33">
        <f t="shared" si="274"/>
        <v>294138.77333111921</v>
      </c>
      <c r="CE106" s="8">
        <f t="shared" si="274"/>
        <v>299199.28385689447</v>
      </c>
      <c r="CF106" s="33">
        <f t="shared" si="274"/>
        <v>304346.85793601046</v>
      </c>
      <c r="CG106" s="33">
        <f t="shared" ref="CG106:CL106" si="275">CG104*POWER((1+(CG105/100)),CG97)</f>
        <v>0</v>
      </c>
      <c r="CH106" s="33">
        <f t="shared" si="275"/>
        <v>0</v>
      </c>
      <c r="CI106" s="33">
        <f t="shared" si="275"/>
        <v>0</v>
      </c>
      <c r="CJ106" s="33">
        <f t="shared" si="275"/>
        <v>0</v>
      </c>
      <c r="CK106" s="33">
        <f t="shared" si="275"/>
        <v>0</v>
      </c>
      <c r="CL106" s="33">
        <f t="shared" si="275"/>
        <v>0</v>
      </c>
    </row>
    <row r="107" spans="1:90" s="25" customFormat="1" ht="36.6" customHeight="1" x14ac:dyDescent="0.25">
      <c r="A107" s="4" t="s">
        <v>128</v>
      </c>
      <c r="B107" s="4" t="s">
        <v>97</v>
      </c>
      <c r="C107" s="36">
        <v>1.97</v>
      </c>
      <c r="D107" s="32"/>
      <c r="E107" s="32"/>
      <c r="F107" s="36">
        <f>C107</f>
        <v>1.97</v>
      </c>
      <c r="G107" s="36">
        <f>F107</f>
        <v>1.97</v>
      </c>
      <c r="H107" s="36">
        <f t="shared" ref="H107:BS107" si="276">G107</f>
        <v>1.97</v>
      </c>
      <c r="I107" s="36">
        <f t="shared" si="276"/>
        <v>1.97</v>
      </c>
      <c r="J107" s="36">
        <f t="shared" si="276"/>
        <v>1.97</v>
      </c>
      <c r="K107" s="36">
        <f t="shared" si="276"/>
        <v>1.97</v>
      </c>
      <c r="L107" s="36">
        <f t="shared" si="276"/>
        <v>1.97</v>
      </c>
      <c r="M107" s="36">
        <f t="shared" si="276"/>
        <v>1.97</v>
      </c>
      <c r="N107" s="36">
        <f t="shared" si="276"/>
        <v>1.97</v>
      </c>
      <c r="O107" s="36">
        <f t="shared" si="276"/>
        <v>1.97</v>
      </c>
      <c r="P107" s="36">
        <f t="shared" si="276"/>
        <v>1.97</v>
      </c>
      <c r="Q107" s="36">
        <f t="shared" si="276"/>
        <v>1.97</v>
      </c>
      <c r="R107" s="36">
        <f t="shared" si="276"/>
        <v>1.97</v>
      </c>
      <c r="S107" s="36">
        <f t="shared" si="276"/>
        <v>1.97</v>
      </c>
      <c r="T107" s="36">
        <f t="shared" si="276"/>
        <v>1.97</v>
      </c>
      <c r="U107" s="36">
        <f t="shared" si="276"/>
        <v>1.97</v>
      </c>
      <c r="V107" s="36">
        <f t="shared" si="276"/>
        <v>1.97</v>
      </c>
      <c r="W107" s="36">
        <f t="shared" si="276"/>
        <v>1.97</v>
      </c>
      <c r="X107" s="36">
        <f t="shared" si="276"/>
        <v>1.97</v>
      </c>
      <c r="Y107" s="36">
        <f t="shared" si="276"/>
        <v>1.97</v>
      </c>
      <c r="Z107" s="36">
        <f t="shared" si="276"/>
        <v>1.97</v>
      </c>
      <c r="AA107" s="36">
        <f t="shared" si="276"/>
        <v>1.97</v>
      </c>
      <c r="AB107" s="36">
        <f t="shared" si="276"/>
        <v>1.97</v>
      </c>
      <c r="AC107" s="36">
        <f t="shared" si="276"/>
        <v>1.97</v>
      </c>
      <c r="AD107" s="36">
        <f t="shared" si="276"/>
        <v>1.97</v>
      </c>
      <c r="AE107" s="36">
        <f t="shared" si="276"/>
        <v>1.97</v>
      </c>
      <c r="AF107" s="36">
        <f t="shared" si="276"/>
        <v>1.97</v>
      </c>
      <c r="AG107" s="36">
        <f t="shared" si="276"/>
        <v>1.97</v>
      </c>
      <c r="AH107" s="36">
        <f t="shared" si="276"/>
        <v>1.97</v>
      </c>
      <c r="AI107" s="36">
        <f t="shared" si="276"/>
        <v>1.97</v>
      </c>
      <c r="AJ107" s="36">
        <f t="shared" si="276"/>
        <v>1.97</v>
      </c>
      <c r="AK107" s="36">
        <f t="shared" si="276"/>
        <v>1.97</v>
      </c>
      <c r="AL107" s="36">
        <f t="shared" si="276"/>
        <v>1.97</v>
      </c>
      <c r="AM107" s="36">
        <f t="shared" si="276"/>
        <v>1.97</v>
      </c>
      <c r="AN107" s="36">
        <f t="shared" si="276"/>
        <v>1.97</v>
      </c>
      <c r="AO107" s="36">
        <f t="shared" si="276"/>
        <v>1.97</v>
      </c>
      <c r="AP107" s="36">
        <f t="shared" si="276"/>
        <v>1.97</v>
      </c>
      <c r="AQ107" s="36">
        <f t="shared" si="276"/>
        <v>1.97</v>
      </c>
      <c r="AR107" s="36">
        <f t="shared" si="276"/>
        <v>1.97</v>
      </c>
      <c r="AS107" s="36">
        <f t="shared" si="276"/>
        <v>1.97</v>
      </c>
      <c r="AT107" s="36">
        <f t="shared" si="276"/>
        <v>1.97</v>
      </c>
      <c r="AU107" s="36">
        <f t="shared" si="276"/>
        <v>1.97</v>
      </c>
      <c r="AV107" s="36">
        <f t="shared" si="276"/>
        <v>1.97</v>
      </c>
      <c r="AW107" s="36">
        <f t="shared" si="276"/>
        <v>1.97</v>
      </c>
      <c r="AX107" s="36">
        <f t="shared" si="276"/>
        <v>1.97</v>
      </c>
      <c r="AY107" s="36">
        <f t="shared" si="276"/>
        <v>1.97</v>
      </c>
      <c r="AZ107" s="36">
        <f t="shared" si="276"/>
        <v>1.97</v>
      </c>
      <c r="BA107" s="36">
        <f t="shared" si="276"/>
        <v>1.97</v>
      </c>
      <c r="BB107" s="36">
        <f t="shared" si="276"/>
        <v>1.97</v>
      </c>
      <c r="BC107" s="36">
        <f t="shared" si="276"/>
        <v>1.97</v>
      </c>
      <c r="BD107" s="36">
        <f t="shared" si="276"/>
        <v>1.97</v>
      </c>
      <c r="BE107" s="36">
        <f t="shared" si="276"/>
        <v>1.97</v>
      </c>
      <c r="BF107" s="36">
        <f t="shared" si="276"/>
        <v>1.97</v>
      </c>
      <c r="BG107" s="36">
        <f t="shared" si="276"/>
        <v>1.97</v>
      </c>
      <c r="BH107" s="36">
        <f t="shared" si="276"/>
        <v>1.97</v>
      </c>
      <c r="BI107" s="36">
        <f t="shared" si="276"/>
        <v>1.97</v>
      </c>
      <c r="BJ107" s="36">
        <f t="shared" si="276"/>
        <v>1.97</v>
      </c>
      <c r="BK107" s="36">
        <f t="shared" si="276"/>
        <v>1.97</v>
      </c>
      <c r="BL107" s="36">
        <f t="shared" si="276"/>
        <v>1.97</v>
      </c>
      <c r="BM107" s="36">
        <f t="shared" si="276"/>
        <v>1.97</v>
      </c>
      <c r="BN107" s="36">
        <f t="shared" si="276"/>
        <v>1.97</v>
      </c>
      <c r="BO107" s="36">
        <f t="shared" si="276"/>
        <v>1.97</v>
      </c>
      <c r="BP107" s="36">
        <f t="shared" si="276"/>
        <v>1.97</v>
      </c>
      <c r="BQ107" s="36">
        <f t="shared" si="276"/>
        <v>1.97</v>
      </c>
      <c r="BR107" s="36">
        <f t="shared" si="276"/>
        <v>1.97</v>
      </c>
      <c r="BS107" s="36">
        <f t="shared" si="276"/>
        <v>1.97</v>
      </c>
      <c r="BT107" s="36">
        <f t="shared" ref="BT107:BZ107" si="277">BS107</f>
        <v>1.97</v>
      </c>
      <c r="BU107" s="36">
        <f t="shared" si="277"/>
        <v>1.97</v>
      </c>
      <c r="BV107" s="36">
        <f t="shared" si="277"/>
        <v>1.97</v>
      </c>
      <c r="BW107" s="36">
        <f t="shared" si="277"/>
        <v>1.97</v>
      </c>
      <c r="BX107" s="36">
        <f t="shared" si="277"/>
        <v>1.97</v>
      </c>
      <c r="BY107" s="36">
        <f t="shared" si="277"/>
        <v>1.97</v>
      </c>
      <c r="BZ107" s="37">
        <f t="shared" si="277"/>
        <v>1.97</v>
      </c>
      <c r="CA107" s="36">
        <f t="shared" ref="CA107" si="278">BZ107</f>
        <v>1.97</v>
      </c>
      <c r="CB107" s="37">
        <f t="shared" ref="CB107" si="279">CA107</f>
        <v>1.97</v>
      </c>
      <c r="CC107" s="36">
        <f t="shared" ref="CC107" si="280">CB107</f>
        <v>1.97</v>
      </c>
      <c r="CD107" s="37">
        <f t="shared" ref="CD107" si="281">CC107</f>
        <v>1.97</v>
      </c>
      <c r="CE107" s="36">
        <f t="shared" ref="CE107" si="282">CD107</f>
        <v>1.97</v>
      </c>
      <c r="CF107" s="37">
        <f t="shared" ref="CF107" si="283">CE107</f>
        <v>1.97</v>
      </c>
      <c r="CG107" s="37">
        <f t="shared" ref="CG107" si="284">CF107</f>
        <v>1.97</v>
      </c>
      <c r="CH107" s="37">
        <f t="shared" ref="CH107" si="285">CG107</f>
        <v>1.97</v>
      </c>
      <c r="CI107" s="37">
        <f t="shared" ref="CI107" si="286">CH107</f>
        <v>1.97</v>
      </c>
      <c r="CJ107" s="37">
        <f t="shared" ref="CJ107" si="287">CI107</f>
        <v>1.97</v>
      </c>
      <c r="CK107" s="37">
        <f t="shared" ref="CK107" si="288">CJ107</f>
        <v>1.97</v>
      </c>
      <c r="CL107" s="37">
        <f t="shared" ref="CL107" si="289">CK107</f>
        <v>1.97</v>
      </c>
    </row>
    <row r="108" spans="1:90" s="25" customFormat="1" ht="21" customHeight="1" x14ac:dyDescent="0.25">
      <c r="A108" s="4" t="s">
        <v>99</v>
      </c>
      <c r="B108" s="7" t="s">
        <v>124</v>
      </c>
      <c r="C108" s="4" t="s">
        <v>129</v>
      </c>
      <c r="D108" s="32">
        <f>SUM(F108:CB108)</f>
        <v>50698612.395549081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>J106*POWER((1+(J107/100)),J97)</f>
        <v>152817.32819003079</v>
      </c>
      <c r="K108" s="8">
        <f t="shared" ref="K108:BV108" si="290">K106*POWER((1+(K107/100)),K97)</f>
        <v>163514.30953682176</v>
      </c>
      <c r="L108" s="8">
        <f t="shared" si="290"/>
        <v>140183.01620043002</v>
      </c>
      <c r="M108" s="8">
        <f t="shared" si="290"/>
        <v>140018.58227474248</v>
      </c>
      <c r="N108" s="8">
        <f t="shared" si="290"/>
        <v>148957.28651627287</v>
      </c>
      <c r="O108" s="8">
        <f t="shared" si="290"/>
        <v>117810.03702376119</v>
      </c>
      <c r="P108" s="8">
        <f t="shared" si="290"/>
        <v>108175.00136923138</v>
      </c>
      <c r="Q108" s="8">
        <f t="shared" si="290"/>
        <v>103892.41603188892</v>
      </c>
      <c r="R108" s="8">
        <f t="shared" si="290"/>
        <v>105606.49129933574</v>
      </c>
      <c r="S108" s="8">
        <f t="shared" si="290"/>
        <v>109539.63912301938</v>
      </c>
      <c r="T108" s="8">
        <f t="shared" si="290"/>
        <v>113619.27085704432</v>
      </c>
      <c r="U108" s="8">
        <f t="shared" si="290"/>
        <v>117850.84206447371</v>
      </c>
      <c r="V108" s="8">
        <f t="shared" si="290"/>
        <v>67356.741026338728</v>
      </c>
      <c r="W108" s="8">
        <f t="shared" si="290"/>
        <v>69865.337004849716</v>
      </c>
      <c r="X108" s="8">
        <f t="shared" si="290"/>
        <v>18787.834514477272</v>
      </c>
      <c r="Y108" s="8">
        <f t="shared" si="290"/>
        <v>19487.557888705222</v>
      </c>
      <c r="Z108" s="8">
        <f t="shared" si="290"/>
        <v>20213.341360495957</v>
      </c>
      <c r="AA108" s="8">
        <f t="shared" si="290"/>
        <v>20966.155497233689</v>
      </c>
      <c r="AB108" s="8">
        <f t="shared" si="290"/>
        <v>21747.00701355972</v>
      </c>
      <c r="AC108" s="8">
        <f t="shared" si="290"/>
        <v>154676.16080653909</v>
      </c>
      <c r="AD108" s="8">
        <f t="shared" si="290"/>
        <v>350955.56861179805</v>
      </c>
      <c r="AE108" s="8">
        <f t="shared" si="290"/>
        <v>540839.15940334322</v>
      </c>
      <c r="AF108" s="8">
        <f t="shared" si="290"/>
        <v>744379.78114022734</v>
      </c>
      <c r="AG108" s="8">
        <f t="shared" si="290"/>
        <v>772103.03640762635</v>
      </c>
      <c r="AH108" s="8">
        <f t="shared" si="290"/>
        <v>603545.762887466</v>
      </c>
      <c r="AI108" s="8">
        <f t="shared" si="290"/>
        <v>421362.22453000257</v>
      </c>
      <c r="AJ108" s="8">
        <f t="shared" si="290"/>
        <v>270557.98000838968</v>
      </c>
      <c r="AK108" s="8">
        <f t="shared" si="290"/>
        <v>371301.01334764226</v>
      </c>
      <c r="AL108" s="8">
        <f t="shared" si="290"/>
        <v>474694.54455195769</v>
      </c>
      <c r="AM108" s="8">
        <f t="shared" si="290"/>
        <v>497018.83277282963</v>
      </c>
      <c r="AN108" s="8">
        <f t="shared" si="290"/>
        <v>510711.48532845371</v>
      </c>
      <c r="AO108" s="8">
        <f t="shared" si="290"/>
        <v>529732.13209301978</v>
      </c>
      <c r="AP108" s="8">
        <f t="shared" si="290"/>
        <v>549461.17295823852</v>
      </c>
      <c r="AQ108" s="8">
        <f t="shared" si="290"/>
        <v>569924.99094925402</v>
      </c>
      <c r="AR108" s="8">
        <f t="shared" si="290"/>
        <v>591150.95168552455</v>
      </c>
      <c r="AS108" s="8">
        <f t="shared" si="290"/>
        <v>613167.43997600419</v>
      </c>
      <c r="AT108" s="8">
        <f t="shared" si="290"/>
        <v>642003.93454873713</v>
      </c>
      <c r="AU108" s="8">
        <f t="shared" si="290"/>
        <v>659690.86356524285</v>
      </c>
      <c r="AV108" s="8">
        <f t="shared" si="290"/>
        <v>684260.01317349181</v>
      </c>
      <c r="AW108" s="8">
        <f t="shared" si="290"/>
        <v>703048.5021318635</v>
      </c>
      <c r="AX108" s="8">
        <f t="shared" si="290"/>
        <v>729232.43885850115</v>
      </c>
      <c r="AY108" s="8">
        <f t="shared" si="290"/>
        <v>741984.09697078564</v>
      </c>
      <c r="AZ108" s="8">
        <f t="shared" si="290"/>
        <v>769618.12874575192</v>
      </c>
      <c r="BA108" s="8">
        <f t="shared" si="290"/>
        <v>798281.34661144123</v>
      </c>
      <c r="BB108" s="8">
        <f t="shared" si="290"/>
        <v>828012.08098659024</v>
      </c>
      <c r="BC108" s="8">
        <f t="shared" si="290"/>
        <v>858850.08984615246</v>
      </c>
      <c r="BD108" s="8">
        <f t="shared" si="290"/>
        <v>890836.6118883841</v>
      </c>
      <c r="BE108" s="8">
        <f t="shared" si="290"/>
        <v>924014.42168205709</v>
      </c>
      <c r="BF108" s="8">
        <f t="shared" si="290"/>
        <v>958427.88686754345</v>
      </c>
      <c r="BG108" s="8">
        <f t="shared" si="290"/>
        <v>994123.02748826565</v>
      </c>
      <c r="BH108" s="8">
        <f t="shared" si="290"/>
        <v>1031147.5775318469</v>
      </c>
      <c r="BI108" s="8">
        <f t="shared" si="290"/>
        <v>1069551.0487632747</v>
      </c>
      <c r="BJ108" s="8">
        <f t="shared" si="290"/>
        <v>1109384.7969354226</v>
      </c>
      <c r="BK108" s="8">
        <f t="shared" si="290"/>
        <v>1005467.8460377998</v>
      </c>
      <c r="BL108" s="8">
        <f t="shared" si="290"/>
        <v>1216734.0686918409</v>
      </c>
      <c r="BM108" s="8">
        <f t="shared" si="290"/>
        <v>1250029.898906474</v>
      </c>
      <c r="BN108" s="8">
        <f t="shared" si="290"/>
        <v>1371388.2962331155</v>
      </c>
      <c r="BO108" s="8">
        <f t="shared" si="290"/>
        <v>1357806.0666500772</v>
      </c>
      <c r="BP108" s="8">
        <f t="shared" si="290"/>
        <v>1435201.6184903516</v>
      </c>
      <c r="BQ108" s="8">
        <f t="shared" si="290"/>
        <v>1460828.1494815983</v>
      </c>
      <c r="BR108" s="8">
        <f t="shared" si="290"/>
        <v>1443080.3794635502</v>
      </c>
      <c r="BS108" s="8">
        <f t="shared" si="290"/>
        <v>1556698.666236809</v>
      </c>
      <c r="BT108" s="8">
        <f t="shared" si="290"/>
        <v>1552572.5595599515</v>
      </c>
      <c r="BU108" s="8">
        <f t="shared" si="290"/>
        <v>1690915.4691511649</v>
      </c>
      <c r="BV108" s="8">
        <f t="shared" si="290"/>
        <v>1670372.3416949308</v>
      </c>
      <c r="BW108" s="8">
        <f t="shared" ref="BW108:BZ108" si="291">BW106*POWER((1+(BW107/100)),BW97)</f>
        <v>1732582.7348217801</v>
      </c>
      <c r="BX108" s="8">
        <f t="shared" si="291"/>
        <v>1797110.0562863369</v>
      </c>
      <c r="BY108" s="8">
        <f t="shared" si="291"/>
        <v>1286188.0115462462</v>
      </c>
      <c r="BZ108" s="33">
        <f t="shared" si="291"/>
        <v>1334090.0629847543</v>
      </c>
      <c r="CA108" s="8">
        <f t="shared" ref="CA108:CF108" si="292">CA106*POWER((1+(CA107/100)),CA97)</f>
        <v>1383776.1510582014</v>
      </c>
      <c r="CB108" s="33">
        <f t="shared" si="292"/>
        <v>1435312.7194077088</v>
      </c>
      <c r="CC108" s="8">
        <f t="shared" si="292"/>
        <v>1488768.686263408</v>
      </c>
      <c r="CD108" s="33">
        <f t="shared" si="292"/>
        <v>1544215.5366066135</v>
      </c>
      <c r="CE108" s="8">
        <f t="shared" si="292"/>
        <v>1601727.4177644434</v>
      </c>
      <c r="CF108" s="33">
        <f t="shared" si="292"/>
        <v>1661381.2385647024</v>
      </c>
      <c r="CG108" s="33">
        <f t="shared" ref="CG108:CL108" si="293">CG106*POWER((1+(CG107/100)),CG97)</f>
        <v>0</v>
      </c>
      <c r="CH108" s="33">
        <f t="shared" si="293"/>
        <v>0</v>
      </c>
      <c r="CI108" s="33">
        <f t="shared" si="293"/>
        <v>0</v>
      </c>
      <c r="CJ108" s="33">
        <f t="shared" si="293"/>
        <v>0</v>
      </c>
      <c r="CK108" s="33">
        <f t="shared" si="293"/>
        <v>0</v>
      </c>
      <c r="CL108" s="33">
        <f t="shared" si="293"/>
        <v>0</v>
      </c>
    </row>
    <row r="109" spans="1:90" s="44" customFormat="1" ht="21" customHeight="1" x14ac:dyDescent="0.25">
      <c r="A109" s="38"/>
      <c r="B109" s="38" t="s">
        <v>122</v>
      </c>
      <c r="C109" s="38"/>
      <c r="D109" s="39"/>
      <c r="E109" s="39"/>
      <c r="F109" s="41">
        <v>1</v>
      </c>
      <c r="G109" s="41">
        <v>2</v>
      </c>
      <c r="H109" s="41">
        <v>3</v>
      </c>
      <c r="I109" s="41">
        <v>4</v>
      </c>
      <c r="J109" s="41">
        <v>5</v>
      </c>
      <c r="K109" s="41">
        <v>6</v>
      </c>
      <c r="L109" s="41">
        <v>7</v>
      </c>
      <c r="M109" s="41">
        <v>8</v>
      </c>
      <c r="N109" s="41">
        <v>9</v>
      </c>
      <c r="O109" s="41">
        <v>10</v>
      </c>
      <c r="P109" s="41">
        <v>11</v>
      </c>
      <c r="Q109" s="41">
        <v>12</v>
      </c>
      <c r="R109" s="41">
        <v>13</v>
      </c>
      <c r="S109" s="41">
        <v>14</v>
      </c>
      <c r="T109" s="41">
        <v>15</v>
      </c>
      <c r="U109" s="41">
        <v>16</v>
      </c>
      <c r="V109" s="41">
        <v>17</v>
      </c>
      <c r="W109" s="41">
        <v>18</v>
      </c>
      <c r="X109" s="41">
        <v>19</v>
      </c>
      <c r="Y109" s="41">
        <v>20</v>
      </c>
      <c r="Z109" s="41">
        <v>21</v>
      </c>
      <c r="AA109" s="41">
        <v>22</v>
      </c>
      <c r="AB109" s="41">
        <v>23</v>
      </c>
      <c r="AC109" s="41">
        <v>24</v>
      </c>
      <c r="AD109" s="41">
        <v>25</v>
      </c>
      <c r="AE109" s="41">
        <v>26</v>
      </c>
      <c r="AF109" s="41">
        <v>27</v>
      </c>
      <c r="AG109" s="41">
        <v>28</v>
      </c>
      <c r="AH109" s="41">
        <v>29</v>
      </c>
      <c r="AI109" s="41">
        <v>30</v>
      </c>
      <c r="AJ109" s="41">
        <v>31</v>
      </c>
      <c r="AK109" s="41">
        <v>32</v>
      </c>
      <c r="AL109" s="41">
        <v>33</v>
      </c>
      <c r="AM109" s="41">
        <v>34</v>
      </c>
      <c r="AN109" s="41">
        <v>35</v>
      </c>
      <c r="AO109" s="41">
        <v>36</v>
      </c>
      <c r="AP109" s="41">
        <v>37</v>
      </c>
      <c r="AQ109" s="41">
        <v>38</v>
      </c>
      <c r="AR109" s="41">
        <v>39</v>
      </c>
      <c r="AS109" s="41">
        <v>40</v>
      </c>
      <c r="AT109" s="41">
        <v>41</v>
      </c>
      <c r="AU109" s="41">
        <v>42</v>
      </c>
      <c r="AV109" s="41">
        <v>43</v>
      </c>
      <c r="AW109" s="41">
        <v>44</v>
      </c>
      <c r="AX109" s="41">
        <v>45</v>
      </c>
      <c r="AY109" s="41">
        <v>46</v>
      </c>
      <c r="AZ109" s="41">
        <v>47</v>
      </c>
      <c r="BA109" s="41">
        <v>48</v>
      </c>
      <c r="BB109" s="41">
        <v>49</v>
      </c>
      <c r="BC109" s="41">
        <v>50</v>
      </c>
      <c r="BD109" s="41">
        <v>51</v>
      </c>
      <c r="BE109" s="41">
        <v>52</v>
      </c>
      <c r="BF109" s="41">
        <v>53</v>
      </c>
      <c r="BG109" s="41">
        <v>54</v>
      </c>
      <c r="BH109" s="41">
        <v>55</v>
      </c>
      <c r="BI109" s="41">
        <v>56</v>
      </c>
      <c r="BJ109" s="41">
        <v>57</v>
      </c>
      <c r="BK109" s="41">
        <v>58</v>
      </c>
      <c r="BL109" s="41">
        <v>59</v>
      </c>
      <c r="BM109" s="41">
        <v>60</v>
      </c>
      <c r="BN109" s="41">
        <v>61</v>
      </c>
      <c r="BO109" s="41">
        <v>62</v>
      </c>
      <c r="BP109" s="41">
        <v>63</v>
      </c>
      <c r="BQ109" s="41">
        <v>64</v>
      </c>
      <c r="BR109" s="41">
        <v>65</v>
      </c>
      <c r="BS109" s="41">
        <v>66</v>
      </c>
      <c r="BT109" s="41">
        <v>67</v>
      </c>
      <c r="BU109" s="41">
        <v>68</v>
      </c>
      <c r="BV109" s="41">
        <v>69</v>
      </c>
      <c r="BW109" s="41">
        <v>70</v>
      </c>
      <c r="BX109" s="41">
        <v>71</v>
      </c>
      <c r="BY109" s="41">
        <v>72</v>
      </c>
      <c r="BZ109" s="42">
        <v>73</v>
      </c>
      <c r="CA109" s="42">
        <v>73</v>
      </c>
      <c r="CB109" s="42">
        <v>73</v>
      </c>
      <c r="CC109" s="42">
        <v>73</v>
      </c>
      <c r="CD109" s="42">
        <v>73</v>
      </c>
      <c r="CE109" s="42">
        <v>73</v>
      </c>
      <c r="CF109" s="42">
        <v>73</v>
      </c>
      <c r="CG109" s="42">
        <v>73</v>
      </c>
      <c r="CH109" s="42">
        <v>73</v>
      </c>
      <c r="CI109" s="42">
        <v>73</v>
      </c>
      <c r="CJ109" s="42">
        <v>73</v>
      </c>
      <c r="CK109" s="42">
        <v>73</v>
      </c>
      <c r="CL109" s="42">
        <v>73</v>
      </c>
    </row>
    <row r="110" spans="1:90" s="25" customFormat="1" ht="37.15" customHeight="1" x14ac:dyDescent="0.25">
      <c r="A110" s="31" t="s">
        <v>131</v>
      </c>
      <c r="B110" s="7" t="s">
        <v>124</v>
      </c>
      <c r="C110" s="4" t="s">
        <v>125</v>
      </c>
      <c r="D110" s="32">
        <f>SUM(F110:CB110)</f>
        <v>2055000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53000</v>
      </c>
      <c r="L110" s="8">
        <v>53000</v>
      </c>
      <c r="M110" s="8">
        <v>53000</v>
      </c>
      <c r="N110" s="8">
        <v>53000</v>
      </c>
      <c r="O110" s="8">
        <v>53000</v>
      </c>
      <c r="P110" s="8">
        <v>53000</v>
      </c>
      <c r="Q110" s="8">
        <v>53000</v>
      </c>
      <c r="R110" s="8">
        <v>53000</v>
      </c>
      <c r="S110" s="8">
        <v>53000</v>
      </c>
      <c r="T110" s="8">
        <v>53000</v>
      </c>
      <c r="U110" s="8">
        <v>53000</v>
      </c>
      <c r="V110" s="8">
        <v>53000</v>
      </c>
      <c r="W110" s="8">
        <v>53000</v>
      </c>
      <c r="X110" s="8">
        <v>53000</v>
      </c>
      <c r="Y110" s="8">
        <v>53000</v>
      </c>
      <c r="Z110" s="8">
        <v>53000</v>
      </c>
      <c r="AA110" s="8">
        <v>53000</v>
      </c>
      <c r="AB110" s="8">
        <v>53000</v>
      </c>
      <c r="AC110" s="8">
        <v>53000</v>
      </c>
      <c r="AD110" s="8">
        <v>53000</v>
      </c>
      <c r="AE110" s="8">
        <v>53000</v>
      </c>
      <c r="AF110" s="8">
        <v>53000</v>
      </c>
      <c r="AG110" s="8">
        <v>53000</v>
      </c>
      <c r="AH110" s="8">
        <v>53000</v>
      </c>
      <c r="AI110" s="8">
        <v>53000</v>
      </c>
      <c r="AJ110" s="8">
        <v>53000</v>
      </c>
      <c r="AK110" s="8">
        <v>53000</v>
      </c>
      <c r="AL110" s="8">
        <v>53000</v>
      </c>
      <c r="AM110" s="8">
        <v>53000</v>
      </c>
      <c r="AN110" s="8">
        <v>53000</v>
      </c>
      <c r="AO110" s="8">
        <v>93000</v>
      </c>
      <c r="AP110" s="8">
        <v>93000</v>
      </c>
      <c r="AQ110" s="8">
        <v>93000</v>
      </c>
      <c r="AR110" s="8">
        <v>93000</v>
      </c>
      <c r="AS110" s="8">
        <v>93000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</row>
    <row r="111" spans="1:90" s="25" customFormat="1" ht="21" customHeight="1" x14ac:dyDescent="0.25">
      <c r="A111" s="4" t="s">
        <v>126</v>
      </c>
      <c r="B111" s="4" t="s">
        <v>97</v>
      </c>
      <c r="C111" s="36">
        <v>1.72045</v>
      </c>
      <c r="D111" s="32"/>
      <c r="E111" s="32"/>
      <c r="F111" s="36">
        <f>C111</f>
        <v>1.72045</v>
      </c>
      <c r="G111" s="36">
        <f>F111</f>
        <v>1.72045</v>
      </c>
      <c r="H111" s="36">
        <f t="shared" ref="H111:BS111" si="294">G111</f>
        <v>1.72045</v>
      </c>
      <c r="I111" s="36">
        <f t="shared" si="294"/>
        <v>1.72045</v>
      </c>
      <c r="J111" s="36">
        <f t="shared" si="294"/>
        <v>1.72045</v>
      </c>
      <c r="K111" s="36">
        <f t="shared" si="294"/>
        <v>1.72045</v>
      </c>
      <c r="L111" s="36">
        <f t="shared" si="294"/>
        <v>1.72045</v>
      </c>
      <c r="M111" s="36">
        <f t="shared" si="294"/>
        <v>1.72045</v>
      </c>
      <c r="N111" s="36">
        <f t="shared" si="294"/>
        <v>1.72045</v>
      </c>
      <c r="O111" s="36">
        <f t="shared" si="294"/>
        <v>1.72045</v>
      </c>
      <c r="P111" s="36">
        <f t="shared" si="294"/>
        <v>1.72045</v>
      </c>
      <c r="Q111" s="36">
        <f t="shared" si="294"/>
        <v>1.72045</v>
      </c>
      <c r="R111" s="36">
        <f t="shared" si="294"/>
        <v>1.72045</v>
      </c>
      <c r="S111" s="36">
        <f t="shared" si="294"/>
        <v>1.72045</v>
      </c>
      <c r="T111" s="36">
        <f t="shared" si="294"/>
        <v>1.72045</v>
      </c>
      <c r="U111" s="36">
        <f t="shared" si="294"/>
        <v>1.72045</v>
      </c>
      <c r="V111" s="36">
        <f t="shared" si="294"/>
        <v>1.72045</v>
      </c>
      <c r="W111" s="36">
        <f t="shared" si="294"/>
        <v>1.72045</v>
      </c>
      <c r="X111" s="36">
        <f t="shared" si="294"/>
        <v>1.72045</v>
      </c>
      <c r="Y111" s="36">
        <f t="shared" si="294"/>
        <v>1.72045</v>
      </c>
      <c r="Z111" s="36">
        <f t="shared" si="294"/>
        <v>1.72045</v>
      </c>
      <c r="AA111" s="36">
        <f t="shared" si="294"/>
        <v>1.72045</v>
      </c>
      <c r="AB111" s="36">
        <f t="shared" si="294"/>
        <v>1.72045</v>
      </c>
      <c r="AC111" s="36">
        <f t="shared" si="294"/>
        <v>1.72045</v>
      </c>
      <c r="AD111" s="36">
        <f t="shared" si="294"/>
        <v>1.72045</v>
      </c>
      <c r="AE111" s="36">
        <f t="shared" si="294"/>
        <v>1.72045</v>
      </c>
      <c r="AF111" s="36">
        <f t="shared" si="294"/>
        <v>1.72045</v>
      </c>
      <c r="AG111" s="36">
        <f t="shared" si="294"/>
        <v>1.72045</v>
      </c>
      <c r="AH111" s="36">
        <f t="shared" si="294"/>
        <v>1.72045</v>
      </c>
      <c r="AI111" s="36">
        <f t="shared" si="294"/>
        <v>1.72045</v>
      </c>
      <c r="AJ111" s="36">
        <f t="shared" si="294"/>
        <v>1.72045</v>
      </c>
      <c r="AK111" s="36">
        <f t="shared" si="294"/>
        <v>1.72045</v>
      </c>
      <c r="AL111" s="36">
        <f t="shared" si="294"/>
        <v>1.72045</v>
      </c>
      <c r="AM111" s="36">
        <f t="shared" si="294"/>
        <v>1.72045</v>
      </c>
      <c r="AN111" s="36">
        <f t="shared" si="294"/>
        <v>1.72045</v>
      </c>
      <c r="AO111" s="36">
        <f t="shared" si="294"/>
        <v>1.72045</v>
      </c>
      <c r="AP111" s="36">
        <f t="shared" si="294"/>
        <v>1.72045</v>
      </c>
      <c r="AQ111" s="36">
        <f t="shared" si="294"/>
        <v>1.72045</v>
      </c>
      <c r="AR111" s="36">
        <f t="shared" si="294"/>
        <v>1.72045</v>
      </c>
      <c r="AS111" s="36">
        <f t="shared" si="294"/>
        <v>1.72045</v>
      </c>
      <c r="AT111" s="36">
        <f t="shared" si="294"/>
        <v>1.72045</v>
      </c>
      <c r="AU111" s="36">
        <f t="shared" si="294"/>
        <v>1.72045</v>
      </c>
      <c r="AV111" s="36">
        <f t="shared" si="294"/>
        <v>1.72045</v>
      </c>
      <c r="AW111" s="36">
        <f t="shared" si="294"/>
        <v>1.72045</v>
      </c>
      <c r="AX111" s="36">
        <f t="shared" si="294"/>
        <v>1.72045</v>
      </c>
      <c r="AY111" s="36">
        <f t="shared" si="294"/>
        <v>1.72045</v>
      </c>
      <c r="AZ111" s="36">
        <f t="shared" si="294"/>
        <v>1.72045</v>
      </c>
      <c r="BA111" s="36">
        <f t="shared" si="294"/>
        <v>1.72045</v>
      </c>
      <c r="BB111" s="36">
        <f t="shared" si="294"/>
        <v>1.72045</v>
      </c>
      <c r="BC111" s="36">
        <f t="shared" si="294"/>
        <v>1.72045</v>
      </c>
      <c r="BD111" s="36">
        <f t="shared" si="294"/>
        <v>1.72045</v>
      </c>
      <c r="BE111" s="36">
        <f t="shared" si="294"/>
        <v>1.72045</v>
      </c>
      <c r="BF111" s="36">
        <f t="shared" si="294"/>
        <v>1.72045</v>
      </c>
      <c r="BG111" s="36">
        <f t="shared" si="294"/>
        <v>1.72045</v>
      </c>
      <c r="BH111" s="36">
        <f t="shared" si="294"/>
        <v>1.72045</v>
      </c>
      <c r="BI111" s="36">
        <f t="shared" si="294"/>
        <v>1.72045</v>
      </c>
      <c r="BJ111" s="36">
        <f t="shared" si="294"/>
        <v>1.72045</v>
      </c>
      <c r="BK111" s="36">
        <f t="shared" si="294"/>
        <v>1.72045</v>
      </c>
      <c r="BL111" s="36">
        <f t="shared" si="294"/>
        <v>1.72045</v>
      </c>
      <c r="BM111" s="36">
        <f t="shared" si="294"/>
        <v>1.72045</v>
      </c>
      <c r="BN111" s="36">
        <f t="shared" si="294"/>
        <v>1.72045</v>
      </c>
      <c r="BO111" s="36">
        <f t="shared" si="294"/>
        <v>1.72045</v>
      </c>
      <c r="BP111" s="36">
        <f t="shared" si="294"/>
        <v>1.72045</v>
      </c>
      <c r="BQ111" s="36">
        <f t="shared" si="294"/>
        <v>1.72045</v>
      </c>
      <c r="BR111" s="36">
        <f t="shared" si="294"/>
        <v>1.72045</v>
      </c>
      <c r="BS111" s="36">
        <f t="shared" si="294"/>
        <v>1.72045</v>
      </c>
      <c r="BT111" s="36">
        <f t="shared" ref="BT111:BZ111" si="295">BS111</f>
        <v>1.72045</v>
      </c>
      <c r="BU111" s="36">
        <f t="shared" si="295"/>
        <v>1.72045</v>
      </c>
      <c r="BV111" s="36">
        <f t="shared" si="295"/>
        <v>1.72045</v>
      </c>
      <c r="BW111" s="36">
        <f t="shared" si="295"/>
        <v>1.72045</v>
      </c>
      <c r="BX111" s="36">
        <f t="shared" si="295"/>
        <v>1.72045</v>
      </c>
      <c r="BY111" s="36">
        <f t="shared" si="295"/>
        <v>1.72045</v>
      </c>
      <c r="BZ111" s="37">
        <f t="shared" si="295"/>
        <v>1.72045</v>
      </c>
      <c r="CA111" s="37">
        <f t="shared" ref="CA111" si="296">BZ111</f>
        <v>1.72045</v>
      </c>
      <c r="CB111" s="37">
        <f t="shared" ref="CB111" si="297">CA111</f>
        <v>1.72045</v>
      </c>
      <c r="CC111" s="37">
        <f t="shared" ref="CC111" si="298">CB111</f>
        <v>1.72045</v>
      </c>
      <c r="CD111" s="37">
        <f t="shared" ref="CD111" si="299">CC111</f>
        <v>1.72045</v>
      </c>
      <c r="CE111" s="37">
        <f t="shared" ref="CE111" si="300">CD111</f>
        <v>1.72045</v>
      </c>
      <c r="CF111" s="37">
        <f t="shared" ref="CF111" si="301">CE111</f>
        <v>1.72045</v>
      </c>
      <c r="CG111" s="37">
        <f t="shared" ref="CG111" si="302">CF111</f>
        <v>1.72045</v>
      </c>
      <c r="CH111" s="37">
        <f t="shared" ref="CH111" si="303">CG111</f>
        <v>1.72045</v>
      </c>
      <c r="CI111" s="37">
        <f t="shared" ref="CI111" si="304">CH111</f>
        <v>1.72045</v>
      </c>
      <c r="CJ111" s="37">
        <f t="shared" ref="CJ111" si="305">CI111</f>
        <v>1.72045</v>
      </c>
      <c r="CK111" s="37">
        <f t="shared" ref="CK111" si="306">CJ111</f>
        <v>1.72045</v>
      </c>
      <c r="CL111" s="37">
        <f t="shared" ref="CL111" si="307">CK111</f>
        <v>1.72045</v>
      </c>
    </row>
    <row r="112" spans="1:90" s="25" customFormat="1" ht="21" customHeight="1" x14ac:dyDescent="0.25">
      <c r="A112" s="4" t="s">
        <v>99</v>
      </c>
      <c r="B112" s="7" t="s">
        <v>124</v>
      </c>
      <c r="C112" s="4" t="s">
        <v>127</v>
      </c>
      <c r="D112" s="32">
        <f>SUM(F112:CB112)</f>
        <v>3633138.9651985047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f>K110*POWER((1+(K111/100)),K97)</f>
        <v>67296.377702497353</v>
      </c>
      <c r="L112" s="8">
        <f t="shared" ref="L112:BW112" si="308">L110*POWER((1+(L111/100)),L97)</f>
        <v>68454.178232679988</v>
      </c>
      <c r="M112" s="8">
        <f t="shared" si="308"/>
        <v>69631.898142084145</v>
      </c>
      <c r="N112" s="8">
        <f t="shared" si="308"/>
        <v>70829.880133669634</v>
      </c>
      <c r="O112" s="8">
        <f t="shared" si="308"/>
        <v>72048.472806429359</v>
      </c>
      <c r="P112" s="8">
        <f t="shared" si="308"/>
        <v>73288.030756827575</v>
      </c>
      <c r="Q112" s="8">
        <f t="shared" si="308"/>
        <v>74548.914681983428</v>
      </c>
      <c r="R112" s="8">
        <f t="shared" si="308"/>
        <v>75831.491484629616</v>
      </c>
      <c r="S112" s="8">
        <f t="shared" si="308"/>
        <v>77136.134379876938</v>
      </c>
      <c r="T112" s="8">
        <f t="shared" si="308"/>
        <v>78463.223003815539</v>
      </c>
      <c r="U112" s="8">
        <f t="shared" si="308"/>
        <v>79813.143523984691</v>
      </c>
      <c r="V112" s="8">
        <f t="shared" si="308"/>
        <v>81186.288751743094</v>
      </c>
      <c r="W112" s="8">
        <f t="shared" si="308"/>
        <v>82583.058256572476</v>
      </c>
      <c r="X112" s="8">
        <f t="shared" si="308"/>
        <v>84003.858482347685</v>
      </c>
      <c r="Y112" s="8">
        <f t="shared" si="308"/>
        <v>85449.102865607245</v>
      </c>
      <c r="Z112" s="8">
        <f t="shared" si="308"/>
        <v>86919.211955858584</v>
      </c>
      <c r="AA112" s="8">
        <f t="shared" si="308"/>
        <v>88414.613537953177</v>
      </c>
      <c r="AB112" s="8">
        <f t="shared" si="308"/>
        <v>89935.742756566906</v>
      </c>
      <c r="AC112" s="8">
        <f t="shared" si="308"/>
        <v>91483.042242822281</v>
      </c>
      <c r="AD112" s="8">
        <f t="shared" si="308"/>
        <v>93056.962243088914</v>
      </c>
      <c r="AE112" s="8">
        <f t="shared" si="308"/>
        <v>94657.960750000158</v>
      </c>
      <c r="AF112" s="8">
        <f t="shared" si="308"/>
        <v>96286.503635723537</v>
      </c>
      <c r="AG112" s="8">
        <f t="shared" si="308"/>
        <v>97943.064787524359</v>
      </c>
      <c r="AH112" s="8">
        <f t="shared" si="308"/>
        <v>99628.126245661319</v>
      </c>
      <c r="AI112" s="8">
        <f t="shared" si="308"/>
        <v>101342.17834365483</v>
      </c>
      <c r="AJ112" s="8">
        <f t="shared" si="308"/>
        <v>103085.71985096825</v>
      </c>
      <c r="AK112" s="8">
        <f t="shared" si="308"/>
        <v>104859.25811814425</v>
      </c>
      <c r="AL112" s="8">
        <f t="shared" si="308"/>
        <v>106663.30922443786</v>
      </c>
      <c r="AM112" s="8">
        <f t="shared" si="308"/>
        <v>108498.39812798971</v>
      </c>
      <c r="AN112" s="8">
        <f t="shared" si="308"/>
        <v>110365.05881858272</v>
      </c>
      <c r="AO112" s="8">
        <f t="shared" si="308"/>
        <v>196991.25671682105</v>
      </c>
      <c r="AP112" s="8">
        <f t="shared" si="308"/>
        <v>200380.39279300559</v>
      </c>
      <c r="AQ112" s="8">
        <f t="shared" si="308"/>
        <v>203827.83726081293</v>
      </c>
      <c r="AR112" s="8">
        <f t="shared" si="308"/>
        <v>207334.59328696658</v>
      </c>
      <c r="AS112" s="8">
        <f t="shared" si="308"/>
        <v>210901.68129717227</v>
      </c>
      <c r="AT112" s="8">
        <f t="shared" si="308"/>
        <v>0</v>
      </c>
      <c r="AU112" s="8">
        <f t="shared" si="308"/>
        <v>0</v>
      </c>
      <c r="AV112" s="8">
        <f t="shared" si="308"/>
        <v>0</v>
      </c>
      <c r="AW112" s="8">
        <f t="shared" si="308"/>
        <v>0</v>
      </c>
      <c r="AX112" s="8">
        <f t="shared" si="308"/>
        <v>0</v>
      </c>
      <c r="AY112" s="8">
        <f t="shared" si="308"/>
        <v>0</v>
      </c>
      <c r="AZ112" s="8">
        <f t="shared" si="308"/>
        <v>0</v>
      </c>
      <c r="BA112" s="8">
        <f t="shared" si="308"/>
        <v>0</v>
      </c>
      <c r="BB112" s="8">
        <f t="shared" si="308"/>
        <v>0</v>
      </c>
      <c r="BC112" s="8">
        <f t="shared" si="308"/>
        <v>0</v>
      </c>
      <c r="BD112" s="8">
        <f t="shared" si="308"/>
        <v>0</v>
      </c>
      <c r="BE112" s="8">
        <f t="shared" si="308"/>
        <v>0</v>
      </c>
      <c r="BF112" s="8">
        <f t="shared" si="308"/>
        <v>0</v>
      </c>
      <c r="BG112" s="8">
        <f t="shared" si="308"/>
        <v>0</v>
      </c>
      <c r="BH112" s="8">
        <f t="shared" si="308"/>
        <v>0</v>
      </c>
      <c r="BI112" s="8">
        <f t="shared" si="308"/>
        <v>0</v>
      </c>
      <c r="BJ112" s="8">
        <f t="shared" si="308"/>
        <v>0</v>
      </c>
      <c r="BK112" s="8">
        <f t="shared" si="308"/>
        <v>0</v>
      </c>
      <c r="BL112" s="8">
        <f t="shared" si="308"/>
        <v>0</v>
      </c>
      <c r="BM112" s="8">
        <f t="shared" si="308"/>
        <v>0</v>
      </c>
      <c r="BN112" s="8">
        <f t="shared" si="308"/>
        <v>0</v>
      </c>
      <c r="BO112" s="8">
        <f t="shared" si="308"/>
        <v>0</v>
      </c>
      <c r="BP112" s="8">
        <f t="shared" si="308"/>
        <v>0</v>
      </c>
      <c r="BQ112" s="8">
        <f t="shared" si="308"/>
        <v>0</v>
      </c>
      <c r="BR112" s="8">
        <f t="shared" si="308"/>
        <v>0</v>
      </c>
      <c r="BS112" s="8">
        <f t="shared" si="308"/>
        <v>0</v>
      </c>
      <c r="BT112" s="8">
        <f t="shared" si="308"/>
        <v>0</v>
      </c>
      <c r="BU112" s="8">
        <f t="shared" si="308"/>
        <v>0</v>
      </c>
      <c r="BV112" s="8">
        <f t="shared" si="308"/>
        <v>0</v>
      </c>
      <c r="BW112" s="8">
        <f t="shared" si="308"/>
        <v>0</v>
      </c>
      <c r="BX112" s="8">
        <f t="shared" ref="BX112:BZ112" si="309">BX110*POWER((1+(BX111/100)),BX97)</f>
        <v>0</v>
      </c>
      <c r="BY112" s="8">
        <f t="shared" si="309"/>
        <v>0</v>
      </c>
      <c r="BZ112" s="33">
        <f t="shared" si="309"/>
        <v>0</v>
      </c>
      <c r="CA112" s="33">
        <f t="shared" ref="CA112:CL112" si="310">CA110*POWER((1+(CA111/100)),CA97)</f>
        <v>0</v>
      </c>
      <c r="CB112" s="33">
        <f t="shared" si="310"/>
        <v>0</v>
      </c>
      <c r="CC112" s="33">
        <f t="shared" si="310"/>
        <v>0</v>
      </c>
      <c r="CD112" s="33">
        <f t="shared" si="310"/>
        <v>0</v>
      </c>
      <c r="CE112" s="33">
        <f t="shared" si="310"/>
        <v>0</v>
      </c>
      <c r="CF112" s="33">
        <f t="shared" si="310"/>
        <v>0</v>
      </c>
      <c r="CG112" s="33">
        <f t="shared" si="310"/>
        <v>0</v>
      </c>
      <c r="CH112" s="33">
        <f t="shared" si="310"/>
        <v>0</v>
      </c>
      <c r="CI112" s="33">
        <f t="shared" si="310"/>
        <v>0</v>
      </c>
      <c r="CJ112" s="33">
        <f t="shared" si="310"/>
        <v>0</v>
      </c>
      <c r="CK112" s="33">
        <f t="shared" si="310"/>
        <v>0</v>
      </c>
      <c r="CL112" s="33">
        <f t="shared" si="310"/>
        <v>0</v>
      </c>
    </row>
    <row r="113" spans="1:90" s="25" customFormat="1" ht="30.6" customHeight="1" x14ac:dyDescent="0.25">
      <c r="A113" s="4" t="s">
        <v>128</v>
      </c>
      <c r="B113" s="4" t="s">
        <v>97</v>
      </c>
      <c r="C113" s="36">
        <v>1.97</v>
      </c>
      <c r="D113" s="32"/>
      <c r="E113" s="32"/>
      <c r="F113" s="36">
        <f>C113</f>
        <v>1.97</v>
      </c>
      <c r="G113" s="36">
        <f>F113</f>
        <v>1.97</v>
      </c>
      <c r="H113" s="36">
        <f t="shared" ref="H113:BS113" si="311">G113</f>
        <v>1.97</v>
      </c>
      <c r="I113" s="36">
        <f t="shared" si="311"/>
        <v>1.97</v>
      </c>
      <c r="J113" s="36">
        <f t="shared" si="311"/>
        <v>1.97</v>
      </c>
      <c r="K113" s="36">
        <f t="shared" si="311"/>
        <v>1.97</v>
      </c>
      <c r="L113" s="36">
        <f t="shared" si="311"/>
        <v>1.97</v>
      </c>
      <c r="M113" s="36">
        <f t="shared" si="311"/>
        <v>1.97</v>
      </c>
      <c r="N113" s="36">
        <f t="shared" si="311"/>
        <v>1.97</v>
      </c>
      <c r="O113" s="36">
        <f t="shared" si="311"/>
        <v>1.97</v>
      </c>
      <c r="P113" s="36">
        <f t="shared" si="311"/>
        <v>1.97</v>
      </c>
      <c r="Q113" s="36">
        <f t="shared" si="311"/>
        <v>1.97</v>
      </c>
      <c r="R113" s="36">
        <f t="shared" si="311"/>
        <v>1.97</v>
      </c>
      <c r="S113" s="36">
        <f t="shared" si="311"/>
        <v>1.97</v>
      </c>
      <c r="T113" s="36">
        <f t="shared" si="311"/>
        <v>1.97</v>
      </c>
      <c r="U113" s="36">
        <f t="shared" si="311"/>
        <v>1.97</v>
      </c>
      <c r="V113" s="36">
        <f t="shared" si="311"/>
        <v>1.97</v>
      </c>
      <c r="W113" s="36">
        <f t="shared" si="311"/>
        <v>1.97</v>
      </c>
      <c r="X113" s="36">
        <f t="shared" si="311"/>
        <v>1.97</v>
      </c>
      <c r="Y113" s="36">
        <f t="shared" si="311"/>
        <v>1.97</v>
      </c>
      <c r="Z113" s="36">
        <f t="shared" si="311"/>
        <v>1.97</v>
      </c>
      <c r="AA113" s="36">
        <f t="shared" si="311"/>
        <v>1.97</v>
      </c>
      <c r="AB113" s="36">
        <f t="shared" si="311"/>
        <v>1.97</v>
      </c>
      <c r="AC113" s="36">
        <f t="shared" si="311"/>
        <v>1.97</v>
      </c>
      <c r="AD113" s="36">
        <f t="shared" si="311"/>
        <v>1.97</v>
      </c>
      <c r="AE113" s="36">
        <f t="shared" si="311"/>
        <v>1.97</v>
      </c>
      <c r="AF113" s="36">
        <f t="shared" si="311"/>
        <v>1.97</v>
      </c>
      <c r="AG113" s="36">
        <f t="shared" si="311"/>
        <v>1.97</v>
      </c>
      <c r="AH113" s="36">
        <f t="shared" si="311"/>
        <v>1.97</v>
      </c>
      <c r="AI113" s="36">
        <f t="shared" si="311"/>
        <v>1.97</v>
      </c>
      <c r="AJ113" s="36">
        <f t="shared" si="311"/>
        <v>1.97</v>
      </c>
      <c r="AK113" s="36">
        <f t="shared" si="311"/>
        <v>1.97</v>
      </c>
      <c r="AL113" s="36">
        <f t="shared" si="311"/>
        <v>1.97</v>
      </c>
      <c r="AM113" s="36">
        <f t="shared" si="311"/>
        <v>1.97</v>
      </c>
      <c r="AN113" s="36">
        <f t="shared" si="311"/>
        <v>1.97</v>
      </c>
      <c r="AO113" s="36">
        <f t="shared" si="311"/>
        <v>1.97</v>
      </c>
      <c r="AP113" s="36">
        <f t="shared" si="311"/>
        <v>1.97</v>
      </c>
      <c r="AQ113" s="36">
        <f t="shared" si="311"/>
        <v>1.97</v>
      </c>
      <c r="AR113" s="36">
        <f t="shared" si="311"/>
        <v>1.97</v>
      </c>
      <c r="AS113" s="36">
        <f t="shared" si="311"/>
        <v>1.97</v>
      </c>
      <c r="AT113" s="36">
        <f t="shared" si="311"/>
        <v>1.97</v>
      </c>
      <c r="AU113" s="36">
        <f t="shared" si="311"/>
        <v>1.97</v>
      </c>
      <c r="AV113" s="36">
        <f t="shared" si="311"/>
        <v>1.97</v>
      </c>
      <c r="AW113" s="36">
        <f t="shared" si="311"/>
        <v>1.97</v>
      </c>
      <c r="AX113" s="36">
        <f t="shared" si="311"/>
        <v>1.97</v>
      </c>
      <c r="AY113" s="36">
        <f t="shared" si="311"/>
        <v>1.97</v>
      </c>
      <c r="AZ113" s="36">
        <f t="shared" si="311"/>
        <v>1.97</v>
      </c>
      <c r="BA113" s="36">
        <f t="shared" si="311"/>
        <v>1.97</v>
      </c>
      <c r="BB113" s="36">
        <f t="shared" si="311"/>
        <v>1.97</v>
      </c>
      <c r="BC113" s="36">
        <f t="shared" si="311"/>
        <v>1.97</v>
      </c>
      <c r="BD113" s="36">
        <f t="shared" si="311"/>
        <v>1.97</v>
      </c>
      <c r="BE113" s="36">
        <f t="shared" si="311"/>
        <v>1.97</v>
      </c>
      <c r="BF113" s="36">
        <f t="shared" si="311"/>
        <v>1.97</v>
      </c>
      <c r="BG113" s="36">
        <f t="shared" si="311"/>
        <v>1.97</v>
      </c>
      <c r="BH113" s="36">
        <f t="shared" si="311"/>
        <v>1.97</v>
      </c>
      <c r="BI113" s="36">
        <f t="shared" si="311"/>
        <v>1.97</v>
      </c>
      <c r="BJ113" s="36">
        <f t="shared" si="311"/>
        <v>1.97</v>
      </c>
      <c r="BK113" s="36">
        <f t="shared" si="311"/>
        <v>1.97</v>
      </c>
      <c r="BL113" s="36">
        <f t="shared" si="311"/>
        <v>1.97</v>
      </c>
      <c r="BM113" s="36">
        <f t="shared" si="311"/>
        <v>1.97</v>
      </c>
      <c r="BN113" s="36">
        <f t="shared" si="311"/>
        <v>1.97</v>
      </c>
      <c r="BO113" s="36">
        <f t="shared" si="311"/>
        <v>1.97</v>
      </c>
      <c r="BP113" s="36">
        <f t="shared" si="311"/>
        <v>1.97</v>
      </c>
      <c r="BQ113" s="36">
        <f t="shared" si="311"/>
        <v>1.97</v>
      </c>
      <c r="BR113" s="36">
        <f t="shared" si="311"/>
        <v>1.97</v>
      </c>
      <c r="BS113" s="36">
        <f t="shared" si="311"/>
        <v>1.97</v>
      </c>
      <c r="BT113" s="36">
        <f t="shared" ref="BT113:BZ113" si="312">BS113</f>
        <v>1.97</v>
      </c>
      <c r="BU113" s="36">
        <f t="shared" si="312"/>
        <v>1.97</v>
      </c>
      <c r="BV113" s="36">
        <f t="shared" si="312"/>
        <v>1.97</v>
      </c>
      <c r="BW113" s="36">
        <f t="shared" si="312"/>
        <v>1.97</v>
      </c>
      <c r="BX113" s="36">
        <f t="shared" si="312"/>
        <v>1.97</v>
      </c>
      <c r="BY113" s="36">
        <f t="shared" si="312"/>
        <v>1.97</v>
      </c>
      <c r="BZ113" s="37">
        <f t="shared" si="312"/>
        <v>1.97</v>
      </c>
      <c r="CA113" s="37">
        <f t="shared" ref="CA113" si="313">BZ113</f>
        <v>1.97</v>
      </c>
      <c r="CB113" s="37">
        <f t="shared" ref="CB113" si="314">CA113</f>
        <v>1.97</v>
      </c>
      <c r="CC113" s="37">
        <f t="shared" ref="CC113" si="315">CB113</f>
        <v>1.97</v>
      </c>
      <c r="CD113" s="37">
        <f t="shared" ref="CD113" si="316">CC113</f>
        <v>1.97</v>
      </c>
      <c r="CE113" s="37">
        <f t="shared" ref="CE113" si="317">CD113</f>
        <v>1.97</v>
      </c>
      <c r="CF113" s="37">
        <f t="shared" ref="CF113" si="318">CE113</f>
        <v>1.97</v>
      </c>
      <c r="CG113" s="37">
        <f t="shared" ref="CG113" si="319">CF113</f>
        <v>1.97</v>
      </c>
      <c r="CH113" s="37">
        <f t="shared" ref="CH113" si="320">CG113</f>
        <v>1.97</v>
      </c>
      <c r="CI113" s="37">
        <f t="shared" ref="CI113" si="321">CH113</f>
        <v>1.97</v>
      </c>
      <c r="CJ113" s="37">
        <f t="shared" ref="CJ113" si="322">CI113</f>
        <v>1.97</v>
      </c>
      <c r="CK113" s="37">
        <f t="shared" ref="CK113" si="323">CJ113</f>
        <v>1.97</v>
      </c>
      <c r="CL113" s="37">
        <f t="shared" ref="CL113" si="324">CK113</f>
        <v>1.97</v>
      </c>
    </row>
    <row r="114" spans="1:90" s="25" customFormat="1" ht="27.75" customHeight="1" x14ac:dyDescent="0.25">
      <c r="A114" s="4" t="s">
        <v>99</v>
      </c>
      <c r="B114" s="7" t="s">
        <v>124</v>
      </c>
      <c r="C114" s="4" t="s">
        <v>129</v>
      </c>
      <c r="D114" s="32">
        <f>SUM(F114:CB114)</f>
        <v>8946591.8799726944</v>
      </c>
      <c r="E114" s="32"/>
      <c r="F114" s="8">
        <v>362418</v>
      </c>
      <c r="G114" s="8">
        <v>376362</v>
      </c>
      <c r="H114" s="8">
        <v>341195</v>
      </c>
      <c r="I114" s="8">
        <v>325815</v>
      </c>
      <c r="J114" s="8">
        <v>299973</v>
      </c>
      <c r="K114" s="8">
        <f>K112*POWER((1+(K113/100)),K97)</f>
        <v>88431.2082188934</v>
      </c>
      <c r="L114" s="8">
        <f t="shared" ref="L114:BW114" si="325">L112*POWER((1+(L113/100)),L97)</f>
        <v>91724.689612627059</v>
      </c>
      <c r="M114" s="8">
        <f t="shared" si="325"/>
        <v>95140.831545658366</v>
      </c>
      <c r="N114" s="8">
        <f t="shared" si="325"/>
        <v>98684.202317030766</v>
      </c>
      <c r="O114" s="8">
        <f t="shared" si="325"/>
        <v>102359.54036490727</v>
      </c>
      <c r="P114" s="8">
        <f t="shared" si="325"/>
        <v>106171.76060313449</v>
      </c>
      <c r="Q114" s="8">
        <f t="shared" si="325"/>
        <v>110125.96099380225</v>
      </c>
      <c r="R114" s="8">
        <f t="shared" si="325"/>
        <v>114227.42936458762</v>
      </c>
      <c r="S114" s="8">
        <f t="shared" si="325"/>
        <v>118481.65048000056</v>
      </c>
      <c r="T114" s="8">
        <f t="shared" si="325"/>
        <v>122894.31337598672</v>
      </c>
      <c r="U114" s="8">
        <f t="shared" si="325"/>
        <v>127471.31896769605</v>
      </c>
      <c r="V114" s="8">
        <f t="shared" si="325"/>
        <v>132218.78794059085</v>
      </c>
      <c r="W114" s="8">
        <f t="shared" si="325"/>
        <v>137143.06893544574</v>
      </c>
      <c r="X114" s="8">
        <f t="shared" si="325"/>
        <v>142250.74703818507</v>
      </c>
      <c r="Y114" s="8">
        <f t="shared" si="325"/>
        <v>147548.65258591095</v>
      </c>
      <c r="Z114" s="8">
        <f t="shared" si="325"/>
        <v>153043.87030089795</v>
      </c>
      <c r="AA114" s="8">
        <f t="shared" si="325"/>
        <v>158743.74876476938</v>
      </c>
      <c r="AB114" s="8">
        <f t="shared" si="325"/>
        <v>164655.91024552358</v>
      </c>
      <c r="AC114" s="8">
        <f t="shared" si="325"/>
        <v>170788.26089055359</v>
      </c>
      <c r="AD114" s="8">
        <f t="shared" si="325"/>
        <v>177149.0012992885</v>
      </c>
      <c r="AE114" s="8">
        <f t="shared" si="325"/>
        <v>183746.63748959737</v>
      </c>
      <c r="AF114" s="8">
        <f t="shared" si="325"/>
        <v>190589.99227261861</v>
      </c>
      <c r="AG114" s="8">
        <f t="shared" si="325"/>
        <v>197688.21705122798</v>
      </c>
      <c r="AH114" s="8">
        <f t="shared" si="325"/>
        <v>205050.80405792114</v>
      </c>
      <c r="AI114" s="8">
        <f t="shared" si="325"/>
        <v>212687.59904847748</v>
      </c>
      <c r="AJ114" s="8">
        <f t="shared" si="325"/>
        <v>220608.81446837928</v>
      </c>
      <c r="AK114" s="8">
        <f t="shared" si="325"/>
        <v>228825.04310959351</v>
      </c>
      <c r="AL114" s="8">
        <f t="shared" si="325"/>
        <v>237347.27227597884</v>
      </c>
      <c r="AM114" s="8">
        <f t="shared" si="325"/>
        <v>246186.89847626138</v>
      </c>
      <c r="AN114" s="8">
        <f t="shared" si="325"/>
        <v>255355.74266422685</v>
      </c>
      <c r="AO114" s="8">
        <f t="shared" si="325"/>
        <v>464764.98381746066</v>
      </c>
      <c r="AP114" s="8">
        <f t="shared" si="325"/>
        <v>482074.42533128464</v>
      </c>
      <c r="AQ114" s="8">
        <f t="shared" si="325"/>
        <v>500028.52979510027</v>
      </c>
      <c r="AR114" s="8">
        <f t="shared" si="325"/>
        <v>518651.30666748842</v>
      </c>
      <c r="AS114" s="8">
        <f t="shared" si="325"/>
        <v>537967.65960158862</v>
      </c>
      <c r="AT114" s="8">
        <f t="shared" si="325"/>
        <v>0</v>
      </c>
      <c r="AU114" s="8">
        <f t="shared" si="325"/>
        <v>0</v>
      </c>
      <c r="AV114" s="8">
        <f t="shared" si="325"/>
        <v>0</v>
      </c>
      <c r="AW114" s="8">
        <f t="shared" si="325"/>
        <v>0</v>
      </c>
      <c r="AX114" s="8">
        <f t="shared" si="325"/>
        <v>0</v>
      </c>
      <c r="AY114" s="8">
        <f t="shared" si="325"/>
        <v>0</v>
      </c>
      <c r="AZ114" s="8">
        <f t="shared" si="325"/>
        <v>0</v>
      </c>
      <c r="BA114" s="8">
        <f t="shared" si="325"/>
        <v>0</v>
      </c>
      <c r="BB114" s="8">
        <f t="shared" si="325"/>
        <v>0</v>
      </c>
      <c r="BC114" s="8">
        <f t="shared" si="325"/>
        <v>0</v>
      </c>
      <c r="BD114" s="8">
        <f t="shared" si="325"/>
        <v>0</v>
      </c>
      <c r="BE114" s="8">
        <f t="shared" si="325"/>
        <v>0</v>
      </c>
      <c r="BF114" s="8">
        <f t="shared" si="325"/>
        <v>0</v>
      </c>
      <c r="BG114" s="8">
        <f t="shared" si="325"/>
        <v>0</v>
      </c>
      <c r="BH114" s="8">
        <f t="shared" si="325"/>
        <v>0</v>
      </c>
      <c r="BI114" s="8">
        <f t="shared" si="325"/>
        <v>0</v>
      </c>
      <c r="BJ114" s="8">
        <f t="shared" si="325"/>
        <v>0</v>
      </c>
      <c r="BK114" s="8">
        <f t="shared" si="325"/>
        <v>0</v>
      </c>
      <c r="BL114" s="8">
        <f t="shared" si="325"/>
        <v>0</v>
      </c>
      <c r="BM114" s="8">
        <f t="shared" si="325"/>
        <v>0</v>
      </c>
      <c r="BN114" s="8">
        <f t="shared" si="325"/>
        <v>0</v>
      </c>
      <c r="BO114" s="8">
        <f t="shared" si="325"/>
        <v>0</v>
      </c>
      <c r="BP114" s="8">
        <f t="shared" si="325"/>
        <v>0</v>
      </c>
      <c r="BQ114" s="8">
        <f t="shared" si="325"/>
        <v>0</v>
      </c>
      <c r="BR114" s="8">
        <f t="shared" si="325"/>
        <v>0</v>
      </c>
      <c r="BS114" s="8">
        <f t="shared" si="325"/>
        <v>0</v>
      </c>
      <c r="BT114" s="8">
        <f t="shared" si="325"/>
        <v>0</v>
      </c>
      <c r="BU114" s="8">
        <f t="shared" si="325"/>
        <v>0</v>
      </c>
      <c r="BV114" s="8">
        <f t="shared" si="325"/>
        <v>0</v>
      </c>
      <c r="BW114" s="8">
        <f t="shared" si="325"/>
        <v>0</v>
      </c>
      <c r="BX114" s="8">
        <f t="shared" ref="BX114:BZ114" si="326">BX112*POWER((1+(BX113/100)),BX97)</f>
        <v>0</v>
      </c>
      <c r="BY114" s="8">
        <f t="shared" si="326"/>
        <v>0</v>
      </c>
      <c r="BZ114" s="33">
        <f t="shared" si="326"/>
        <v>0</v>
      </c>
      <c r="CA114" s="33">
        <f t="shared" ref="CA114:CL114" si="327">CA112*POWER((1+(CA113/100)),CA97)</f>
        <v>0</v>
      </c>
      <c r="CB114" s="33">
        <f t="shared" si="327"/>
        <v>0</v>
      </c>
      <c r="CC114" s="33">
        <f t="shared" si="327"/>
        <v>0</v>
      </c>
      <c r="CD114" s="33">
        <f t="shared" si="327"/>
        <v>0</v>
      </c>
      <c r="CE114" s="33">
        <f t="shared" si="327"/>
        <v>0</v>
      </c>
      <c r="CF114" s="33">
        <f t="shared" si="327"/>
        <v>0</v>
      </c>
      <c r="CG114" s="33">
        <f t="shared" si="327"/>
        <v>0</v>
      </c>
      <c r="CH114" s="33">
        <f t="shared" si="327"/>
        <v>0</v>
      </c>
      <c r="CI114" s="33">
        <f t="shared" si="327"/>
        <v>0</v>
      </c>
      <c r="CJ114" s="33">
        <f t="shared" si="327"/>
        <v>0</v>
      </c>
      <c r="CK114" s="33">
        <f t="shared" si="327"/>
        <v>0</v>
      </c>
      <c r="CL114" s="33">
        <f t="shared" si="327"/>
        <v>0</v>
      </c>
    </row>
    <row r="115" spans="1:90" s="44" customFormat="1" ht="21" customHeight="1" x14ac:dyDescent="0.25">
      <c r="A115" s="38"/>
      <c r="B115" s="38" t="s">
        <v>122</v>
      </c>
      <c r="C115" s="38"/>
      <c r="D115" s="39"/>
      <c r="E115" s="39"/>
      <c r="F115" s="41">
        <v>1</v>
      </c>
      <c r="G115" s="41">
        <v>2</v>
      </c>
      <c r="H115" s="41">
        <v>3</v>
      </c>
      <c r="I115" s="41">
        <v>4</v>
      </c>
      <c r="J115" s="41">
        <v>5</v>
      </c>
      <c r="K115" s="41">
        <v>6</v>
      </c>
      <c r="L115" s="41">
        <v>7</v>
      </c>
      <c r="M115" s="41">
        <v>8</v>
      </c>
      <c r="N115" s="41">
        <v>9</v>
      </c>
      <c r="O115" s="41">
        <v>10</v>
      </c>
      <c r="P115" s="41">
        <v>11</v>
      </c>
      <c r="Q115" s="41">
        <v>12</v>
      </c>
      <c r="R115" s="41">
        <v>13</v>
      </c>
      <c r="S115" s="41">
        <v>14</v>
      </c>
      <c r="T115" s="41">
        <v>15</v>
      </c>
      <c r="U115" s="41">
        <v>16</v>
      </c>
      <c r="V115" s="41">
        <v>17</v>
      </c>
      <c r="W115" s="41">
        <v>18</v>
      </c>
      <c r="X115" s="41">
        <v>19</v>
      </c>
      <c r="Y115" s="41">
        <v>20</v>
      </c>
      <c r="Z115" s="41">
        <v>21</v>
      </c>
      <c r="AA115" s="41">
        <v>22</v>
      </c>
      <c r="AB115" s="41">
        <v>23</v>
      </c>
      <c r="AC115" s="41">
        <v>24</v>
      </c>
      <c r="AD115" s="41">
        <v>25</v>
      </c>
      <c r="AE115" s="41">
        <v>26</v>
      </c>
      <c r="AF115" s="41">
        <v>27</v>
      </c>
      <c r="AG115" s="41">
        <v>28</v>
      </c>
      <c r="AH115" s="41">
        <v>29</v>
      </c>
      <c r="AI115" s="41">
        <v>30</v>
      </c>
      <c r="AJ115" s="41">
        <v>31</v>
      </c>
      <c r="AK115" s="41">
        <v>32</v>
      </c>
      <c r="AL115" s="41">
        <v>33</v>
      </c>
      <c r="AM115" s="41">
        <v>34</v>
      </c>
      <c r="AN115" s="41">
        <v>35</v>
      </c>
      <c r="AO115" s="41">
        <v>36</v>
      </c>
      <c r="AP115" s="41">
        <v>37</v>
      </c>
      <c r="AQ115" s="41">
        <v>38</v>
      </c>
      <c r="AR115" s="41">
        <v>39</v>
      </c>
      <c r="AS115" s="41">
        <v>40</v>
      </c>
      <c r="AT115" s="41">
        <v>41</v>
      </c>
      <c r="AU115" s="41">
        <v>42</v>
      </c>
      <c r="AV115" s="41">
        <v>43</v>
      </c>
      <c r="AW115" s="41">
        <v>44</v>
      </c>
      <c r="AX115" s="41">
        <v>45</v>
      </c>
      <c r="AY115" s="41">
        <v>46</v>
      </c>
      <c r="AZ115" s="41">
        <v>47</v>
      </c>
      <c r="BA115" s="41">
        <v>48</v>
      </c>
      <c r="BB115" s="41">
        <v>49</v>
      </c>
      <c r="BC115" s="41">
        <v>50</v>
      </c>
      <c r="BD115" s="41">
        <v>51</v>
      </c>
      <c r="BE115" s="41">
        <v>52</v>
      </c>
      <c r="BF115" s="41">
        <v>53</v>
      </c>
      <c r="BG115" s="41">
        <v>54</v>
      </c>
      <c r="BH115" s="41">
        <v>55</v>
      </c>
      <c r="BI115" s="41">
        <v>56</v>
      </c>
      <c r="BJ115" s="41">
        <v>57</v>
      </c>
      <c r="BK115" s="41">
        <v>58</v>
      </c>
      <c r="BL115" s="41">
        <v>59</v>
      </c>
      <c r="BM115" s="41">
        <v>60</v>
      </c>
      <c r="BN115" s="41">
        <v>61</v>
      </c>
      <c r="BO115" s="41">
        <v>62</v>
      </c>
      <c r="BP115" s="41">
        <v>63</v>
      </c>
      <c r="BQ115" s="41">
        <v>64</v>
      </c>
      <c r="BR115" s="41">
        <v>65</v>
      </c>
      <c r="BS115" s="41">
        <v>66</v>
      </c>
      <c r="BT115" s="41">
        <v>67</v>
      </c>
      <c r="BU115" s="41">
        <v>68</v>
      </c>
      <c r="BV115" s="41">
        <v>69</v>
      </c>
      <c r="BW115" s="41">
        <v>70</v>
      </c>
      <c r="BX115" s="41">
        <v>71</v>
      </c>
      <c r="BY115" s="41">
        <v>72</v>
      </c>
      <c r="BZ115" s="42">
        <v>73</v>
      </c>
      <c r="CA115" s="42">
        <v>74</v>
      </c>
      <c r="CB115" s="42">
        <v>75</v>
      </c>
      <c r="CC115" s="42">
        <v>76</v>
      </c>
      <c r="CD115" s="42">
        <v>77</v>
      </c>
      <c r="CE115" s="42">
        <v>78</v>
      </c>
      <c r="CF115" s="42">
        <v>79</v>
      </c>
      <c r="CG115" s="42">
        <v>80</v>
      </c>
      <c r="CH115" s="42">
        <v>81</v>
      </c>
      <c r="CI115" s="42">
        <v>82</v>
      </c>
      <c r="CJ115" s="42">
        <v>83</v>
      </c>
      <c r="CK115" s="42">
        <v>84</v>
      </c>
      <c r="CL115" s="42">
        <v>85</v>
      </c>
    </row>
    <row r="116" spans="1:90" s="25" customFormat="1" ht="35.450000000000003" customHeight="1" x14ac:dyDescent="0.25">
      <c r="A116" s="31" t="s">
        <v>132</v>
      </c>
      <c r="B116" s="7" t="s">
        <v>124</v>
      </c>
      <c r="C116" s="4" t="s">
        <v>125</v>
      </c>
      <c r="D116" s="32">
        <f>SUM(F116:CB116)</f>
        <v>6616000</v>
      </c>
      <c r="E116" s="32"/>
      <c r="F116" s="8">
        <v>0</v>
      </c>
      <c r="G116" s="8">
        <v>0</v>
      </c>
      <c r="H116" s="8">
        <v>0</v>
      </c>
      <c r="I116" s="8">
        <v>0</v>
      </c>
      <c r="J116" s="8">
        <v>178000</v>
      </c>
      <c r="K116" s="8">
        <v>178000</v>
      </c>
      <c r="L116" s="8">
        <v>178000</v>
      </c>
      <c r="M116" s="8">
        <v>178000</v>
      </c>
      <c r="N116" s="8">
        <v>178000</v>
      </c>
      <c r="O116" s="8">
        <v>227000</v>
      </c>
      <c r="P116" s="8">
        <v>74000</v>
      </c>
      <c r="Q116" s="8">
        <v>67000</v>
      </c>
      <c r="R116" s="8">
        <v>65000</v>
      </c>
      <c r="S116" s="8">
        <v>133000</v>
      </c>
      <c r="T116" s="8">
        <v>27000</v>
      </c>
      <c r="U116" s="8">
        <v>27000</v>
      </c>
      <c r="V116" s="8">
        <v>27000</v>
      </c>
      <c r="W116" s="8">
        <v>27000</v>
      </c>
      <c r="X116" s="8">
        <v>27000</v>
      </c>
      <c r="Y116" s="8">
        <v>27000</v>
      </c>
      <c r="Z116" s="8">
        <v>27000</v>
      </c>
      <c r="AA116" s="8">
        <v>27000</v>
      </c>
      <c r="AB116" s="8">
        <v>27000</v>
      </c>
      <c r="AC116" s="8">
        <v>27000</v>
      </c>
      <c r="AD116" s="8">
        <v>70000</v>
      </c>
      <c r="AE116" s="8">
        <v>70000</v>
      </c>
      <c r="AF116" s="8">
        <v>79000</v>
      </c>
      <c r="AG116" s="8">
        <v>274000</v>
      </c>
      <c r="AH116" s="8">
        <v>274000</v>
      </c>
      <c r="AI116" s="8">
        <v>274000</v>
      </c>
      <c r="AJ116" s="8">
        <v>209000</v>
      </c>
      <c r="AK116" s="8">
        <v>76000</v>
      </c>
      <c r="AL116" s="8">
        <v>76000</v>
      </c>
      <c r="AM116" s="8">
        <v>76000</v>
      </c>
      <c r="AN116" s="8">
        <v>76000</v>
      </c>
      <c r="AO116" s="8">
        <v>76000</v>
      </c>
      <c r="AP116" s="8">
        <v>76000</v>
      </c>
      <c r="AQ116" s="8">
        <v>76000</v>
      </c>
      <c r="AR116" s="8">
        <v>76000</v>
      </c>
      <c r="AS116" s="8">
        <v>76000</v>
      </c>
      <c r="AT116" s="8">
        <v>76000</v>
      </c>
      <c r="AU116" s="8">
        <v>76000</v>
      </c>
      <c r="AV116" s="8">
        <v>76000</v>
      </c>
      <c r="AW116" s="8">
        <v>76000</v>
      </c>
      <c r="AX116" s="8">
        <v>76000</v>
      </c>
      <c r="AY116" s="8">
        <v>76000</v>
      </c>
      <c r="AZ116" s="8">
        <v>76000</v>
      </c>
      <c r="BA116" s="8">
        <v>76000</v>
      </c>
      <c r="BB116" s="8">
        <v>76000</v>
      </c>
      <c r="BC116" s="8">
        <v>76000</v>
      </c>
      <c r="BD116" s="8">
        <v>76000</v>
      </c>
      <c r="BE116" s="8">
        <v>76000</v>
      </c>
      <c r="BF116" s="8">
        <v>76000</v>
      </c>
      <c r="BG116" s="8">
        <v>76000</v>
      </c>
      <c r="BH116" s="8">
        <v>76000</v>
      </c>
      <c r="BI116" s="8">
        <v>76000</v>
      </c>
      <c r="BJ116" s="8">
        <v>76000</v>
      </c>
      <c r="BK116" s="8">
        <v>76000</v>
      </c>
      <c r="BL116" s="8">
        <v>76000</v>
      </c>
      <c r="BM116" s="8">
        <v>76000</v>
      </c>
      <c r="BN116" s="8">
        <v>76000</v>
      </c>
      <c r="BO116" s="8">
        <v>76000</v>
      </c>
      <c r="BP116" s="8">
        <v>76000</v>
      </c>
      <c r="BQ116" s="8">
        <v>76000</v>
      </c>
      <c r="BR116" s="8">
        <v>76000</v>
      </c>
      <c r="BS116" s="8">
        <v>76000</v>
      </c>
      <c r="BT116" s="8">
        <v>76000</v>
      </c>
      <c r="BU116" s="8">
        <v>76000</v>
      </c>
      <c r="BV116" s="8">
        <v>76000</v>
      </c>
      <c r="BW116" s="8">
        <v>76000</v>
      </c>
      <c r="BX116" s="8">
        <v>76000</v>
      </c>
      <c r="BY116" s="8">
        <v>150000</v>
      </c>
      <c r="BZ116" s="33">
        <v>150000</v>
      </c>
      <c r="CA116" s="8">
        <v>150000</v>
      </c>
      <c r="CB116" s="33">
        <v>150000</v>
      </c>
      <c r="CC116" s="8">
        <v>150000</v>
      </c>
      <c r="CD116" s="33">
        <v>150000</v>
      </c>
      <c r="CE116" s="8">
        <v>150000</v>
      </c>
      <c r="CF116" s="33">
        <v>150000</v>
      </c>
      <c r="CG116" s="8">
        <v>150000</v>
      </c>
      <c r="CH116" s="33">
        <v>150000</v>
      </c>
      <c r="CI116" s="8">
        <v>150000</v>
      </c>
      <c r="CJ116" s="33">
        <v>150000</v>
      </c>
      <c r="CK116" s="8">
        <v>150000</v>
      </c>
      <c r="CL116" s="8">
        <v>0</v>
      </c>
    </row>
    <row r="117" spans="1:90" s="25" customFormat="1" ht="21" customHeight="1" x14ac:dyDescent="0.25">
      <c r="A117" s="4" t="s">
        <v>126</v>
      </c>
      <c r="B117" s="4" t="s">
        <v>97</v>
      </c>
      <c r="C117" s="36">
        <v>1.72045</v>
      </c>
      <c r="D117" s="32"/>
      <c r="E117" s="32"/>
      <c r="F117" s="36">
        <f>C117</f>
        <v>1.72045</v>
      </c>
      <c r="G117" s="36">
        <f>F117</f>
        <v>1.72045</v>
      </c>
      <c r="H117" s="36">
        <f t="shared" ref="H117:BS117" si="328">G117</f>
        <v>1.72045</v>
      </c>
      <c r="I117" s="36">
        <f t="shared" si="328"/>
        <v>1.72045</v>
      </c>
      <c r="J117" s="36">
        <f t="shared" si="328"/>
        <v>1.72045</v>
      </c>
      <c r="K117" s="36">
        <f t="shared" si="328"/>
        <v>1.72045</v>
      </c>
      <c r="L117" s="36">
        <f t="shared" si="328"/>
        <v>1.72045</v>
      </c>
      <c r="M117" s="36">
        <f t="shared" si="328"/>
        <v>1.72045</v>
      </c>
      <c r="N117" s="36">
        <f t="shared" si="328"/>
        <v>1.72045</v>
      </c>
      <c r="O117" s="36">
        <f t="shared" si="328"/>
        <v>1.72045</v>
      </c>
      <c r="P117" s="36">
        <f t="shared" si="328"/>
        <v>1.72045</v>
      </c>
      <c r="Q117" s="36">
        <f t="shared" si="328"/>
        <v>1.72045</v>
      </c>
      <c r="R117" s="36">
        <f t="shared" si="328"/>
        <v>1.72045</v>
      </c>
      <c r="S117" s="36">
        <f t="shared" si="328"/>
        <v>1.72045</v>
      </c>
      <c r="T117" s="36">
        <f t="shared" si="328"/>
        <v>1.72045</v>
      </c>
      <c r="U117" s="36">
        <f t="shared" si="328"/>
        <v>1.72045</v>
      </c>
      <c r="V117" s="36">
        <f t="shared" si="328"/>
        <v>1.72045</v>
      </c>
      <c r="W117" s="36">
        <f t="shared" si="328"/>
        <v>1.72045</v>
      </c>
      <c r="X117" s="36">
        <f t="shared" si="328"/>
        <v>1.72045</v>
      </c>
      <c r="Y117" s="36">
        <f t="shared" si="328"/>
        <v>1.72045</v>
      </c>
      <c r="Z117" s="36">
        <f t="shared" si="328"/>
        <v>1.72045</v>
      </c>
      <c r="AA117" s="36">
        <f t="shared" si="328"/>
        <v>1.72045</v>
      </c>
      <c r="AB117" s="36">
        <f t="shared" si="328"/>
        <v>1.72045</v>
      </c>
      <c r="AC117" s="36">
        <f t="shared" si="328"/>
        <v>1.72045</v>
      </c>
      <c r="AD117" s="36">
        <f t="shared" si="328"/>
        <v>1.72045</v>
      </c>
      <c r="AE117" s="36">
        <f t="shared" si="328"/>
        <v>1.72045</v>
      </c>
      <c r="AF117" s="36">
        <f t="shared" si="328"/>
        <v>1.72045</v>
      </c>
      <c r="AG117" s="36">
        <f t="shared" si="328"/>
        <v>1.72045</v>
      </c>
      <c r="AH117" s="36">
        <f t="shared" si="328"/>
        <v>1.72045</v>
      </c>
      <c r="AI117" s="36">
        <f t="shared" si="328"/>
        <v>1.72045</v>
      </c>
      <c r="AJ117" s="36">
        <f t="shared" si="328"/>
        <v>1.72045</v>
      </c>
      <c r="AK117" s="36">
        <f t="shared" si="328"/>
        <v>1.72045</v>
      </c>
      <c r="AL117" s="36">
        <f t="shared" si="328"/>
        <v>1.72045</v>
      </c>
      <c r="AM117" s="36">
        <f t="shared" si="328"/>
        <v>1.72045</v>
      </c>
      <c r="AN117" s="36">
        <f t="shared" si="328"/>
        <v>1.72045</v>
      </c>
      <c r="AO117" s="36">
        <f t="shared" si="328"/>
        <v>1.72045</v>
      </c>
      <c r="AP117" s="36">
        <f t="shared" si="328"/>
        <v>1.72045</v>
      </c>
      <c r="AQ117" s="36">
        <f t="shared" si="328"/>
        <v>1.72045</v>
      </c>
      <c r="AR117" s="36">
        <f t="shared" si="328"/>
        <v>1.72045</v>
      </c>
      <c r="AS117" s="36">
        <f t="shared" si="328"/>
        <v>1.72045</v>
      </c>
      <c r="AT117" s="36">
        <f t="shared" si="328"/>
        <v>1.72045</v>
      </c>
      <c r="AU117" s="36">
        <f t="shared" si="328"/>
        <v>1.72045</v>
      </c>
      <c r="AV117" s="36">
        <f t="shared" si="328"/>
        <v>1.72045</v>
      </c>
      <c r="AW117" s="36">
        <f t="shared" si="328"/>
        <v>1.72045</v>
      </c>
      <c r="AX117" s="36">
        <f t="shared" si="328"/>
        <v>1.72045</v>
      </c>
      <c r="AY117" s="36">
        <f t="shared" si="328"/>
        <v>1.72045</v>
      </c>
      <c r="AZ117" s="36">
        <f t="shared" si="328"/>
        <v>1.72045</v>
      </c>
      <c r="BA117" s="36">
        <f t="shared" si="328"/>
        <v>1.72045</v>
      </c>
      <c r="BB117" s="36">
        <f t="shared" si="328"/>
        <v>1.72045</v>
      </c>
      <c r="BC117" s="36">
        <f t="shared" si="328"/>
        <v>1.72045</v>
      </c>
      <c r="BD117" s="36">
        <f t="shared" si="328"/>
        <v>1.72045</v>
      </c>
      <c r="BE117" s="36">
        <f t="shared" si="328"/>
        <v>1.72045</v>
      </c>
      <c r="BF117" s="36">
        <f t="shared" si="328"/>
        <v>1.72045</v>
      </c>
      <c r="BG117" s="36">
        <f t="shared" si="328"/>
        <v>1.72045</v>
      </c>
      <c r="BH117" s="36">
        <f t="shared" si="328"/>
        <v>1.72045</v>
      </c>
      <c r="BI117" s="36">
        <f t="shared" si="328"/>
        <v>1.72045</v>
      </c>
      <c r="BJ117" s="36">
        <f t="shared" si="328"/>
        <v>1.72045</v>
      </c>
      <c r="BK117" s="36">
        <f t="shared" si="328"/>
        <v>1.72045</v>
      </c>
      <c r="BL117" s="36">
        <f t="shared" si="328"/>
        <v>1.72045</v>
      </c>
      <c r="BM117" s="36">
        <f t="shared" si="328"/>
        <v>1.72045</v>
      </c>
      <c r="BN117" s="36">
        <f t="shared" si="328"/>
        <v>1.72045</v>
      </c>
      <c r="BO117" s="36">
        <f t="shared" si="328"/>
        <v>1.72045</v>
      </c>
      <c r="BP117" s="36">
        <f t="shared" si="328"/>
        <v>1.72045</v>
      </c>
      <c r="BQ117" s="36">
        <f t="shared" si="328"/>
        <v>1.72045</v>
      </c>
      <c r="BR117" s="36">
        <f t="shared" si="328"/>
        <v>1.72045</v>
      </c>
      <c r="BS117" s="36">
        <f t="shared" si="328"/>
        <v>1.72045</v>
      </c>
      <c r="BT117" s="36">
        <f t="shared" ref="BT117:BZ117" si="329">BS117</f>
        <v>1.72045</v>
      </c>
      <c r="BU117" s="36">
        <f t="shared" si="329"/>
        <v>1.72045</v>
      </c>
      <c r="BV117" s="36">
        <f t="shared" si="329"/>
        <v>1.72045</v>
      </c>
      <c r="BW117" s="36">
        <f t="shared" si="329"/>
        <v>1.72045</v>
      </c>
      <c r="BX117" s="36">
        <f t="shared" si="329"/>
        <v>1.72045</v>
      </c>
      <c r="BY117" s="36">
        <f t="shared" si="329"/>
        <v>1.72045</v>
      </c>
      <c r="BZ117" s="37">
        <f t="shared" si="329"/>
        <v>1.72045</v>
      </c>
      <c r="CA117" s="37">
        <f t="shared" ref="CA117" si="330">BZ117</f>
        <v>1.72045</v>
      </c>
      <c r="CB117" s="37">
        <f t="shared" ref="CB117" si="331">CA117</f>
        <v>1.72045</v>
      </c>
      <c r="CC117" s="37">
        <f t="shared" ref="CC117" si="332">CB117</f>
        <v>1.72045</v>
      </c>
      <c r="CD117" s="37">
        <f t="shared" ref="CD117" si="333">CC117</f>
        <v>1.72045</v>
      </c>
      <c r="CE117" s="37">
        <f t="shared" ref="CE117" si="334">CD117</f>
        <v>1.72045</v>
      </c>
      <c r="CF117" s="37">
        <f t="shared" ref="CF117" si="335">CE117</f>
        <v>1.72045</v>
      </c>
      <c r="CG117" s="37">
        <f t="shared" ref="CG117" si="336">CF117</f>
        <v>1.72045</v>
      </c>
      <c r="CH117" s="37">
        <f t="shared" ref="CH117" si="337">CG117</f>
        <v>1.72045</v>
      </c>
      <c r="CI117" s="37">
        <f t="shared" ref="CI117" si="338">CH117</f>
        <v>1.72045</v>
      </c>
      <c r="CJ117" s="37">
        <f t="shared" ref="CJ117" si="339">CI117</f>
        <v>1.72045</v>
      </c>
      <c r="CK117" s="37">
        <f t="shared" ref="CK117" si="340">CJ117</f>
        <v>1.72045</v>
      </c>
      <c r="CL117" s="37">
        <f t="shared" ref="CL117" si="341">CK117</f>
        <v>1.72045</v>
      </c>
    </row>
    <row r="118" spans="1:90" s="25" customFormat="1" ht="21" customHeight="1" x14ac:dyDescent="0.25">
      <c r="A118" s="4" t="s">
        <v>99</v>
      </c>
      <c r="B118" s="7" t="s">
        <v>124</v>
      </c>
      <c r="C118" s="4" t="s">
        <v>127</v>
      </c>
      <c r="D118" s="32">
        <f>SUM(F118:CB118)</f>
        <v>15678616.53033866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f>J116*POWER((1+(J117/100)),J97)</f>
        <v>222191.55503377106</v>
      </c>
      <c r="K118" s="8">
        <f>K116*POWER((1+(K117/100)),K97)</f>
        <v>226014.24964234963</v>
      </c>
      <c r="L118" s="8">
        <f t="shared" ref="L118:BV118" si="342">L116*POWER((1+(L117/100)),L97)</f>
        <v>229902.71180032144</v>
      </c>
      <c r="M118" s="8">
        <f t="shared" si="342"/>
        <v>233858.07300549012</v>
      </c>
      <c r="N118" s="8">
        <f t="shared" si="342"/>
        <v>237881.48422251313</v>
      </c>
      <c r="O118" s="8">
        <f t="shared" si="342"/>
        <v>308584.96843508421</v>
      </c>
      <c r="P118" s="8">
        <f t="shared" si="342"/>
        <v>102326.68445292907</v>
      </c>
      <c r="Q118" s="8">
        <f t="shared" si="342"/>
        <v>94241.080824394157</v>
      </c>
      <c r="R118" s="8">
        <f t="shared" si="342"/>
        <v>93000.885783036327</v>
      </c>
      <c r="S118" s="8">
        <f t="shared" si="342"/>
        <v>193568.03533063459</v>
      </c>
      <c r="T118" s="8">
        <f t="shared" si="342"/>
        <v>39971.830586849421</v>
      </c>
      <c r="U118" s="8">
        <f t="shared" si="342"/>
        <v>40659.525946180882</v>
      </c>
      <c r="V118" s="8">
        <f t="shared" si="342"/>
        <v>41359.052760321953</v>
      </c>
      <c r="W118" s="8">
        <f t="shared" si="342"/>
        <v>42070.614583536924</v>
      </c>
      <c r="X118" s="8">
        <f t="shared" si="342"/>
        <v>42794.418472139383</v>
      </c>
      <c r="Y118" s="8">
        <f t="shared" si="342"/>
        <v>43530.675044743315</v>
      </c>
      <c r="Z118" s="8">
        <f t="shared" si="342"/>
        <v>44279.598543550601</v>
      </c>
      <c r="AA118" s="8">
        <f t="shared" si="342"/>
        <v>45041.40689669313</v>
      </c>
      <c r="AB118" s="8">
        <f t="shared" si="342"/>
        <v>45816.32178164729</v>
      </c>
      <c r="AC118" s="8">
        <f t="shared" si="342"/>
        <v>46604.568689739652</v>
      </c>
      <c r="AD118" s="8">
        <f t="shared" si="342"/>
        <v>122905.4218304948</v>
      </c>
      <c r="AE118" s="8">
        <f t="shared" si="342"/>
        <v>125019.94816037758</v>
      </c>
      <c r="AF118" s="8">
        <f t="shared" si="342"/>
        <v>143521.39221173886</v>
      </c>
      <c r="AG118" s="8">
        <f t="shared" si="342"/>
        <v>506347.16512795613</v>
      </c>
      <c r="AH118" s="8">
        <f t="shared" si="342"/>
        <v>515058.61493040004</v>
      </c>
      <c r="AI118" s="8">
        <f t="shared" si="342"/>
        <v>523919.94087097025</v>
      </c>
      <c r="AJ118" s="8">
        <f t="shared" si="342"/>
        <v>406507.83865759172</v>
      </c>
      <c r="AK118" s="8">
        <f t="shared" si="342"/>
        <v>150364.21918828232</v>
      </c>
      <c r="AL118" s="8">
        <f t="shared" si="342"/>
        <v>152951.16039730713</v>
      </c>
      <c r="AM118" s="8">
        <f t="shared" si="342"/>
        <v>155582.60863636262</v>
      </c>
      <c r="AN118" s="8">
        <f t="shared" si="342"/>
        <v>158259.32962664694</v>
      </c>
      <c r="AO118" s="8">
        <f t="shared" si="342"/>
        <v>160982.10226320862</v>
      </c>
      <c r="AP118" s="8">
        <f t="shared" si="342"/>
        <v>163751.71884159598</v>
      </c>
      <c r="AQ118" s="8">
        <f t="shared" si="342"/>
        <v>166568.98528840626</v>
      </c>
      <c r="AR118" s="8">
        <f t="shared" si="342"/>
        <v>169434.72139580065</v>
      </c>
      <c r="AS118" s="8">
        <f t="shared" si="342"/>
        <v>172349.76106005476</v>
      </c>
      <c r="AT118" s="8">
        <f t="shared" si="342"/>
        <v>175314.95252421248</v>
      </c>
      <c r="AU118" s="8">
        <f t="shared" si="342"/>
        <v>178331.15862491532</v>
      </c>
      <c r="AV118" s="8">
        <f t="shared" si="342"/>
        <v>181399.25704347767</v>
      </c>
      <c r="AW118" s="8">
        <f t="shared" si="342"/>
        <v>184520.14056128223</v>
      </c>
      <c r="AX118" s="8">
        <f t="shared" si="342"/>
        <v>187694.71731956882</v>
      </c>
      <c r="AY118" s="8">
        <f t="shared" si="342"/>
        <v>190923.91108369335</v>
      </c>
      <c r="AZ118" s="8">
        <f t="shared" si="342"/>
        <v>194208.66151193276</v>
      </c>
      <c r="BA118" s="8">
        <f t="shared" si="342"/>
        <v>197549.92442891485</v>
      </c>
      <c r="BB118" s="8">
        <f t="shared" si="342"/>
        <v>200948.67210375212</v>
      </c>
      <c r="BC118" s="8">
        <f t="shared" si="342"/>
        <v>204405.89353296117</v>
      </c>
      <c r="BD118" s="8">
        <f t="shared" si="342"/>
        <v>207922.59472824901</v>
      </c>
      <c r="BE118" s="8">
        <f t="shared" si="342"/>
        <v>211499.7990092512</v>
      </c>
      <c r="BF118" s="8">
        <f t="shared" si="342"/>
        <v>215138.54730130587</v>
      </c>
      <c r="BG118" s="8">
        <f t="shared" si="342"/>
        <v>218839.89843835123</v>
      </c>
      <c r="BH118" s="8">
        <f t="shared" si="342"/>
        <v>222604.92947103389</v>
      </c>
      <c r="BI118" s="8">
        <f t="shared" si="342"/>
        <v>226434.73598011833</v>
      </c>
      <c r="BJ118" s="8">
        <f t="shared" si="342"/>
        <v>230330.43239528828</v>
      </c>
      <c r="BK118" s="8">
        <f t="shared" si="342"/>
        <v>234293.15231943308</v>
      </c>
      <c r="BL118" s="8">
        <f t="shared" si="342"/>
        <v>238324.04885851275</v>
      </c>
      <c r="BM118" s="8">
        <f t="shared" si="342"/>
        <v>242424.29495709907</v>
      </c>
      <c r="BN118" s="8">
        <f t="shared" si="342"/>
        <v>246595.0837396885</v>
      </c>
      <c r="BO118" s="8">
        <f t="shared" si="342"/>
        <v>250837.62885788802</v>
      </c>
      <c r="BP118" s="8">
        <f t="shared" si="342"/>
        <v>255153.16484357358</v>
      </c>
      <c r="BQ118" s="8">
        <f t="shared" si="342"/>
        <v>259542.94746812488</v>
      </c>
      <c r="BR118" s="8">
        <f t="shared" si="342"/>
        <v>264008.25410784024</v>
      </c>
      <c r="BS118" s="8">
        <f t="shared" si="342"/>
        <v>268550.38411563862</v>
      </c>
      <c r="BT118" s="8">
        <f t="shared" si="342"/>
        <v>273170.6591991561</v>
      </c>
      <c r="BU118" s="8">
        <f t="shared" si="342"/>
        <v>277870.42380534805</v>
      </c>
      <c r="BV118" s="8">
        <f t="shared" si="342"/>
        <v>282651.0455117072</v>
      </c>
      <c r="BW118" s="8">
        <f t="shared" ref="BW118:BZ118" si="343">BW116*POWER((1+(BW117/100)),BW97)</f>
        <v>287513.91542421345</v>
      </c>
      <c r="BX118" s="8">
        <f t="shared" si="343"/>
        <v>292460.44858212932</v>
      </c>
      <c r="BY118" s="8">
        <f t="shared" si="343"/>
        <v>587155.42967715918</v>
      </c>
      <c r="BZ118" s="33">
        <f t="shared" si="343"/>
        <v>597257.14526704</v>
      </c>
      <c r="CA118" s="33">
        <f t="shared" ref="CA118:CL118" si="344">CA116*POWER((1+(CA117/100)),CA97)</f>
        <v>607532.65582278674</v>
      </c>
      <c r="CB118" s="33">
        <f t="shared" si="344"/>
        <v>617984.95139988989</v>
      </c>
      <c r="CC118" s="33">
        <f t="shared" si="344"/>
        <v>628617.0734962495</v>
      </c>
      <c r="CD118" s="33">
        <f t="shared" si="344"/>
        <v>639432.11593721574</v>
      </c>
      <c r="CE118" s="33">
        <f t="shared" si="344"/>
        <v>650433.22577585757</v>
      </c>
      <c r="CF118" s="33">
        <f t="shared" si="344"/>
        <v>661623.6042087184</v>
      </c>
      <c r="CG118" s="33">
        <f t="shared" si="344"/>
        <v>673006.50750732748</v>
      </c>
      <c r="CH118" s="33">
        <f t="shared" si="344"/>
        <v>684585.24796573736</v>
      </c>
      <c r="CI118" s="33">
        <f t="shared" si="344"/>
        <v>696363.19486436388</v>
      </c>
      <c r="CJ118" s="33">
        <f t="shared" si="344"/>
        <v>708343.77545040788</v>
      </c>
      <c r="CK118" s="33">
        <f t="shared" si="344"/>
        <v>720530.47593514447</v>
      </c>
      <c r="CL118" s="33">
        <f t="shared" si="344"/>
        <v>0</v>
      </c>
    </row>
    <row r="119" spans="1:90" s="25" customFormat="1" ht="29.45" customHeight="1" x14ac:dyDescent="0.25">
      <c r="A119" s="4" t="s">
        <v>128</v>
      </c>
      <c r="B119" s="4" t="s">
        <v>97</v>
      </c>
      <c r="C119" s="36">
        <v>1.97</v>
      </c>
      <c r="D119" s="32"/>
      <c r="E119" s="32"/>
      <c r="F119" s="36">
        <f>C119</f>
        <v>1.97</v>
      </c>
      <c r="G119" s="36">
        <f>F119</f>
        <v>1.97</v>
      </c>
      <c r="H119" s="36">
        <f t="shared" ref="H119:BS119" si="345">G119</f>
        <v>1.97</v>
      </c>
      <c r="I119" s="36">
        <f t="shared" si="345"/>
        <v>1.97</v>
      </c>
      <c r="J119" s="36">
        <f t="shared" si="345"/>
        <v>1.97</v>
      </c>
      <c r="K119" s="36">
        <f t="shared" si="345"/>
        <v>1.97</v>
      </c>
      <c r="L119" s="36">
        <f t="shared" si="345"/>
        <v>1.97</v>
      </c>
      <c r="M119" s="36">
        <f t="shared" si="345"/>
        <v>1.97</v>
      </c>
      <c r="N119" s="36">
        <f t="shared" si="345"/>
        <v>1.97</v>
      </c>
      <c r="O119" s="36">
        <f t="shared" si="345"/>
        <v>1.97</v>
      </c>
      <c r="P119" s="36">
        <f t="shared" si="345"/>
        <v>1.97</v>
      </c>
      <c r="Q119" s="36">
        <f t="shared" si="345"/>
        <v>1.97</v>
      </c>
      <c r="R119" s="36">
        <f t="shared" si="345"/>
        <v>1.97</v>
      </c>
      <c r="S119" s="36">
        <f t="shared" si="345"/>
        <v>1.97</v>
      </c>
      <c r="T119" s="36">
        <f t="shared" si="345"/>
        <v>1.97</v>
      </c>
      <c r="U119" s="36">
        <f t="shared" si="345"/>
        <v>1.97</v>
      </c>
      <c r="V119" s="36">
        <f t="shared" si="345"/>
        <v>1.97</v>
      </c>
      <c r="W119" s="36">
        <f t="shared" si="345"/>
        <v>1.97</v>
      </c>
      <c r="X119" s="36">
        <f t="shared" si="345"/>
        <v>1.97</v>
      </c>
      <c r="Y119" s="36">
        <f t="shared" si="345"/>
        <v>1.97</v>
      </c>
      <c r="Z119" s="36">
        <f t="shared" si="345"/>
        <v>1.97</v>
      </c>
      <c r="AA119" s="36">
        <f t="shared" si="345"/>
        <v>1.97</v>
      </c>
      <c r="AB119" s="36">
        <f t="shared" si="345"/>
        <v>1.97</v>
      </c>
      <c r="AC119" s="36">
        <f t="shared" si="345"/>
        <v>1.97</v>
      </c>
      <c r="AD119" s="36">
        <f t="shared" si="345"/>
        <v>1.97</v>
      </c>
      <c r="AE119" s="36">
        <f t="shared" si="345"/>
        <v>1.97</v>
      </c>
      <c r="AF119" s="36">
        <f t="shared" si="345"/>
        <v>1.97</v>
      </c>
      <c r="AG119" s="36">
        <f t="shared" si="345"/>
        <v>1.97</v>
      </c>
      <c r="AH119" s="36">
        <f t="shared" si="345"/>
        <v>1.97</v>
      </c>
      <c r="AI119" s="36">
        <f t="shared" si="345"/>
        <v>1.97</v>
      </c>
      <c r="AJ119" s="36">
        <f t="shared" si="345"/>
        <v>1.97</v>
      </c>
      <c r="AK119" s="36">
        <f t="shared" si="345"/>
        <v>1.97</v>
      </c>
      <c r="AL119" s="36">
        <f t="shared" si="345"/>
        <v>1.97</v>
      </c>
      <c r="AM119" s="36">
        <f t="shared" si="345"/>
        <v>1.97</v>
      </c>
      <c r="AN119" s="36">
        <f t="shared" si="345"/>
        <v>1.97</v>
      </c>
      <c r="AO119" s="36">
        <f t="shared" si="345"/>
        <v>1.97</v>
      </c>
      <c r="AP119" s="36">
        <f t="shared" si="345"/>
        <v>1.97</v>
      </c>
      <c r="AQ119" s="36">
        <f t="shared" si="345"/>
        <v>1.97</v>
      </c>
      <c r="AR119" s="36">
        <f t="shared" si="345"/>
        <v>1.97</v>
      </c>
      <c r="AS119" s="36">
        <f t="shared" si="345"/>
        <v>1.97</v>
      </c>
      <c r="AT119" s="36">
        <f t="shared" si="345"/>
        <v>1.97</v>
      </c>
      <c r="AU119" s="36">
        <f t="shared" si="345"/>
        <v>1.97</v>
      </c>
      <c r="AV119" s="36">
        <f t="shared" si="345"/>
        <v>1.97</v>
      </c>
      <c r="AW119" s="36">
        <f t="shared" si="345"/>
        <v>1.97</v>
      </c>
      <c r="AX119" s="36">
        <f t="shared" si="345"/>
        <v>1.97</v>
      </c>
      <c r="AY119" s="36">
        <f t="shared" si="345"/>
        <v>1.97</v>
      </c>
      <c r="AZ119" s="36">
        <f t="shared" si="345"/>
        <v>1.97</v>
      </c>
      <c r="BA119" s="36">
        <f t="shared" si="345"/>
        <v>1.97</v>
      </c>
      <c r="BB119" s="36">
        <f t="shared" si="345"/>
        <v>1.97</v>
      </c>
      <c r="BC119" s="36">
        <f t="shared" si="345"/>
        <v>1.97</v>
      </c>
      <c r="BD119" s="36">
        <f t="shared" si="345"/>
        <v>1.97</v>
      </c>
      <c r="BE119" s="36">
        <f t="shared" si="345"/>
        <v>1.97</v>
      </c>
      <c r="BF119" s="36">
        <f t="shared" si="345"/>
        <v>1.97</v>
      </c>
      <c r="BG119" s="36">
        <f t="shared" si="345"/>
        <v>1.97</v>
      </c>
      <c r="BH119" s="36">
        <f t="shared" si="345"/>
        <v>1.97</v>
      </c>
      <c r="BI119" s="36">
        <f t="shared" si="345"/>
        <v>1.97</v>
      </c>
      <c r="BJ119" s="36">
        <f t="shared" si="345"/>
        <v>1.97</v>
      </c>
      <c r="BK119" s="36">
        <f t="shared" si="345"/>
        <v>1.97</v>
      </c>
      <c r="BL119" s="36">
        <f t="shared" si="345"/>
        <v>1.97</v>
      </c>
      <c r="BM119" s="36">
        <f t="shared" si="345"/>
        <v>1.97</v>
      </c>
      <c r="BN119" s="36">
        <f t="shared" si="345"/>
        <v>1.97</v>
      </c>
      <c r="BO119" s="36">
        <f t="shared" si="345"/>
        <v>1.97</v>
      </c>
      <c r="BP119" s="36">
        <f t="shared" si="345"/>
        <v>1.97</v>
      </c>
      <c r="BQ119" s="36">
        <f t="shared" si="345"/>
        <v>1.97</v>
      </c>
      <c r="BR119" s="36">
        <f t="shared" si="345"/>
        <v>1.97</v>
      </c>
      <c r="BS119" s="36">
        <f t="shared" si="345"/>
        <v>1.97</v>
      </c>
      <c r="BT119" s="36">
        <f t="shared" ref="BT119:BZ119" si="346">BS119</f>
        <v>1.97</v>
      </c>
      <c r="BU119" s="36">
        <f t="shared" si="346"/>
        <v>1.97</v>
      </c>
      <c r="BV119" s="36">
        <f t="shared" si="346"/>
        <v>1.97</v>
      </c>
      <c r="BW119" s="36">
        <f t="shared" si="346"/>
        <v>1.97</v>
      </c>
      <c r="BX119" s="36">
        <f t="shared" si="346"/>
        <v>1.97</v>
      </c>
      <c r="BY119" s="36">
        <f t="shared" si="346"/>
        <v>1.97</v>
      </c>
      <c r="BZ119" s="37">
        <f t="shared" si="346"/>
        <v>1.97</v>
      </c>
      <c r="CA119" s="37">
        <f t="shared" ref="CA119" si="347">BZ119</f>
        <v>1.97</v>
      </c>
      <c r="CB119" s="37">
        <f t="shared" ref="CB119" si="348">CA119</f>
        <v>1.97</v>
      </c>
      <c r="CC119" s="37">
        <f t="shared" ref="CC119" si="349">CB119</f>
        <v>1.97</v>
      </c>
      <c r="CD119" s="37">
        <f t="shared" ref="CD119" si="350">CC119</f>
        <v>1.97</v>
      </c>
      <c r="CE119" s="37">
        <f t="shared" ref="CE119" si="351">CD119</f>
        <v>1.97</v>
      </c>
      <c r="CF119" s="37">
        <f t="shared" ref="CF119" si="352">CE119</f>
        <v>1.97</v>
      </c>
      <c r="CG119" s="37">
        <f t="shared" ref="CG119" si="353">CF119</f>
        <v>1.97</v>
      </c>
      <c r="CH119" s="37">
        <f t="shared" ref="CH119" si="354">CG119</f>
        <v>1.97</v>
      </c>
      <c r="CI119" s="37">
        <f t="shared" ref="CI119" si="355">CH119</f>
        <v>1.97</v>
      </c>
      <c r="CJ119" s="37">
        <f t="shared" ref="CJ119" si="356">CI119</f>
        <v>1.97</v>
      </c>
      <c r="CK119" s="37">
        <f t="shared" ref="CK119" si="357">CJ119</f>
        <v>1.97</v>
      </c>
      <c r="CL119" s="37">
        <f t="shared" ref="CL119" si="358">CK119</f>
        <v>1.97</v>
      </c>
    </row>
    <row r="120" spans="1:90" s="25" customFormat="1" ht="27.75" customHeight="1" x14ac:dyDescent="0.25">
      <c r="A120" s="4" t="s">
        <v>99</v>
      </c>
      <c r="B120" s="7" t="s">
        <v>124</v>
      </c>
      <c r="C120" s="4" t="s">
        <v>129</v>
      </c>
      <c r="D120" s="32">
        <f>SUM(F120:CB120)</f>
        <v>49777878.584886864</v>
      </c>
      <c r="E120" s="32"/>
      <c r="F120" s="8">
        <v>103156</v>
      </c>
      <c r="G120" s="8">
        <v>112597</v>
      </c>
      <c r="H120" s="8">
        <v>117773</v>
      </c>
      <c r="I120" s="8">
        <v>131748</v>
      </c>
      <c r="J120" s="8">
        <f>J118*POWER((1+(J119/100)),J97)</f>
        <v>286331.41492447874</v>
      </c>
      <c r="K120" s="8">
        <f>K118*POWER((1+(K119/100)),K97)</f>
        <v>296995.37854647217</v>
      </c>
      <c r="L120" s="8">
        <f t="shared" ref="L120:BV120" si="359">L118*POWER((1+(L119/100)),L97)</f>
        <v>308056.50473674748</v>
      </c>
      <c r="M120" s="8">
        <f t="shared" si="359"/>
        <v>319529.58519107901</v>
      </c>
      <c r="N120" s="8">
        <f t="shared" si="359"/>
        <v>331429.96249870717</v>
      </c>
      <c r="O120" s="8">
        <f t="shared" si="359"/>
        <v>438407.84269498015</v>
      </c>
      <c r="P120" s="8">
        <f t="shared" si="359"/>
        <v>148239.81669116893</v>
      </c>
      <c r="Q120" s="8">
        <f t="shared" si="359"/>
        <v>139215.83748273115</v>
      </c>
      <c r="R120" s="8">
        <f t="shared" si="359"/>
        <v>140090.24356034331</v>
      </c>
      <c r="S120" s="8">
        <f t="shared" si="359"/>
        <v>297321.87761962408</v>
      </c>
      <c r="T120" s="8">
        <f t="shared" si="359"/>
        <v>62606.537002861151</v>
      </c>
      <c r="U120" s="8">
        <f t="shared" si="359"/>
        <v>64938.219096750821</v>
      </c>
      <c r="V120" s="8">
        <f t="shared" si="359"/>
        <v>67356.741026338728</v>
      </c>
      <c r="W120" s="8">
        <f t="shared" si="359"/>
        <v>69865.337004849716</v>
      </c>
      <c r="X120" s="8">
        <f t="shared" si="359"/>
        <v>72467.361698698049</v>
      </c>
      <c r="Y120" s="8">
        <f t="shared" si="359"/>
        <v>75166.294713577285</v>
      </c>
      <c r="Z120" s="8">
        <f t="shared" si="359"/>
        <v>77965.745247627259</v>
      </c>
      <c r="AA120" s="8">
        <f t="shared" si="359"/>
        <v>80869.456917901378</v>
      </c>
      <c r="AB120" s="8">
        <f t="shared" si="359"/>
        <v>83881.312766587478</v>
      </c>
      <c r="AC120" s="8">
        <f t="shared" si="359"/>
        <v>87005.340453678247</v>
      </c>
      <c r="AD120" s="8">
        <f t="shared" si="359"/>
        <v>233970.37907453201</v>
      </c>
      <c r="AE120" s="8">
        <f t="shared" si="359"/>
        <v>242684.23819380786</v>
      </c>
      <c r="AF120" s="8">
        <f t="shared" si="359"/>
        <v>284086.9696139032</v>
      </c>
      <c r="AG120" s="8">
        <f t="shared" si="359"/>
        <v>1022010.7824912542</v>
      </c>
      <c r="AH120" s="8">
        <f t="shared" si="359"/>
        <v>1060073.9681484979</v>
      </c>
      <c r="AI120" s="8">
        <f t="shared" si="359"/>
        <v>1099554.7573449591</v>
      </c>
      <c r="AJ120" s="8">
        <f t="shared" si="359"/>
        <v>869947.96648851444</v>
      </c>
      <c r="AK120" s="8">
        <f t="shared" si="359"/>
        <v>328126.47691186995</v>
      </c>
      <c r="AL120" s="8">
        <f t="shared" si="359"/>
        <v>340347.03194291308</v>
      </c>
      <c r="AM120" s="8">
        <f t="shared" si="359"/>
        <v>353022.72234331828</v>
      </c>
      <c r="AN120" s="8">
        <f t="shared" si="359"/>
        <v>366170.4989147404</v>
      </c>
      <c r="AO120" s="8">
        <f t="shared" si="359"/>
        <v>379807.94376480661</v>
      </c>
      <c r="AP120" s="8">
        <f t="shared" si="359"/>
        <v>393953.29381911439</v>
      </c>
      <c r="AQ120" s="8">
        <f t="shared" si="359"/>
        <v>408625.46520889911</v>
      </c>
      <c r="AR120" s="8">
        <f t="shared" si="359"/>
        <v>423844.07856697979</v>
      </c>
      <c r="AS120" s="8">
        <f t="shared" si="359"/>
        <v>439629.48526581435</v>
      </c>
      <c r="AT120" s="8">
        <f t="shared" si="359"/>
        <v>456002.79463274794</v>
      </c>
      <c r="AU120" s="8">
        <f t="shared" si="359"/>
        <v>472985.90217885334</v>
      </c>
      <c r="AV120" s="8">
        <f t="shared" si="359"/>
        <v>490601.51887910737</v>
      </c>
      <c r="AW120" s="8">
        <f t="shared" si="359"/>
        <v>508873.20154306322</v>
      </c>
      <c r="AX120" s="8">
        <f t="shared" si="359"/>
        <v>527825.38431662938</v>
      </c>
      <c r="AY120" s="8">
        <f t="shared" si="359"/>
        <v>547483.41135708464</v>
      </c>
      <c r="AZ120" s="8">
        <f t="shared" si="359"/>
        <v>567873.57072502084</v>
      </c>
      <c r="BA120" s="8">
        <f t="shared" si="359"/>
        <v>589023.1295385391</v>
      </c>
      <c r="BB120" s="8">
        <f t="shared" si="359"/>
        <v>610960.3704367074</v>
      </c>
      <c r="BC120" s="8">
        <f t="shared" si="359"/>
        <v>633714.62940104457</v>
      </c>
      <c r="BD120" s="8">
        <f t="shared" si="359"/>
        <v>657316.33498560369</v>
      </c>
      <c r="BE120" s="8">
        <f t="shared" si="359"/>
        <v>681797.04900811973</v>
      </c>
      <c r="BF120" s="8">
        <f t="shared" si="359"/>
        <v>707189.50875663408</v>
      </c>
      <c r="BG120" s="8">
        <f t="shared" si="359"/>
        <v>733527.67076804058</v>
      </c>
      <c r="BH120" s="8">
        <f t="shared" si="359"/>
        <v>760846.75623709091</v>
      </c>
      <c r="BI120" s="8">
        <f t="shared" si="359"/>
        <v>789183.29811659118</v>
      </c>
      <c r="BJ120" s="8">
        <f t="shared" si="359"/>
        <v>818575.18997176818</v>
      </c>
      <c r="BK120" s="8">
        <f t="shared" si="359"/>
        <v>849061.73665414215</v>
      </c>
      <c r="BL120" s="8">
        <f t="shared" si="359"/>
        <v>880683.70686266571</v>
      </c>
      <c r="BM120" s="8">
        <f t="shared" si="359"/>
        <v>913483.38766242319</v>
      </c>
      <c r="BN120" s="8">
        <f t="shared" si="359"/>
        <v>947504.64103378903</v>
      </c>
      <c r="BO120" s="8">
        <f t="shared" si="359"/>
        <v>982792.96252767486</v>
      </c>
      <c r="BP120" s="8">
        <f t="shared" si="359"/>
        <v>1019395.5421052965</v>
      </c>
      <c r="BQ120" s="8">
        <f t="shared" si="359"/>
        <v>1057361.3272438236</v>
      </c>
      <c r="BR120" s="8">
        <f t="shared" si="359"/>
        <v>1096741.0883922982</v>
      </c>
      <c r="BS120" s="8">
        <f t="shared" si="359"/>
        <v>1137587.4868653603</v>
      </c>
      <c r="BT120" s="8">
        <f t="shared" si="359"/>
        <v>1179955.1452655632</v>
      </c>
      <c r="BU120" s="8">
        <f t="shared" si="359"/>
        <v>1223900.720528462</v>
      </c>
      <c r="BV120" s="8">
        <f t="shared" si="359"/>
        <v>1269482.9796881475</v>
      </c>
      <c r="BW120" s="8">
        <f t="shared" ref="BW120:BZ120" si="360">BW118*POWER((1+(BW119/100)),BW97)</f>
        <v>1316762.878464553</v>
      </c>
      <c r="BX120" s="8">
        <f t="shared" si="360"/>
        <v>1365803.6427776159</v>
      </c>
      <c r="BY120" s="8">
        <f t="shared" si="360"/>
        <v>2796060.8946657525</v>
      </c>
      <c r="BZ120" s="33">
        <f t="shared" si="360"/>
        <v>2900195.7890972923</v>
      </c>
      <c r="CA120" s="33">
        <f t="shared" ref="CA120:CL120" si="361">CA118*POWER((1+(CA119/100)),CA97)</f>
        <v>3008209.0240395674</v>
      </c>
      <c r="CB120" s="33">
        <f t="shared" si="361"/>
        <v>3120245.0421906719</v>
      </c>
      <c r="CC120" s="33">
        <f t="shared" si="361"/>
        <v>3236453.6657900177</v>
      </c>
      <c r="CD120" s="33">
        <f t="shared" si="361"/>
        <v>3356990.2969708992</v>
      </c>
      <c r="CE120" s="33">
        <f t="shared" si="361"/>
        <v>3482016.125574877</v>
      </c>
      <c r="CF120" s="33">
        <f t="shared" si="361"/>
        <v>3611698.3447058746</v>
      </c>
      <c r="CG120" s="33">
        <f t="shared" si="361"/>
        <v>3746210.3743122527</v>
      </c>
      <c r="CH120" s="33">
        <f t="shared" si="361"/>
        <v>3885732.0930958414</v>
      </c>
      <c r="CI120" s="33">
        <f t="shared" si="361"/>
        <v>4030450.0790580716</v>
      </c>
      <c r="CJ120" s="33">
        <f t="shared" si="361"/>
        <v>4180557.8590048579</v>
      </c>
      <c r="CK120" s="33">
        <f t="shared" si="361"/>
        <v>4336256.1673439033</v>
      </c>
      <c r="CL120" s="33">
        <f t="shared" si="361"/>
        <v>0</v>
      </c>
    </row>
    <row r="121" spans="1:90" s="44" customFormat="1" ht="21" customHeight="1" x14ac:dyDescent="0.25">
      <c r="A121" s="38"/>
      <c r="B121" s="38" t="s">
        <v>122</v>
      </c>
      <c r="C121" s="38"/>
      <c r="D121" s="39"/>
      <c r="E121" s="39"/>
      <c r="F121" s="41">
        <v>1</v>
      </c>
      <c r="G121" s="41">
        <v>2</v>
      </c>
      <c r="H121" s="41">
        <v>3</v>
      </c>
      <c r="I121" s="41">
        <v>4</v>
      </c>
      <c r="J121" s="41">
        <v>5</v>
      </c>
      <c r="K121" s="41">
        <v>6</v>
      </c>
      <c r="L121" s="41">
        <v>7</v>
      </c>
      <c r="M121" s="41">
        <v>8</v>
      </c>
      <c r="N121" s="41">
        <v>9</v>
      </c>
      <c r="O121" s="41">
        <v>10</v>
      </c>
      <c r="P121" s="41">
        <v>11</v>
      </c>
      <c r="Q121" s="41">
        <v>12</v>
      </c>
      <c r="R121" s="41">
        <v>13</v>
      </c>
      <c r="S121" s="41">
        <v>14</v>
      </c>
      <c r="T121" s="41">
        <v>15</v>
      </c>
      <c r="U121" s="41">
        <v>16</v>
      </c>
      <c r="V121" s="41">
        <v>17</v>
      </c>
      <c r="W121" s="41">
        <v>18</v>
      </c>
      <c r="X121" s="41">
        <v>19</v>
      </c>
      <c r="Y121" s="41">
        <v>20</v>
      </c>
      <c r="Z121" s="41">
        <v>21</v>
      </c>
      <c r="AA121" s="41">
        <v>22</v>
      </c>
      <c r="AB121" s="41">
        <v>23</v>
      </c>
      <c r="AC121" s="41">
        <v>24</v>
      </c>
      <c r="AD121" s="41">
        <v>25</v>
      </c>
      <c r="AE121" s="41">
        <v>26</v>
      </c>
      <c r="AF121" s="41">
        <v>27</v>
      </c>
      <c r="AG121" s="41">
        <v>28</v>
      </c>
      <c r="AH121" s="41">
        <v>29</v>
      </c>
      <c r="AI121" s="41">
        <v>30</v>
      </c>
      <c r="AJ121" s="41">
        <v>31</v>
      </c>
      <c r="AK121" s="41">
        <v>32</v>
      </c>
      <c r="AL121" s="41">
        <v>33</v>
      </c>
      <c r="AM121" s="41">
        <v>34</v>
      </c>
      <c r="AN121" s="41">
        <v>35</v>
      </c>
      <c r="AO121" s="41">
        <v>36</v>
      </c>
      <c r="AP121" s="41">
        <v>37</v>
      </c>
      <c r="AQ121" s="41">
        <v>38</v>
      </c>
      <c r="AR121" s="41">
        <v>39</v>
      </c>
      <c r="AS121" s="41">
        <v>40</v>
      </c>
      <c r="AT121" s="41">
        <v>41</v>
      </c>
      <c r="AU121" s="41">
        <v>42</v>
      </c>
      <c r="AV121" s="41">
        <v>43</v>
      </c>
      <c r="AW121" s="41">
        <v>44</v>
      </c>
      <c r="AX121" s="41">
        <v>45</v>
      </c>
      <c r="AY121" s="41">
        <v>46</v>
      </c>
      <c r="AZ121" s="41">
        <v>47</v>
      </c>
      <c r="BA121" s="41">
        <v>48</v>
      </c>
      <c r="BB121" s="41">
        <v>49</v>
      </c>
      <c r="BC121" s="41">
        <v>50</v>
      </c>
      <c r="BD121" s="41">
        <v>51</v>
      </c>
      <c r="BE121" s="41">
        <v>52</v>
      </c>
      <c r="BF121" s="41">
        <v>53</v>
      </c>
      <c r="BG121" s="41">
        <v>54</v>
      </c>
      <c r="BH121" s="41">
        <v>55</v>
      </c>
      <c r="BI121" s="41">
        <v>56</v>
      </c>
      <c r="BJ121" s="41">
        <v>57</v>
      </c>
      <c r="BK121" s="41">
        <v>58</v>
      </c>
      <c r="BL121" s="41">
        <v>59</v>
      </c>
      <c r="BM121" s="41">
        <v>60</v>
      </c>
      <c r="BN121" s="41">
        <v>61</v>
      </c>
      <c r="BO121" s="41">
        <v>62</v>
      </c>
      <c r="BP121" s="41">
        <v>63</v>
      </c>
      <c r="BQ121" s="41">
        <v>64</v>
      </c>
      <c r="BR121" s="41">
        <v>65</v>
      </c>
      <c r="BS121" s="41">
        <v>66</v>
      </c>
      <c r="BT121" s="41">
        <v>67</v>
      </c>
      <c r="BU121" s="41">
        <v>68</v>
      </c>
      <c r="BV121" s="41">
        <v>69</v>
      </c>
      <c r="BW121" s="41">
        <v>70</v>
      </c>
      <c r="BX121" s="41">
        <v>71</v>
      </c>
      <c r="BY121" s="41">
        <v>72</v>
      </c>
      <c r="BZ121" s="42">
        <v>73</v>
      </c>
      <c r="CA121" s="41">
        <v>74</v>
      </c>
      <c r="CB121" s="42">
        <v>75</v>
      </c>
      <c r="CC121" s="41">
        <v>76</v>
      </c>
      <c r="CD121" s="42">
        <v>77</v>
      </c>
      <c r="CE121" s="41">
        <v>78</v>
      </c>
      <c r="CF121" s="42">
        <v>79</v>
      </c>
      <c r="CG121" s="41">
        <v>80</v>
      </c>
      <c r="CH121" s="42">
        <v>81</v>
      </c>
      <c r="CI121" s="41">
        <v>82</v>
      </c>
      <c r="CJ121" s="42">
        <v>83</v>
      </c>
      <c r="CK121" s="41">
        <v>84</v>
      </c>
      <c r="CL121" s="42">
        <v>85</v>
      </c>
    </row>
    <row r="122" spans="1:90" s="50" customFormat="1" ht="36.75" customHeight="1" x14ac:dyDescent="0.25">
      <c r="A122" s="45" t="s">
        <v>133</v>
      </c>
      <c r="B122" s="45" t="s">
        <v>124</v>
      </c>
      <c r="C122" s="45" t="s">
        <v>129</v>
      </c>
      <c r="D122" s="46">
        <f>SUM(F122:CL122)</f>
        <v>178964378.7458131</v>
      </c>
      <c r="E122" s="47">
        <v>0</v>
      </c>
      <c r="F122" s="47">
        <f>F102+F108+F114+F120</f>
        <v>896157</v>
      </c>
      <c r="G122" s="47">
        <f t="shared" ref="G122:BR122" si="362">G102+G108+G114+G120</f>
        <v>1009245</v>
      </c>
      <c r="H122" s="47">
        <f t="shared" si="362"/>
        <v>1007810</v>
      </c>
      <c r="I122" s="47">
        <f t="shared" si="362"/>
        <v>999230</v>
      </c>
      <c r="J122" s="47">
        <f t="shared" si="362"/>
        <v>887113.26094064454</v>
      </c>
      <c r="K122" s="47">
        <f t="shared" si="362"/>
        <v>700775.61230066465</v>
      </c>
      <c r="L122" s="47">
        <f t="shared" si="362"/>
        <v>702645.73552314308</v>
      </c>
      <c r="M122" s="47">
        <f t="shared" si="362"/>
        <v>714453.79160701938</v>
      </c>
      <c r="N122" s="47">
        <f t="shared" si="362"/>
        <v>741062.50041845744</v>
      </c>
      <c r="O122" s="47">
        <f t="shared" si="362"/>
        <v>822738.94708397146</v>
      </c>
      <c r="P122" s="47">
        <f t="shared" si="362"/>
        <v>532862.04378176935</v>
      </c>
      <c r="Q122" s="47">
        <f t="shared" si="362"/>
        <v>525695.62512135785</v>
      </c>
      <c r="R122" s="47">
        <f t="shared" si="362"/>
        <v>545274.33262718248</v>
      </c>
      <c r="S122" s="47">
        <f t="shared" si="362"/>
        <v>713125.40571924858</v>
      </c>
      <c r="T122" s="47">
        <f t="shared" si="362"/>
        <v>496214.77476341807</v>
      </c>
      <c r="U122" s="47">
        <f t="shared" si="362"/>
        <v>514695.51432239538</v>
      </c>
      <c r="V122" s="47">
        <f t="shared" si="362"/>
        <v>481475.96363271755</v>
      </c>
      <c r="W122" s="47">
        <f t="shared" si="362"/>
        <v>499407.7793309628</v>
      </c>
      <c r="X122" s="47">
        <f t="shared" si="362"/>
        <v>464327.91014350974</v>
      </c>
      <c r="Y122" s="47">
        <f t="shared" si="362"/>
        <v>481621.07353514328</v>
      </c>
      <c r="Z122" s="47">
        <f t="shared" si="362"/>
        <v>499558.29362368572</v>
      </c>
      <c r="AA122" s="47">
        <f t="shared" si="362"/>
        <v>518163.55728877557</v>
      </c>
      <c r="AB122" s="47">
        <f t="shared" si="362"/>
        <v>537461.74476369016</v>
      </c>
      <c r="AC122" s="47">
        <f t="shared" si="362"/>
        <v>689597.88359582017</v>
      </c>
      <c r="AD122" s="47">
        <f t="shared" si="362"/>
        <v>1049524.271848615</v>
      </c>
      <c r="AE122" s="47">
        <f t="shared" si="362"/>
        <v>1265424.9562962838</v>
      </c>
      <c r="AF122" s="47">
        <f t="shared" si="362"/>
        <v>1499547.675050603</v>
      </c>
      <c r="AG122" s="47">
        <f t="shared" si="362"/>
        <v>2282739.4119877648</v>
      </c>
      <c r="AH122" s="47">
        <f t="shared" si="362"/>
        <v>2170443.4165376183</v>
      </c>
      <c r="AI122" s="47">
        <f t="shared" si="362"/>
        <v>2046616.5191457267</v>
      </c>
      <c r="AJ122" s="47">
        <f t="shared" si="362"/>
        <v>1685784.336975351</v>
      </c>
      <c r="AK122" s="47">
        <f t="shared" si="362"/>
        <v>1256379.0102809756</v>
      </c>
      <c r="AL122" s="47">
        <f t="shared" si="362"/>
        <v>1370344.6286122552</v>
      </c>
      <c r="AM122" s="47">
        <f t="shared" si="362"/>
        <v>1426025.9968341934</v>
      </c>
      <c r="AN122" s="47">
        <f t="shared" si="362"/>
        <v>1474318.0614198758</v>
      </c>
      <c r="AO122" s="47">
        <f t="shared" si="362"/>
        <v>1729125.6387187247</v>
      </c>
      <c r="AP122" s="47">
        <f t="shared" si="362"/>
        <v>1793524.2060712313</v>
      </c>
      <c r="AQ122" s="47">
        <f t="shared" si="362"/>
        <v>1860321.1968720932</v>
      </c>
      <c r="AR122" s="47">
        <f t="shared" si="362"/>
        <v>1929605.9366338819</v>
      </c>
      <c r="AS122" s="47">
        <f t="shared" si="362"/>
        <v>2001471.0776575231</v>
      </c>
      <c r="AT122" s="47">
        <f t="shared" si="362"/>
        <v>1506009.2296423649</v>
      </c>
      <c r="AU122" s="47">
        <f t="shared" si="362"/>
        <v>1555874.6782199123</v>
      </c>
      <c r="AV122" s="47">
        <f t="shared" si="362"/>
        <v>1562178.5206413681</v>
      </c>
      <c r="AW122" s="47">
        <f t="shared" si="362"/>
        <v>1613663.7048931343</v>
      </c>
      <c r="AX122" s="47">
        <f t="shared" si="362"/>
        <v>1673762.0739514166</v>
      </c>
      <c r="AY122" s="47">
        <f t="shared" si="362"/>
        <v>1721691.2541360948</v>
      </c>
      <c r="AZ122" s="47">
        <f t="shared" si="362"/>
        <v>1785812.9395168419</v>
      </c>
      <c r="BA122" s="47">
        <f t="shared" si="362"/>
        <v>1852322.7363119849</v>
      </c>
      <c r="BB122" s="47">
        <f t="shared" si="362"/>
        <v>1921309.5859785927</v>
      </c>
      <c r="BC122" s="47">
        <f t="shared" si="362"/>
        <v>1992865.7424585479</v>
      </c>
      <c r="BD122" s="47">
        <f t="shared" si="362"/>
        <v>2067086.8955468331</v>
      </c>
      <c r="BE122" s="47">
        <f t="shared" si="362"/>
        <v>2144072.2988544819</v>
      </c>
      <c r="BF122" s="47">
        <f t="shared" si="362"/>
        <v>2223924.9025373096</v>
      </c>
      <c r="BG122" s="47">
        <f t="shared" si="362"/>
        <v>2306751.4909679173</v>
      </c>
      <c r="BH122" s="47">
        <f t="shared" si="362"/>
        <v>2392662.8255350622</v>
      </c>
      <c r="BI122" s="47">
        <f t="shared" si="362"/>
        <v>2481773.7927613854</v>
      </c>
      <c r="BJ122" s="47">
        <f t="shared" si="362"/>
        <v>2574203.5579375341</v>
      </c>
      <c r="BK122" s="47">
        <f t="shared" si="362"/>
        <v>2524841.4800504753</v>
      </c>
      <c r="BL122" s="47">
        <f t="shared" si="362"/>
        <v>2792694.3862355584</v>
      </c>
      <c r="BM122" s="47">
        <f t="shared" si="362"/>
        <v>2884684.3820918631</v>
      </c>
      <c r="BN122" s="47">
        <f t="shared" si="362"/>
        <v>3066922.917030422</v>
      </c>
      <c r="BO122" s="47">
        <f t="shared" si="362"/>
        <v>3116488.2101206537</v>
      </c>
      <c r="BP122" s="47">
        <f t="shared" si="362"/>
        <v>3259383.1148893032</v>
      </c>
      <c r="BQ122" s="47">
        <f t="shared" si="362"/>
        <v>3352948.4192863349</v>
      </c>
      <c r="BR122" s="47">
        <f t="shared" si="362"/>
        <v>3405669.6955339783</v>
      </c>
      <c r="BS122" s="47">
        <f t="shared" ref="BS122:BZ122" si="363">BS102+BS108+BS114+BS120</f>
        <v>3592381.5374695593</v>
      </c>
      <c r="BT122" s="47">
        <f t="shared" si="363"/>
        <v>2965413.5887595075</v>
      </c>
      <c r="BU122" s="47">
        <f t="shared" si="363"/>
        <v>3156375.5424155076</v>
      </c>
      <c r="BV122" s="47">
        <f t="shared" si="363"/>
        <v>3190411.1726373183</v>
      </c>
      <c r="BW122" s="47">
        <f t="shared" si="363"/>
        <v>3274581.3688131645</v>
      </c>
      <c r="BX122" s="47">
        <f t="shared" si="363"/>
        <v>3396538.0063811764</v>
      </c>
      <c r="BY122" s="47">
        <f t="shared" si="363"/>
        <v>4231372.153927505</v>
      </c>
      <c r="BZ122" s="48">
        <f t="shared" si="363"/>
        <v>4388962.9608339025</v>
      </c>
      <c r="CA122" s="47">
        <f t="shared" ref="CA122:CL122" si="364">CA102+CA108+CA114+CA120</f>
        <v>4552422.9897132125</v>
      </c>
      <c r="CB122" s="48">
        <f t="shared" si="364"/>
        <v>4721970.830515217</v>
      </c>
      <c r="CC122" s="47">
        <f t="shared" si="364"/>
        <v>4897833.2142288936</v>
      </c>
      <c r="CD122" s="48">
        <f t="shared" si="364"/>
        <v>5080245.3160826275</v>
      </c>
      <c r="CE122" s="47">
        <f t="shared" si="364"/>
        <v>5269451.0700366478</v>
      </c>
      <c r="CF122" s="48">
        <f t="shared" si="364"/>
        <v>5465703.4949882235</v>
      </c>
      <c r="CG122" s="47">
        <f t="shared" si="364"/>
        <v>3746210.3743122527</v>
      </c>
      <c r="CH122" s="48">
        <f t="shared" si="364"/>
        <v>3885732.0930958414</v>
      </c>
      <c r="CI122" s="47">
        <f t="shared" si="364"/>
        <v>4030450.0790580716</v>
      </c>
      <c r="CJ122" s="48">
        <f t="shared" si="364"/>
        <v>4180557.8590048579</v>
      </c>
      <c r="CK122" s="47">
        <f t="shared" si="364"/>
        <v>4336256.1673439033</v>
      </c>
      <c r="CL122" s="48">
        <f t="shared" si="364"/>
        <v>0</v>
      </c>
    </row>
    <row r="123" spans="1:90" s="25" customFormat="1" ht="21" customHeight="1" x14ac:dyDescent="0.25">
      <c r="A123" s="45" t="s">
        <v>134</v>
      </c>
      <c r="B123" s="4" t="s">
        <v>97</v>
      </c>
      <c r="C123" s="36">
        <v>4.9967239362385198</v>
      </c>
      <c r="D123" s="32"/>
      <c r="E123" s="32"/>
      <c r="F123" s="36">
        <f>C123</f>
        <v>4.9967239362385198</v>
      </c>
      <c r="G123" s="36">
        <f>F123</f>
        <v>4.9967239362385198</v>
      </c>
      <c r="H123" s="36">
        <f t="shared" ref="H123:BS123" si="365">G123</f>
        <v>4.9967239362385198</v>
      </c>
      <c r="I123" s="36">
        <f t="shared" si="365"/>
        <v>4.9967239362385198</v>
      </c>
      <c r="J123" s="36">
        <f t="shared" si="365"/>
        <v>4.9967239362385198</v>
      </c>
      <c r="K123" s="36">
        <f t="shared" si="365"/>
        <v>4.9967239362385198</v>
      </c>
      <c r="L123" s="36">
        <f t="shared" si="365"/>
        <v>4.9967239362385198</v>
      </c>
      <c r="M123" s="36">
        <f t="shared" si="365"/>
        <v>4.9967239362385198</v>
      </c>
      <c r="N123" s="36">
        <f t="shared" si="365"/>
        <v>4.9967239362385198</v>
      </c>
      <c r="O123" s="36">
        <f t="shared" si="365"/>
        <v>4.9967239362385198</v>
      </c>
      <c r="P123" s="36">
        <f t="shared" si="365"/>
        <v>4.9967239362385198</v>
      </c>
      <c r="Q123" s="36">
        <f t="shared" si="365"/>
        <v>4.9967239362385198</v>
      </c>
      <c r="R123" s="36">
        <f t="shared" si="365"/>
        <v>4.9967239362385198</v>
      </c>
      <c r="S123" s="36">
        <f t="shared" si="365"/>
        <v>4.9967239362385198</v>
      </c>
      <c r="T123" s="36">
        <f t="shared" si="365"/>
        <v>4.9967239362385198</v>
      </c>
      <c r="U123" s="36">
        <f t="shared" si="365"/>
        <v>4.9967239362385198</v>
      </c>
      <c r="V123" s="36">
        <f t="shared" si="365"/>
        <v>4.9967239362385198</v>
      </c>
      <c r="W123" s="36">
        <f t="shared" si="365"/>
        <v>4.9967239362385198</v>
      </c>
      <c r="X123" s="36">
        <f t="shared" si="365"/>
        <v>4.9967239362385198</v>
      </c>
      <c r="Y123" s="36">
        <f t="shared" si="365"/>
        <v>4.9967239362385198</v>
      </c>
      <c r="Z123" s="36">
        <f t="shared" si="365"/>
        <v>4.9967239362385198</v>
      </c>
      <c r="AA123" s="36">
        <f t="shared" si="365"/>
        <v>4.9967239362385198</v>
      </c>
      <c r="AB123" s="36">
        <f t="shared" si="365"/>
        <v>4.9967239362385198</v>
      </c>
      <c r="AC123" s="36">
        <f t="shared" si="365"/>
        <v>4.9967239362385198</v>
      </c>
      <c r="AD123" s="36">
        <f t="shared" si="365"/>
        <v>4.9967239362385198</v>
      </c>
      <c r="AE123" s="36">
        <f t="shared" si="365"/>
        <v>4.9967239362385198</v>
      </c>
      <c r="AF123" s="36">
        <f t="shared" si="365"/>
        <v>4.9967239362385198</v>
      </c>
      <c r="AG123" s="36">
        <f t="shared" si="365"/>
        <v>4.9967239362385198</v>
      </c>
      <c r="AH123" s="36">
        <f t="shared" si="365"/>
        <v>4.9967239362385198</v>
      </c>
      <c r="AI123" s="36">
        <f t="shared" si="365"/>
        <v>4.9967239362385198</v>
      </c>
      <c r="AJ123" s="36">
        <f t="shared" si="365"/>
        <v>4.9967239362385198</v>
      </c>
      <c r="AK123" s="36">
        <f t="shared" si="365"/>
        <v>4.9967239362385198</v>
      </c>
      <c r="AL123" s="36">
        <f t="shared" si="365"/>
        <v>4.9967239362385198</v>
      </c>
      <c r="AM123" s="36">
        <f t="shared" si="365"/>
        <v>4.9967239362385198</v>
      </c>
      <c r="AN123" s="36">
        <f t="shared" si="365"/>
        <v>4.9967239362385198</v>
      </c>
      <c r="AO123" s="36">
        <f t="shared" si="365"/>
        <v>4.9967239362385198</v>
      </c>
      <c r="AP123" s="36">
        <f t="shared" si="365"/>
        <v>4.9967239362385198</v>
      </c>
      <c r="AQ123" s="36">
        <f t="shared" si="365"/>
        <v>4.9967239362385198</v>
      </c>
      <c r="AR123" s="36">
        <f t="shared" si="365"/>
        <v>4.9967239362385198</v>
      </c>
      <c r="AS123" s="36">
        <f t="shared" si="365"/>
        <v>4.9967239362385198</v>
      </c>
      <c r="AT123" s="36">
        <f t="shared" si="365"/>
        <v>4.9967239362385198</v>
      </c>
      <c r="AU123" s="36">
        <f t="shared" si="365"/>
        <v>4.9967239362385198</v>
      </c>
      <c r="AV123" s="36">
        <f t="shared" si="365"/>
        <v>4.9967239362385198</v>
      </c>
      <c r="AW123" s="36">
        <f t="shared" si="365"/>
        <v>4.9967239362385198</v>
      </c>
      <c r="AX123" s="36">
        <f t="shared" si="365"/>
        <v>4.9967239362385198</v>
      </c>
      <c r="AY123" s="36">
        <f t="shared" si="365"/>
        <v>4.9967239362385198</v>
      </c>
      <c r="AZ123" s="36">
        <f t="shared" si="365"/>
        <v>4.9967239362385198</v>
      </c>
      <c r="BA123" s="36">
        <f t="shared" si="365"/>
        <v>4.9967239362385198</v>
      </c>
      <c r="BB123" s="36">
        <f t="shared" si="365"/>
        <v>4.9967239362385198</v>
      </c>
      <c r="BC123" s="36">
        <f t="shared" si="365"/>
        <v>4.9967239362385198</v>
      </c>
      <c r="BD123" s="36">
        <f t="shared" si="365"/>
        <v>4.9967239362385198</v>
      </c>
      <c r="BE123" s="36">
        <f t="shared" si="365"/>
        <v>4.9967239362385198</v>
      </c>
      <c r="BF123" s="36">
        <f t="shared" si="365"/>
        <v>4.9967239362385198</v>
      </c>
      <c r="BG123" s="36">
        <f t="shared" si="365"/>
        <v>4.9967239362385198</v>
      </c>
      <c r="BH123" s="36">
        <f t="shared" si="365"/>
        <v>4.9967239362385198</v>
      </c>
      <c r="BI123" s="36">
        <f t="shared" si="365"/>
        <v>4.9967239362385198</v>
      </c>
      <c r="BJ123" s="36">
        <f t="shared" si="365"/>
        <v>4.9967239362385198</v>
      </c>
      <c r="BK123" s="36">
        <f t="shared" si="365"/>
        <v>4.9967239362385198</v>
      </c>
      <c r="BL123" s="36">
        <f t="shared" si="365"/>
        <v>4.9967239362385198</v>
      </c>
      <c r="BM123" s="36">
        <f t="shared" si="365"/>
        <v>4.9967239362385198</v>
      </c>
      <c r="BN123" s="36">
        <f t="shared" si="365"/>
        <v>4.9967239362385198</v>
      </c>
      <c r="BO123" s="36">
        <f t="shared" si="365"/>
        <v>4.9967239362385198</v>
      </c>
      <c r="BP123" s="36">
        <f t="shared" si="365"/>
        <v>4.9967239362385198</v>
      </c>
      <c r="BQ123" s="36">
        <f t="shared" si="365"/>
        <v>4.9967239362385198</v>
      </c>
      <c r="BR123" s="36">
        <f t="shared" si="365"/>
        <v>4.9967239362385198</v>
      </c>
      <c r="BS123" s="36">
        <f t="shared" si="365"/>
        <v>4.9967239362385198</v>
      </c>
      <c r="BT123" s="36">
        <f t="shared" ref="BT123:BZ123" si="366">BS123</f>
        <v>4.9967239362385198</v>
      </c>
      <c r="BU123" s="36">
        <f t="shared" si="366"/>
        <v>4.9967239362385198</v>
      </c>
      <c r="BV123" s="36">
        <f t="shared" si="366"/>
        <v>4.9967239362385198</v>
      </c>
      <c r="BW123" s="36">
        <f t="shared" si="366"/>
        <v>4.9967239362385198</v>
      </c>
      <c r="BX123" s="36">
        <f t="shared" si="366"/>
        <v>4.9967239362385198</v>
      </c>
      <c r="BY123" s="36">
        <f t="shared" si="366"/>
        <v>4.9967239362385198</v>
      </c>
      <c r="BZ123" s="37">
        <f t="shared" si="366"/>
        <v>4.9967239362385198</v>
      </c>
      <c r="CA123" s="37">
        <f t="shared" ref="CA123" si="367">BZ123</f>
        <v>4.9967239362385198</v>
      </c>
      <c r="CB123" s="37">
        <f t="shared" ref="CB123" si="368">CA123</f>
        <v>4.9967239362385198</v>
      </c>
      <c r="CC123" s="37">
        <f t="shared" ref="CC123" si="369">CB123</f>
        <v>4.9967239362385198</v>
      </c>
      <c r="CD123" s="37">
        <f t="shared" ref="CD123" si="370">CC123</f>
        <v>4.9967239362385198</v>
      </c>
      <c r="CE123" s="37">
        <f t="shared" ref="CE123" si="371">CD123</f>
        <v>4.9967239362385198</v>
      </c>
      <c r="CF123" s="37">
        <f t="shared" ref="CF123" si="372">CE123</f>
        <v>4.9967239362385198</v>
      </c>
      <c r="CG123" s="37">
        <f t="shared" ref="CG123" si="373">CF123</f>
        <v>4.9967239362385198</v>
      </c>
      <c r="CH123" s="37">
        <f t="shared" ref="CH123" si="374">CG123</f>
        <v>4.9967239362385198</v>
      </c>
      <c r="CI123" s="37">
        <f t="shared" ref="CI123" si="375">CH123</f>
        <v>4.9967239362385198</v>
      </c>
      <c r="CJ123" s="37">
        <f t="shared" ref="CJ123" si="376">CI123</f>
        <v>4.9967239362385198</v>
      </c>
      <c r="CK123" s="37">
        <f t="shared" ref="CK123" si="377">CJ123</f>
        <v>4.9967239362385198</v>
      </c>
      <c r="CL123" s="37">
        <f t="shared" ref="CL123" si="378">CK123</f>
        <v>4.9967239362385198</v>
      </c>
    </row>
    <row r="124" spans="1:90" s="50" customFormat="1" ht="36.75" customHeight="1" x14ac:dyDescent="0.25">
      <c r="A124" s="51" t="s">
        <v>110</v>
      </c>
      <c r="B124" s="45" t="s">
        <v>124</v>
      </c>
      <c r="C124" s="45"/>
      <c r="D124" s="52"/>
      <c r="E124" s="32">
        <v>21736939.067389999</v>
      </c>
      <c r="F124" s="53">
        <f>(E124*(1+(F123/100)))-F122</f>
        <v>21926916.904775854</v>
      </c>
      <c r="G124" s="53">
        <f t="shared" ref="G124:BR124" si="379">(F124*(1+(G123/100)))-G122</f>
        <v>22013299.410235919</v>
      </c>
      <c r="H124" s="53">
        <f t="shared" si="379"/>
        <v>22105433.211023029</v>
      </c>
      <c r="I124" s="53">
        <f t="shared" si="379"/>
        <v>22210750.683487434</v>
      </c>
      <c r="J124" s="53">
        <f t="shared" si="379"/>
        <v>22433447.318366863</v>
      </c>
      <c r="K124" s="53">
        <f t="shared" si="379"/>
        <v>22853609.137946494</v>
      </c>
      <c r="L124" s="53">
        <f t="shared" si="379"/>
        <v>23292895.160513517</v>
      </c>
      <c r="M124" s="53">
        <f t="shared" si="379"/>
        <v>23742323.036834817</v>
      </c>
      <c r="N124" s="53">
        <f t="shared" si="379"/>
        <v>24187598.874616954</v>
      </c>
      <c r="O124" s="53">
        <f t="shared" si="379"/>
        <v>24573447.470102325</v>
      </c>
      <c r="P124" s="53">
        <f t="shared" si="379"/>
        <v>25268452.758018155</v>
      </c>
      <c r="Q124" s="53">
        <f t="shared" si="379"/>
        <v>26005351.960173808</v>
      </c>
      <c r="R124" s="53">
        <f t="shared" si="379"/>
        <v>26759493.273643702</v>
      </c>
      <c r="S124" s="53">
        <f t="shared" si="379"/>
        <v>27383465.873544745</v>
      </c>
      <c r="T124" s="53">
        <f t="shared" si="379"/>
        <v>28255527.292656444</v>
      </c>
      <c r="U124" s="53">
        <f t="shared" si="379"/>
        <v>29152682.473876618</v>
      </c>
      <c r="V124" s="53">
        <f t="shared" si="379"/>
        <v>30127885.573471703</v>
      </c>
      <c r="W124" s="53">
        <f t="shared" si="379"/>
        <v>31133885.064072952</v>
      </c>
      <c r="X124" s="53">
        <f t="shared" si="379"/>
        <v>32225231.441206962</v>
      </c>
      <c r="Y124" s="53">
        <f t="shared" si="379"/>
        <v>33353816.220602863</v>
      </c>
      <c r="Z124" s="53">
        <f t="shared" si="379"/>
        <v>34520856.045723043</v>
      </c>
      <c r="AA124" s="53">
        <f t="shared" si="379"/>
        <v>35727604.36546535</v>
      </c>
      <c r="AB124" s="53">
        <f t="shared" si="379"/>
        <v>36975352.379875466</v>
      </c>
      <c r="AC124" s="53">
        <f t="shared" si="379"/>
        <v>38133310.779153422</v>
      </c>
      <c r="AD124" s="53">
        <f t="shared" si="379"/>
        <v>38989202.774686992</v>
      </c>
      <c r="AE124" s="53">
        <f t="shared" si="379"/>
        <v>39671960.645982057</v>
      </c>
      <c r="AF124" s="53">
        <f t="shared" si="379"/>
        <v>40154711.324504361</v>
      </c>
      <c r="AG124" s="53">
        <f t="shared" si="379"/>
        <v>39878391.984795578</v>
      </c>
      <c r="AH124" s="53">
        <f t="shared" si="379"/>
        <v>39700561.725949258</v>
      </c>
      <c r="AI124" s="53">
        <f t="shared" si="379"/>
        <v>39637672.677385181</v>
      </c>
      <c r="AJ124" s="53">
        <f t="shared" si="379"/>
        <v>39932473.418848611</v>
      </c>
      <c r="AK124" s="53">
        <f t="shared" si="379"/>
        <v>40671409.866219327</v>
      </c>
      <c r="AL124" s="53">
        <f t="shared" si="379"/>
        <v>41333303.309598126</v>
      </c>
      <c r="AM124" s="53">
        <f t="shared" si="379"/>
        <v>41972588.37287268</v>
      </c>
      <c r="AN124" s="53">
        <f t="shared" si="379"/>
        <v>42595524.681338996</v>
      </c>
      <c r="AO124" s="53">
        <f t="shared" si="379"/>
        <v>42994779.820139118</v>
      </c>
      <c r="AP124" s="53">
        <f t="shared" si="379"/>
        <v>43349586.068673827</v>
      </c>
      <c r="AQ124" s="53">
        <f t="shared" si="379"/>
        <v>43655324.015155472</v>
      </c>
      <c r="AR124" s="53">
        <f t="shared" si="379"/>
        <v>43907054.103029341</v>
      </c>
      <c r="AS124" s="53">
        <f t="shared" si="379"/>
        <v>44099497.30743508</v>
      </c>
      <c r="AT124" s="53">
        <f t="shared" si="379"/>
        <v>44797018.215514183</v>
      </c>
      <c r="AU124" s="53">
        <f t="shared" si="379"/>
        <v>45479526.869189993</v>
      </c>
      <c r="AV124" s="53">
        <f t="shared" si="379"/>
        <v>46189834.753709465</v>
      </c>
      <c r="AW124" s="53">
        <f t="shared" si="379"/>
        <v>46884149.57806395</v>
      </c>
      <c r="AX124" s="53">
        <f t="shared" si="379"/>
        <v>47553059.028381526</v>
      </c>
      <c r="AY124" s="53">
        <f t="shared" si="379"/>
        <v>48207462.8571302</v>
      </c>
      <c r="AZ124" s="53">
        <f t="shared" si="379"/>
        <v>48830443.75324887</v>
      </c>
      <c r="BA124" s="53">
        <f t="shared" si="379"/>
        <v>49418043.488126956</v>
      </c>
      <c r="BB124" s="53">
        <f t="shared" si="379"/>
        <v>49966017.109940365</v>
      </c>
      <c r="BC124" s="53">
        <f t="shared" si="379"/>
        <v>50469815.304399244</v>
      </c>
      <c r="BD124" s="53">
        <f t="shared" si="379"/>
        <v>50924565.750742696</v>
      </c>
      <c r="BE124" s="53">
        <f t="shared" si="379"/>
        <v>51325053.418181092</v>
      </c>
      <c r="BF124" s="53">
        <f t="shared" si="379"/>
        <v>51665699.745077237</v>
      </c>
      <c r="BG124" s="53">
        <f t="shared" si="379"/>
        <v>51940540.640096717</v>
      </c>
      <c r="BH124" s="53">
        <f t="shared" si="379"/>
        <v>52143203.241337061</v>
      </c>
      <c r="BI124" s="53">
        <f t="shared" si="379"/>
        <v>52266881.366057061</v>
      </c>
      <c r="BJ124" s="53">
        <f t="shared" si="379"/>
        <v>52304309.580062687</v>
      </c>
      <c r="BK124" s="53">
        <f t="shared" si="379"/>
        <v>52392970.0564835</v>
      </c>
      <c r="BL124" s="53">
        <f t="shared" si="379"/>
        <v>52218207.745966531</v>
      </c>
      <c r="BM124" s="53">
        <f t="shared" si="379"/>
        <v>51942723.049392127</v>
      </c>
      <c r="BN124" s="53">
        <f t="shared" si="379"/>
        <v>51471234.608104758</v>
      </c>
      <c r="BO124" s="53">
        <f t="shared" si="379"/>
        <v>50926621.897924751</v>
      </c>
      <c r="BP124" s="53">
        <f t="shared" si="379"/>
        <v>50211901.489326738</v>
      </c>
      <c r="BQ124" s="53">
        <f t="shared" si="379"/>
        <v>49367903.170598097</v>
      </c>
      <c r="BR124" s="53">
        <f t="shared" si="379"/>
        <v>48429011.309608445</v>
      </c>
      <c r="BS124" s="53">
        <f t="shared" ref="BS124:BZ124" si="380">(BR124*(1+(BS123/100)))-BS122</f>
        <v>47256493.772329748</v>
      </c>
      <c r="BT124" s="53">
        <f t="shared" si="380"/>
        <v>46652356.719319306</v>
      </c>
      <c r="BU124" s="53">
        <f t="shared" si="380"/>
        <v>45827070.651917405</v>
      </c>
      <c r="BV124" s="53">
        <f t="shared" si="380"/>
        <v>44926511.687821373</v>
      </c>
      <c r="BW124" s="53">
        <f t="shared" si="380"/>
        <v>43896784.082230575</v>
      </c>
      <c r="BX124" s="53">
        <f t="shared" si="380"/>
        <v>42693647.193325154</v>
      </c>
      <c r="BY124" s="53">
        <f t="shared" si="380"/>
        <v>40595558.727959752</v>
      </c>
      <c r="BZ124" s="54">
        <f t="shared" si="380"/>
        <v>38235043.767135583</v>
      </c>
      <c r="CA124" s="54">
        <f t="shared" ref="CA124" si="381">(BZ124*(1+(CA123/100)))-CA122</f>
        <v>35593120.361366101</v>
      </c>
      <c r="CB124" s="54">
        <f t="shared" ref="CB124" si="382">(CA124*(1+(CB123/100)))-CB122</f>
        <v>32649639.495601449</v>
      </c>
      <c r="CC124" s="54">
        <f t="shared" ref="CC124" si="383">(CB124*(1+(CC123/100)))-CC122</f>
        <v>29383218.633144852</v>
      </c>
      <c r="CD124" s="54">
        <f t="shared" ref="CD124" si="384">(CC124*(1+(CD123/100)))-CD122</f>
        <v>25771171.635741867</v>
      </c>
      <c r="CE124" s="54">
        <f t="shared" ref="CE124" si="385">(CD124*(1+(CE123/100)))-CE122</f>
        <v>21789434.867477447</v>
      </c>
      <c r="CF124" s="54">
        <f t="shared" ref="CF124" si="386">(CE124*(1+(CF123/100)))-CF122</f>
        <v>17412489.280083567</v>
      </c>
      <c r="CG124" s="54">
        <f t="shared" ref="CG124" si="387">(CF124*(1+(CG123/100)))-CG122</f>
        <v>14536332.925524216</v>
      </c>
      <c r="CH124" s="54">
        <f t="shared" ref="CH124" si="388">(CG124*(1+(CH123/100)))-CH122</f>
        <v>11376941.259169364</v>
      </c>
      <c r="CI124" s="54">
        <f t="shared" ref="CI124" si="389">(CH124*(1+(CI123/100)))-CI122</f>
        <v>7914965.5272200033</v>
      </c>
      <c r="CJ124" s="54">
        <f t="shared" ref="CJ124" si="390">(CI124*(1+(CJ123/100)))-CJ122</f>
        <v>4129896.645258774</v>
      </c>
      <c r="CK124" s="54">
        <f t="shared" ref="CK124" si="391">(CJ124*(1+(CK123/100)))-CK122</f>
        <v>1.2130427174270153E-2</v>
      </c>
      <c r="CL124" s="54">
        <f t="shared" ref="CL124" si="392">(CK124*(1+(CL123/100)))-CL122</f>
        <v>1.2736551132454891E-2</v>
      </c>
    </row>
    <row r="127" spans="1:90" ht="35.450000000000003" customHeight="1" x14ac:dyDescent="0.25">
      <c r="A127" s="1" t="s">
        <v>135</v>
      </c>
    </row>
    <row r="128" spans="1:90" ht="35.450000000000003" customHeight="1" x14ac:dyDescent="0.25">
      <c r="A128" s="45" t="s">
        <v>133</v>
      </c>
      <c r="B128" s="45" t="s">
        <v>124</v>
      </c>
      <c r="C128" s="45" t="s">
        <v>129</v>
      </c>
      <c r="D128" s="46">
        <v>178964378.7458131</v>
      </c>
      <c r="E128" s="47">
        <v>0</v>
      </c>
      <c r="F128" s="47">
        <v>896157</v>
      </c>
      <c r="G128" s="47">
        <v>1009245</v>
      </c>
      <c r="H128" s="47">
        <v>1007810</v>
      </c>
      <c r="I128" s="47">
        <v>999230</v>
      </c>
      <c r="J128" s="47">
        <v>887113.26094064454</v>
      </c>
      <c r="K128" s="47">
        <v>700775.61230066465</v>
      </c>
      <c r="L128" s="47">
        <v>702645.73552314308</v>
      </c>
      <c r="M128" s="47">
        <v>714453.79160701938</v>
      </c>
      <c r="N128" s="47">
        <v>741062.50041845744</v>
      </c>
      <c r="O128" s="47">
        <v>822738.94708397146</v>
      </c>
      <c r="P128" s="47">
        <v>532862.04378176935</v>
      </c>
      <c r="Q128" s="47">
        <v>525695.62512135785</v>
      </c>
      <c r="R128" s="47">
        <v>545274.33262718248</v>
      </c>
      <c r="S128" s="47">
        <v>713125.40571924858</v>
      </c>
      <c r="T128" s="47">
        <v>496214.77476341807</v>
      </c>
      <c r="U128" s="47">
        <v>514695.51432239538</v>
      </c>
      <c r="V128" s="47">
        <v>481475.96363271755</v>
      </c>
      <c r="W128" s="47">
        <v>499407.7793309628</v>
      </c>
      <c r="X128" s="47">
        <v>464327.91014350974</v>
      </c>
      <c r="Y128" s="47">
        <v>481621.07353514328</v>
      </c>
      <c r="Z128" s="47">
        <v>499558.29362368572</v>
      </c>
      <c r="AA128" s="47">
        <v>518163.55728877557</v>
      </c>
      <c r="AB128" s="47">
        <v>537461.74476369016</v>
      </c>
      <c r="AC128" s="47">
        <v>689597.88359582017</v>
      </c>
      <c r="AD128" s="47">
        <v>1049524.271848615</v>
      </c>
      <c r="AE128" s="47">
        <v>1265424.9562962838</v>
      </c>
      <c r="AF128" s="47">
        <v>1499547.675050603</v>
      </c>
      <c r="AG128" s="47">
        <v>2282739.4119877648</v>
      </c>
      <c r="AH128" s="47">
        <v>2170443.4165376183</v>
      </c>
      <c r="AI128" s="47">
        <v>2046616.5191457267</v>
      </c>
      <c r="AJ128" s="47">
        <v>1685784.336975351</v>
      </c>
      <c r="AK128" s="47">
        <v>1256379.0102809756</v>
      </c>
      <c r="AL128" s="47">
        <v>1370344.6286122552</v>
      </c>
      <c r="AM128" s="47">
        <v>1426025.9968341934</v>
      </c>
      <c r="AN128" s="47">
        <v>1474318.0614198758</v>
      </c>
      <c r="AO128" s="47">
        <v>1729125.6387187247</v>
      </c>
      <c r="AP128" s="47">
        <v>1793524.2060712313</v>
      </c>
      <c r="AQ128" s="47">
        <v>1860321.1968720932</v>
      </c>
      <c r="AR128" s="47">
        <v>1929605.9366338819</v>
      </c>
      <c r="AS128" s="47">
        <v>2001471.0776575231</v>
      </c>
      <c r="AT128" s="47">
        <v>1506009.2296423649</v>
      </c>
      <c r="AU128" s="47">
        <v>1555874.6782199123</v>
      </c>
      <c r="AV128" s="47">
        <v>1562178.5206413681</v>
      </c>
      <c r="AW128" s="47">
        <v>1613663.7048931343</v>
      </c>
      <c r="AX128" s="47">
        <v>1673762.0739514166</v>
      </c>
      <c r="AY128" s="47">
        <v>1721691.2541360948</v>
      </c>
      <c r="AZ128" s="47">
        <v>1785812.9395168419</v>
      </c>
      <c r="BA128" s="47">
        <v>1852322.7363119849</v>
      </c>
      <c r="BB128" s="47">
        <v>1921309.5859785927</v>
      </c>
      <c r="BC128" s="47">
        <v>1992865.7424585479</v>
      </c>
      <c r="BD128" s="47">
        <v>2067086.8955468331</v>
      </c>
      <c r="BE128" s="47">
        <v>2144072.2988544819</v>
      </c>
      <c r="BF128" s="47">
        <v>2223924.9025373096</v>
      </c>
      <c r="BG128" s="47">
        <v>2306751.4909679173</v>
      </c>
      <c r="BH128" s="47">
        <v>2392662.8255350622</v>
      </c>
      <c r="BI128" s="47">
        <v>2481773.7927613854</v>
      </c>
      <c r="BJ128" s="47">
        <v>2574203.5579375341</v>
      </c>
      <c r="BK128" s="47">
        <v>2524841.4800504753</v>
      </c>
      <c r="BL128" s="47">
        <v>2792694.3862355584</v>
      </c>
      <c r="BM128" s="47">
        <v>2884684.3820918631</v>
      </c>
      <c r="BN128" s="47">
        <v>3066922.917030422</v>
      </c>
      <c r="BO128" s="47">
        <v>3116488.2101206537</v>
      </c>
      <c r="BP128" s="47">
        <v>3259383.1148893032</v>
      </c>
      <c r="BQ128" s="47">
        <v>3352948.4192863349</v>
      </c>
      <c r="BR128" s="47">
        <v>3405669.6955339783</v>
      </c>
      <c r="BS128" s="47">
        <v>3592381.5374695593</v>
      </c>
      <c r="BT128" s="47">
        <v>2965413.5887595075</v>
      </c>
      <c r="BU128" s="47">
        <v>3156375.5424155076</v>
      </c>
      <c r="BV128" s="47">
        <v>3190411.1726373183</v>
      </c>
      <c r="BW128" s="47">
        <v>3274581.3688131645</v>
      </c>
      <c r="BX128" s="47">
        <v>3396538.0063811764</v>
      </c>
      <c r="BY128" s="47">
        <v>4231372.153927505</v>
      </c>
      <c r="BZ128" s="48">
        <v>4388962.9608339025</v>
      </c>
      <c r="CA128" s="47">
        <v>4552422.9897132125</v>
      </c>
      <c r="CB128" s="48">
        <v>4721970.830515217</v>
      </c>
      <c r="CC128" s="47">
        <v>4897833.2142288936</v>
      </c>
      <c r="CD128" s="48">
        <v>5080245.3160826275</v>
      </c>
      <c r="CE128" s="47">
        <v>5269451.0700366478</v>
      </c>
      <c r="CF128" s="48">
        <v>5465703.4949882235</v>
      </c>
      <c r="CG128" s="47">
        <v>3746210.3743122527</v>
      </c>
      <c r="CH128" s="48">
        <v>3885732.0930958414</v>
      </c>
      <c r="CI128" s="47">
        <v>4030450.0790580716</v>
      </c>
      <c r="CJ128" s="48">
        <v>4180557.8590048579</v>
      </c>
      <c r="CK128" s="47">
        <v>4336256.1673439033</v>
      </c>
      <c r="CL128" s="48">
        <v>0</v>
      </c>
    </row>
    <row r="129" spans="1:90" ht="35.450000000000003" customHeight="1" x14ac:dyDescent="0.25">
      <c r="A129" s="45" t="s">
        <v>134</v>
      </c>
      <c r="B129" s="4" t="s">
        <v>97</v>
      </c>
      <c r="C129" s="36">
        <v>4.9967239362385198</v>
      </c>
      <c r="D129" s="32"/>
      <c r="E129" s="32"/>
      <c r="F129" s="36">
        <v>4.9967239362385198</v>
      </c>
      <c r="G129" s="36">
        <v>4.9967239362385198</v>
      </c>
      <c r="H129" s="36">
        <v>4.9967239362385198</v>
      </c>
      <c r="I129" s="36">
        <v>4.9967239362385198</v>
      </c>
      <c r="J129" s="36">
        <v>4.9967239362385198</v>
      </c>
      <c r="K129" s="36">
        <v>4.9967239362385198</v>
      </c>
      <c r="L129" s="36">
        <v>4.9967239362385198</v>
      </c>
      <c r="M129" s="36">
        <v>4.9967239362385198</v>
      </c>
      <c r="N129" s="36">
        <v>4.9967239362385198</v>
      </c>
      <c r="O129" s="36">
        <v>4.9967239362385198</v>
      </c>
      <c r="P129" s="36">
        <v>4.9967239362385198</v>
      </c>
      <c r="Q129" s="36">
        <v>4.9967239362385198</v>
      </c>
      <c r="R129" s="36">
        <v>4.9967239362385198</v>
      </c>
      <c r="S129" s="36">
        <v>4.9967239362385198</v>
      </c>
      <c r="T129" s="36">
        <v>4.9967239362385198</v>
      </c>
      <c r="U129" s="36">
        <v>4.9967239362385198</v>
      </c>
      <c r="V129" s="36">
        <v>4.9967239362385198</v>
      </c>
      <c r="W129" s="36">
        <v>4.9967239362385198</v>
      </c>
      <c r="X129" s="36">
        <v>4.9967239362385198</v>
      </c>
      <c r="Y129" s="36">
        <v>4.9967239362385198</v>
      </c>
      <c r="Z129" s="36">
        <v>4.9967239362385198</v>
      </c>
      <c r="AA129" s="36">
        <v>4.9967239362385198</v>
      </c>
      <c r="AB129" s="36">
        <v>4.9967239362385198</v>
      </c>
      <c r="AC129" s="36">
        <v>4.9967239362385198</v>
      </c>
      <c r="AD129" s="36">
        <v>4.9967239362385198</v>
      </c>
      <c r="AE129" s="36">
        <v>4.9967239362385198</v>
      </c>
      <c r="AF129" s="36">
        <v>4.9967239362385198</v>
      </c>
      <c r="AG129" s="36">
        <v>4.9967239362385198</v>
      </c>
      <c r="AH129" s="36">
        <v>4.9967239362385198</v>
      </c>
      <c r="AI129" s="36">
        <v>4.9967239362385198</v>
      </c>
      <c r="AJ129" s="36">
        <v>4.9967239362385198</v>
      </c>
      <c r="AK129" s="36">
        <v>4.9967239362385198</v>
      </c>
      <c r="AL129" s="36">
        <v>4.9967239362385198</v>
      </c>
      <c r="AM129" s="36">
        <v>4.9967239362385198</v>
      </c>
      <c r="AN129" s="36">
        <v>4.9967239362385198</v>
      </c>
      <c r="AO129" s="36">
        <v>4.9967239362385198</v>
      </c>
      <c r="AP129" s="36">
        <v>4.9967239362385198</v>
      </c>
      <c r="AQ129" s="36">
        <v>4.9967239362385198</v>
      </c>
      <c r="AR129" s="36">
        <v>4.9967239362385198</v>
      </c>
      <c r="AS129" s="36">
        <v>4.9967239362385198</v>
      </c>
      <c r="AT129" s="36">
        <v>4.9967239362385198</v>
      </c>
      <c r="AU129" s="36">
        <v>4.9967239362385198</v>
      </c>
      <c r="AV129" s="36">
        <v>4.9967239362385198</v>
      </c>
      <c r="AW129" s="36">
        <v>4.9967239362385198</v>
      </c>
      <c r="AX129" s="36">
        <v>4.9967239362385198</v>
      </c>
      <c r="AY129" s="36">
        <v>4.9967239362385198</v>
      </c>
      <c r="AZ129" s="36">
        <v>4.9967239362385198</v>
      </c>
      <c r="BA129" s="36">
        <v>4.9967239362385198</v>
      </c>
      <c r="BB129" s="36">
        <v>4.9967239362385198</v>
      </c>
      <c r="BC129" s="36">
        <v>4.9967239362385198</v>
      </c>
      <c r="BD129" s="36">
        <v>4.9967239362385198</v>
      </c>
      <c r="BE129" s="36">
        <v>4.9967239362385198</v>
      </c>
      <c r="BF129" s="36">
        <v>4.9967239362385198</v>
      </c>
      <c r="BG129" s="36">
        <v>4.9967239362385198</v>
      </c>
      <c r="BH129" s="36">
        <v>4.9967239362385198</v>
      </c>
      <c r="BI129" s="36">
        <v>4.9967239362385198</v>
      </c>
      <c r="BJ129" s="36">
        <v>4.9967239362385198</v>
      </c>
      <c r="BK129" s="36">
        <v>4.9967239362385198</v>
      </c>
      <c r="BL129" s="36">
        <v>4.9967239362385198</v>
      </c>
      <c r="BM129" s="36">
        <v>4.9967239362385198</v>
      </c>
      <c r="BN129" s="36">
        <v>4.9967239362385198</v>
      </c>
      <c r="BO129" s="36">
        <v>4.9967239362385198</v>
      </c>
      <c r="BP129" s="36">
        <v>4.9967239362385198</v>
      </c>
      <c r="BQ129" s="36">
        <v>4.9967239362385198</v>
      </c>
      <c r="BR129" s="36">
        <v>4.9967239362385198</v>
      </c>
      <c r="BS129" s="36">
        <v>4.9967239362385198</v>
      </c>
      <c r="BT129" s="36">
        <v>4.9967239362385198</v>
      </c>
      <c r="BU129" s="36">
        <v>4.9967239362385198</v>
      </c>
      <c r="BV129" s="36">
        <v>4.9967239362385198</v>
      </c>
      <c r="BW129" s="36">
        <v>4.9967239362385198</v>
      </c>
      <c r="BX129" s="36">
        <v>4.9967239362385198</v>
      </c>
      <c r="BY129" s="36">
        <v>4.9967239362385198</v>
      </c>
      <c r="BZ129" s="37">
        <v>4.9967239362385198</v>
      </c>
      <c r="CA129" s="37">
        <v>4.9967239362385198</v>
      </c>
      <c r="CB129" s="37">
        <v>4.9967239362385198</v>
      </c>
      <c r="CC129" s="37">
        <v>4.9967239362385198</v>
      </c>
      <c r="CD129" s="37">
        <v>4.9967239362385198</v>
      </c>
      <c r="CE129" s="37">
        <v>4.9967239362385198</v>
      </c>
      <c r="CF129" s="37">
        <v>4.9967239362385198</v>
      </c>
      <c r="CG129" s="37">
        <v>4.9967239362385198</v>
      </c>
      <c r="CH129" s="37">
        <v>4.9967239362385198</v>
      </c>
      <c r="CI129" s="37">
        <v>4.9967239362385198</v>
      </c>
      <c r="CJ129" s="37">
        <v>4.9967239362385198</v>
      </c>
      <c r="CK129" s="37">
        <v>4.9967239362385198</v>
      </c>
      <c r="CL129" s="37">
        <v>4.9967239362385198</v>
      </c>
    </row>
    <row r="130" spans="1:90" ht="35.450000000000003" customHeight="1" x14ac:dyDescent="0.25">
      <c r="A130" s="51" t="s">
        <v>110</v>
      </c>
      <c r="B130" s="45" t="s">
        <v>124</v>
      </c>
      <c r="C130" s="45"/>
      <c r="D130" s="52"/>
      <c r="E130" s="32">
        <v>21736939.067389999</v>
      </c>
      <c r="F130" s="53">
        <v>21926916.904775854</v>
      </c>
      <c r="G130" s="53">
        <v>22013299.410235919</v>
      </c>
      <c r="H130" s="53">
        <v>22105433.211023029</v>
      </c>
      <c r="I130" s="53">
        <v>22210750.683487434</v>
      </c>
      <c r="J130" s="53">
        <v>22433447.318366863</v>
      </c>
      <c r="K130" s="53">
        <v>22853609.137946494</v>
      </c>
      <c r="L130" s="53">
        <v>23292895.160513517</v>
      </c>
      <c r="M130" s="53">
        <v>23742323.036834817</v>
      </c>
      <c r="N130" s="53">
        <v>24187598.874616954</v>
      </c>
      <c r="O130" s="53">
        <v>24573447.470102325</v>
      </c>
      <c r="P130" s="53">
        <v>25268452.758018155</v>
      </c>
      <c r="Q130" s="53">
        <v>26005351.960173808</v>
      </c>
      <c r="R130" s="53">
        <v>26759493.273643702</v>
      </c>
      <c r="S130" s="53">
        <v>27383465.873544745</v>
      </c>
      <c r="T130" s="53">
        <v>28255527.292656444</v>
      </c>
      <c r="U130" s="53">
        <v>29152682.473876618</v>
      </c>
      <c r="V130" s="53">
        <v>30127885.573471703</v>
      </c>
      <c r="W130" s="53">
        <v>31133885.064072952</v>
      </c>
      <c r="X130" s="53">
        <v>32225231.441206962</v>
      </c>
      <c r="Y130" s="53">
        <v>33353816.220602863</v>
      </c>
      <c r="Z130" s="53">
        <v>34520856.045723043</v>
      </c>
      <c r="AA130" s="53">
        <v>35727604.36546535</v>
      </c>
      <c r="AB130" s="53">
        <v>36975352.379875466</v>
      </c>
      <c r="AC130" s="53">
        <v>38133310.779153422</v>
      </c>
      <c r="AD130" s="53">
        <v>38989202.774686992</v>
      </c>
      <c r="AE130" s="53">
        <v>39671960.645982057</v>
      </c>
      <c r="AF130" s="53">
        <v>40154711.324504361</v>
      </c>
      <c r="AG130" s="53">
        <v>39878391.984795578</v>
      </c>
      <c r="AH130" s="53">
        <v>39700561.725949258</v>
      </c>
      <c r="AI130" s="53">
        <v>39637672.677385181</v>
      </c>
      <c r="AJ130" s="53">
        <v>39932473.418848611</v>
      </c>
      <c r="AK130" s="53">
        <v>40671409.866219327</v>
      </c>
      <c r="AL130" s="53">
        <v>41333303.309598126</v>
      </c>
      <c r="AM130" s="53">
        <v>41972588.37287268</v>
      </c>
      <c r="AN130" s="53">
        <v>42595524.681338996</v>
      </c>
      <c r="AO130" s="53">
        <v>42994779.820139118</v>
      </c>
      <c r="AP130" s="53">
        <v>43349586.068673827</v>
      </c>
      <c r="AQ130" s="53">
        <v>43655324.015155472</v>
      </c>
      <c r="AR130" s="53">
        <v>43907054.103029341</v>
      </c>
      <c r="AS130" s="53">
        <v>44099497.30743508</v>
      </c>
      <c r="AT130" s="53">
        <v>44797018.215514183</v>
      </c>
      <c r="AU130" s="53">
        <v>45479526.869189993</v>
      </c>
      <c r="AV130" s="53">
        <v>46189834.753709465</v>
      </c>
      <c r="AW130" s="53">
        <v>46884149.57806395</v>
      </c>
      <c r="AX130" s="53">
        <v>47553059.028381526</v>
      </c>
      <c r="AY130" s="53">
        <v>48207462.8571302</v>
      </c>
      <c r="AZ130" s="53">
        <v>48830443.75324887</v>
      </c>
      <c r="BA130" s="53">
        <v>49418043.488126956</v>
      </c>
      <c r="BB130" s="53">
        <v>49966017.109940365</v>
      </c>
      <c r="BC130" s="53">
        <v>50469815.304399244</v>
      </c>
      <c r="BD130" s="53">
        <v>50924565.750742696</v>
      </c>
      <c r="BE130" s="53">
        <v>51325053.418181092</v>
      </c>
      <c r="BF130" s="53">
        <v>51665699.745077237</v>
      </c>
      <c r="BG130" s="53">
        <v>51940540.640096717</v>
      </c>
      <c r="BH130" s="53">
        <v>52143203.241337061</v>
      </c>
      <c r="BI130" s="53">
        <v>52266881.366057061</v>
      </c>
      <c r="BJ130" s="53">
        <v>52304309.580062687</v>
      </c>
      <c r="BK130" s="53">
        <v>52392970.0564835</v>
      </c>
      <c r="BL130" s="53">
        <v>52218207.745966531</v>
      </c>
      <c r="BM130" s="53">
        <v>51942723.049392127</v>
      </c>
      <c r="BN130" s="53">
        <v>51471234.608104758</v>
      </c>
      <c r="BO130" s="53">
        <v>50926621.897924751</v>
      </c>
      <c r="BP130" s="53">
        <v>50211901.489326738</v>
      </c>
      <c r="BQ130" s="53">
        <v>49367903.170598097</v>
      </c>
      <c r="BR130" s="53">
        <v>48429011.309608445</v>
      </c>
      <c r="BS130" s="53">
        <v>47256493.772329748</v>
      </c>
      <c r="BT130" s="53">
        <v>46652356.719319306</v>
      </c>
      <c r="BU130" s="53">
        <v>45827070.651917405</v>
      </c>
      <c r="BV130" s="53">
        <v>44926511.687821373</v>
      </c>
      <c r="BW130" s="53">
        <v>43896784.082230575</v>
      </c>
      <c r="BX130" s="53">
        <v>42693647.193325154</v>
      </c>
      <c r="BY130" s="53">
        <v>40595558.727959752</v>
      </c>
      <c r="BZ130" s="54">
        <v>38235043.767135583</v>
      </c>
      <c r="CA130" s="54">
        <v>35593120.361366101</v>
      </c>
      <c r="CB130" s="54">
        <v>32649639.495601449</v>
      </c>
      <c r="CC130" s="54">
        <v>29383218.633144852</v>
      </c>
      <c r="CD130" s="54">
        <v>25771171.635741867</v>
      </c>
      <c r="CE130" s="54">
        <v>21789434.867477447</v>
      </c>
      <c r="CF130" s="54">
        <v>17412489.280083567</v>
      </c>
      <c r="CG130" s="54">
        <v>14536332.925524216</v>
      </c>
      <c r="CH130" s="54">
        <v>11376941.259169364</v>
      </c>
      <c r="CI130" s="54">
        <v>7914965.5272200033</v>
      </c>
      <c r="CJ130" s="54">
        <v>4129896.645258774</v>
      </c>
      <c r="CK130" s="54">
        <v>1.2130427174270153E-2</v>
      </c>
      <c r="CL130" s="54">
        <v>1.2736551132454891E-2</v>
      </c>
    </row>
    <row r="228" spans="1:77" ht="35.450000000000003" customHeight="1" x14ac:dyDescent="0.25">
      <c r="A228" s="19" t="s">
        <v>135</v>
      </c>
    </row>
    <row r="229" spans="1:77" ht="60.75" customHeight="1" x14ac:dyDescent="0.25">
      <c r="A229" s="15" t="s">
        <v>142</v>
      </c>
    </row>
    <row r="230" spans="1:77" ht="35.450000000000003" customHeight="1" x14ac:dyDescent="0.25">
      <c r="A230" s="4" t="s">
        <v>1</v>
      </c>
      <c r="B230" s="5" t="s">
        <v>2</v>
      </c>
      <c r="C230" s="6">
        <v>44926</v>
      </c>
      <c r="D230" s="6">
        <v>45291</v>
      </c>
      <c r="E230" s="6">
        <v>45657</v>
      </c>
      <c r="F230" s="6">
        <v>46022</v>
      </c>
      <c r="G230" s="6">
        <v>46387</v>
      </c>
      <c r="H230" s="6">
        <v>46752</v>
      </c>
      <c r="I230" s="6">
        <v>47118</v>
      </c>
      <c r="J230" s="6">
        <v>47483</v>
      </c>
      <c r="K230" s="6">
        <v>47848</v>
      </c>
      <c r="L230" s="6">
        <v>48213</v>
      </c>
      <c r="M230" s="6">
        <v>48579</v>
      </c>
      <c r="N230" s="6">
        <v>48944</v>
      </c>
      <c r="O230" s="6">
        <v>49309</v>
      </c>
      <c r="P230" s="6">
        <v>49674</v>
      </c>
      <c r="Q230" s="6">
        <v>50040</v>
      </c>
      <c r="R230" s="6">
        <v>50405</v>
      </c>
      <c r="S230" s="6">
        <v>50770</v>
      </c>
      <c r="T230" s="6">
        <v>51135</v>
      </c>
      <c r="U230" s="6">
        <v>51501</v>
      </c>
      <c r="V230" s="6">
        <v>51866</v>
      </c>
      <c r="W230" s="6">
        <v>52231</v>
      </c>
      <c r="X230" s="6">
        <v>52596</v>
      </c>
      <c r="Y230" s="6">
        <v>52962</v>
      </c>
      <c r="Z230" s="6">
        <v>53327</v>
      </c>
      <c r="AA230" s="6">
        <v>53692</v>
      </c>
      <c r="AB230" s="6">
        <v>54057</v>
      </c>
      <c r="AC230" s="6">
        <v>54423</v>
      </c>
      <c r="AD230" s="6">
        <v>54788</v>
      </c>
      <c r="AE230" s="6">
        <v>55153</v>
      </c>
      <c r="AF230" s="6">
        <v>55518</v>
      </c>
      <c r="AG230" s="6">
        <v>55884</v>
      </c>
      <c r="AH230" s="6">
        <v>56249</v>
      </c>
      <c r="AI230" s="6">
        <v>56614</v>
      </c>
      <c r="AJ230" s="6">
        <v>56979</v>
      </c>
      <c r="AK230" s="6">
        <v>57345</v>
      </c>
      <c r="AL230" s="6">
        <v>57710</v>
      </c>
      <c r="AM230" s="6">
        <v>58075</v>
      </c>
      <c r="AN230" s="6">
        <v>58440</v>
      </c>
      <c r="AO230" s="6">
        <v>58806</v>
      </c>
      <c r="AP230" s="6">
        <v>59171</v>
      </c>
      <c r="AQ230" s="6">
        <v>59536</v>
      </c>
      <c r="AR230" s="6">
        <v>59901</v>
      </c>
      <c r="AS230" s="6">
        <v>60267</v>
      </c>
      <c r="AT230" s="6">
        <v>60632</v>
      </c>
      <c r="AU230" s="6">
        <v>60997</v>
      </c>
      <c r="AV230" s="6">
        <v>61362</v>
      </c>
      <c r="AW230" s="6">
        <v>61728</v>
      </c>
      <c r="AX230" s="6">
        <v>62093</v>
      </c>
      <c r="AY230" s="6">
        <v>62458</v>
      </c>
      <c r="AZ230" s="6">
        <v>62823</v>
      </c>
      <c r="BA230" s="6">
        <v>63189</v>
      </c>
      <c r="BB230" s="6">
        <v>63554</v>
      </c>
      <c r="BC230" s="6">
        <v>63919</v>
      </c>
      <c r="BD230" s="6">
        <v>64284</v>
      </c>
      <c r="BE230" s="6">
        <v>64650</v>
      </c>
      <c r="BF230" s="6">
        <v>65015</v>
      </c>
      <c r="BG230" s="6">
        <v>65380</v>
      </c>
      <c r="BH230" s="6">
        <v>65745</v>
      </c>
      <c r="BI230" s="6">
        <v>66111</v>
      </c>
      <c r="BJ230" s="6">
        <v>66476</v>
      </c>
      <c r="BK230" s="6">
        <v>66841</v>
      </c>
      <c r="BL230" s="6">
        <v>67206</v>
      </c>
      <c r="BM230" s="6">
        <v>67572</v>
      </c>
      <c r="BN230" s="6">
        <v>67937</v>
      </c>
      <c r="BO230" s="6">
        <v>68302</v>
      </c>
      <c r="BP230" s="6">
        <v>68667</v>
      </c>
      <c r="BQ230" s="6">
        <v>69033</v>
      </c>
      <c r="BR230" s="6">
        <v>69398</v>
      </c>
      <c r="BS230" s="6">
        <v>69763</v>
      </c>
      <c r="BT230" s="6">
        <v>70128</v>
      </c>
      <c r="BU230" s="6">
        <v>70494</v>
      </c>
      <c r="BV230" s="6">
        <v>70859</v>
      </c>
      <c r="BW230" s="6">
        <v>71224</v>
      </c>
      <c r="BX230" s="6">
        <v>71589</v>
      </c>
      <c r="BY230" s="6">
        <v>71590</v>
      </c>
    </row>
    <row r="231" spans="1:77" ht="35.450000000000003" customHeight="1" x14ac:dyDescent="0.25">
      <c r="A231" s="15" t="s">
        <v>123</v>
      </c>
      <c r="B231" s="1">
        <v>25899378</v>
      </c>
      <c r="C231" s="1">
        <v>0</v>
      </c>
      <c r="D231" s="1">
        <v>430583</v>
      </c>
      <c r="E231" s="1">
        <v>520286</v>
      </c>
      <c r="F231" s="1">
        <v>548842</v>
      </c>
      <c r="G231" s="1">
        <v>541667</v>
      </c>
      <c r="H231" s="1">
        <v>146000</v>
      </c>
      <c r="I231" s="1">
        <v>150000</v>
      </c>
      <c r="J231" s="1">
        <v>160000</v>
      </c>
      <c r="K231" s="1">
        <v>158000</v>
      </c>
      <c r="L231" s="1">
        <v>159000</v>
      </c>
      <c r="M231" s="1">
        <v>160000</v>
      </c>
      <c r="N231" s="1">
        <v>166000</v>
      </c>
      <c r="O231" s="1">
        <v>169000</v>
      </c>
      <c r="P231" s="1">
        <v>180000</v>
      </c>
      <c r="Q231" s="1">
        <v>183000</v>
      </c>
      <c r="R231" s="1">
        <v>192000</v>
      </c>
      <c r="S231" s="1">
        <v>198000</v>
      </c>
      <c r="T231" s="1">
        <v>208000</v>
      </c>
      <c r="U231" s="1">
        <v>216000</v>
      </c>
      <c r="V231" s="1">
        <v>224000</v>
      </c>
      <c r="W231" s="1">
        <v>232000</v>
      </c>
      <c r="X231" s="1">
        <v>239000</v>
      </c>
      <c r="Y231" s="1">
        <v>248000</v>
      </c>
      <c r="Z231" s="1">
        <v>257000</v>
      </c>
      <c r="AA231" s="1">
        <v>266000</v>
      </c>
      <c r="AB231" s="1">
        <v>275000</v>
      </c>
      <c r="AC231" s="1">
        <v>285000</v>
      </c>
      <c r="AD231" s="1">
        <v>268000</v>
      </c>
      <c r="AE231" s="1">
        <v>278000</v>
      </c>
      <c r="AF231" s="1">
        <v>288000</v>
      </c>
      <c r="AG231" s="1">
        <v>298000</v>
      </c>
      <c r="AH231" s="1">
        <v>309000</v>
      </c>
      <c r="AI231" s="1">
        <v>315000</v>
      </c>
      <c r="AJ231" s="1">
        <v>302000</v>
      </c>
      <c r="AK231" s="1">
        <v>313000</v>
      </c>
      <c r="AL231" s="1">
        <v>324000</v>
      </c>
      <c r="AM231" s="1">
        <v>335000</v>
      </c>
      <c r="AN231" s="1">
        <v>348000</v>
      </c>
      <c r="AO231" s="1">
        <v>360000</v>
      </c>
      <c r="AP231" s="1">
        <v>373000</v>
      </c>
      <c r="AQ231" s="1">
        <v>387000</v>
      </c>
      <c r="AR231" s="1">
        <v>388000</v>
      </c>
      <c r="AS231" s="1">
        <v>402000</v>
      </c>
      <c r="AT231" s="1">
        <v>368000</v>
      </c>
      <c r="AU231" s="1">
        <v>381000</v>
      </c>
      <c r="AV231" s="1">
        <v>395000</v>
      </c>
      <c r="AW231" s="1">
        <v>409000</v>
      </c>
      <c r="AX231" s="1">
        <v>424000</v>
      </c>
      <c r="AY231" s="1">
        <v>439000</v>
      </c>
      <c r="AZ231" s="1">
        <v>455000</v>
      </c>
      <c r="BA231" s="1">
        <v>471000</v>
      </c>
      <c r="BB231" s="1">
        <v>488000</v>
      </c>
      <c r="BC231" s="1">
        <v>506000</v>
      </c>
      <c r="BD231" s="1">
        <v>524000</v>
      </c>
      <c r="BE231" s="1">
        <v>543000</v>
      </c>
      <c r="BF231" s="1">
        <v>562000</v>
      </c>
      <c r="BG231" s="1">
        <v>583000</v>
      </c>
      <c r="BH231" s="1">
        <v>604000</v>
      </c>
      <c r="BI231" s="1">
        <v>625000</v>
      </c>
      <c r="BJ231" s="1">
        <v>648000</v>
      </c>
      <c r="BK231" s="1">
        <v>671000</v>
      </c>
      <c r="BL231" s="1">
        <v>695000</v>
      </c>
      <c r="BM231" s="1">
        <v>720000</v>
      </c>
      <c r="BN231" s="1">
        <v>746000</v>
      </c>
      <c r="BO231" s="1">
        <v>773000</v>
      </c>
      <c r="BP231" s="1">
        <v>801000</v>
      </c>
      <c r="BQ231" s="1">
        <v>830000</v>
      </c>
      <c r="BR231" s="1">
        <v>215000</v>
      </c>
      <c r="BS231" s="1">
        <v>223000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</row>
    <row r="232" spans="1:77" ht="35.450000000000003" customHeight="1" x14ac:dyDescent="0.25">
      <c r="A232" s="15" t="s">
        <v>146</v>
      </c>
      <c r="B232" s="1">
        <v>44676000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151000</v>
      </c>
      <c r="I232" s="1">
        <v>161000</v>
      </c>
      <c r="J232" s="1">
        <v>138000</v>
      </c>
      <c r="K232" s="1">
        <v>137000</v>
      </c>
      <c r="L232" s="1">
        <v>146000</v>
      </c>
      <c r="M232" s="1">
        <v>115000</v>
      </c>
      <c r="N232" s="1">
        <v>105000</v>
      </c>
      <c r="O232" s="1">
        <v>102000</v>
      </c>
      <c r="P232" s="1">
        <v>104000</v>
      </c>
      <c r="Q232" s="1">
        <v>108000</v>
      </c>
      <c r="R232" s="1">
        <v>112000</v>
      </c>
      <c r="S232" s="1">
        <v>116000</v>
      </c>
      <c r="T232" s="1">
        <v>66000</v>
      </c>
      <c r="U232" s="1">
        <v>69000</v>
      </c>
      <c r="V232" s="1">
        <v>19000</v>
      </c>
      <c r="W232" s="1">
        <v>20000</v>
      </c>
      <c r="X232" s="1">
        <v>21000</v>
      </c>
      <c r="Y232" s="1">
        <v>21000</v>
      </c>
      <c r="Z232" s="1">
        <v>22000</v>
      </c>
      <c r="AA232" s="1">
        <v>149000</v>
      </c>
      <c r="AB232" s="1">
        <v>339000</v>
      </c>
      <c r="AC232" s="1">
        <v>521000</v>
      </c>
      <c r="AD232" s="1">
        <v>715000</v>
      </c>
      <c r="AE232" s="1">
        <v>741000</v>
      </c>
      <c r="AF232" s="1">
        <v>579000</v>
      </c>
      <c r="AG232" s="1">
        <v>405000</v>
      </c>
      <c r="AH232" s="1">
        <v>258000</v>
      </c>
      <c r="AI232" s="1">
        <v>355000</v>
      </c>
      <c r="AJ232" s="1">
        <v>453000</v>
      </c>
      <c r="AK232" s="1">
        <v>473000</v>
      </c>
      <c r="AL232" s="1">
        <v>487000</v>
      </c>
      <c r="AM232" s="1">
        <v>504000</v>
      </c>
      <c r="AN232" s="1">
        <v>522000</v>
      </c>
      <c r="AO232" s="1">
        <v>541000</v>
      </c>
      <c r="AP232" s="1">
        <v>561000</v>
      </c>
      <c r="AQ232" s="1">
        <v>581000</v>
      </c>
      <c r="AR232" s="1">
        <v>604000</v>
      </c>
      <c r="AS232" s="1">
        <v>623000</v>
      </c>
      <c r="AT232" s="1">
        <v>645000</v>
      </c>
      <c r="AU232" s="1">
        <v>661000</v>
      </c>
      <c r="AV232" s="1">
        <v>684000</v>
      </c>
      <c r="AW232" s="1">
        <v>700000</v>
      </c>
      <c r="AX232" s="1">
        <v>725000</v>
      </c>
      <c r="AY232" s="1">
        <v>751000</v>
      </c>
      <c r="AZ232" s="1">
        <v>778000</v>
      </c>
      <c r="BA232" s="1">
        <v>806000</v>
      </c>
      <c r="BB232" s="1">
        <v>835000</v>
      </c>
      <c r="BC232" s="1">
        <v>866000</v>
      </c>
      <c r="BD232" s="1">
        <v>897000</v>
      </c>
      <c r="BE232" s="1">
        <v>929000</v>
      </c>
      <c r="BF232" s="1">
        <v>963000</v>
      </c>
      <c r="BG232" s="1">
        <v>997000</v>
      </c>
      <c r="BH232" s="1">
        <v>1033000</v>
      </c>
      <c r="BI232" s="1">
        <v>935000</v>
      </c>
      <c r="BJ232" s="1">
        <v>1122000</v>
      </c>
      <c r="BK232" s="1">
        <v>1160000</v>
      </c>
      <c r="BL232" s="1">
        <v>1262000</v>
      </c>
      <c r="BM232" s="1">
        <v>1248000</v>
      </c>
      <c r="BN232" s="1">
        <v>1327000</v>
      </c>
      <c r="BO232" s="1">
        <v>1347000</v>
      </c>
      <c r="BP232" s="1">
        <v>1324000</v>
      </c>
      <c r="BQ232" s="1">
        <v>1427000</v>
      </c>
      <c r="BR232" s="1">
        <v>1424000</v>
      </c>
      <c r="BS232" s="1">
        <v>1543000</v>
      </c>
      <c r="BT232" s="1">
        <v>1528000</v>
      </c>
      <c r="BU232" s="1">
        <v>1581000</v>
      </c>
      <c r="BV232" s="1">
        <v>1637000</v>
      </c>
      <c r="BW232" s="1">
        <v>1176000</v>
      </c>
      <c r="BX232" s="1">
        <v>1221000</v>
      </c>
      <c r="BY232" s="1">
        <v>0</v>
      </c>
    </row>
    <row r="233" spans="1:77" ht="35.450000000000003" customHeight="1" x14ac:dyDescent="0.25">
      <c r="A233" s="15" t="s">
        <v>131</v>
      </c>
      <c r="B233" s="1">
        <v>8684763</v>
      </c>
      <c r="C233" s="1">
        <v>0</v>
      </c>
      <c r="D233" s="1">
        <v>362418</v>
      </c>
      <c r="E233" s="1">
        <v>376362</v>
      </c>
      <c r="F233" s="1">
        <v>341195</v>
      </c>
      <c r="G233" s="1">
        <v>325815</v>
      </c>
      <c r="H233" s="1">
        <v>299973</v>
      </c>
      <c r="I233" s="1">
        <v>88000</v>
      </c>
      <c r="J233" s="1">
        <v>91000</v>
      </c>
      <c r="K233" s="1">
        <v>94000</v>
      </c>
      <c r="L233" s="1">
        <v>98000</v>
      </c>
      <c r="M233" s="1">
        <v>101000</v>
      </c>
      <c r="N233" s="1">
        <v>105000</v>
      </c>
      <c r="O233" s="1">
        <v>108000</v>
      </c>
      <c r="P233" s="1">
        <v>112000</v>
      </c>
      <c r="Q233" s="1">
        <v>116000</v>
      </c>
      <c r="R233" s="1">
        <v>121000</v>
      </c>
      <c r="S233" s="1">
        <v>125000</v>
      </c>
      <c r="T233" s="1">
        <v>130000</v>
      </c>
      <c r="U233" s="1">
        <v>134000</v>
      </c>
      <c r="V233" s="1">
        <v>139000</v>
      </c>
      <c r="W233" s="1">
        <v>144000</v>
      </c>
      <c r="X233" s="1">
        <v>149000</v>
      </c>
      <c r="Y233" s="1">
        <v>155000</v>
      </c>
      <c r="Z233" s="1">
        <v>160000</v>
      </c>
      <c r="AA233" s="1">
        <v>166000</v>
      </c>
      <c r="AB233" s="1">
        <v>172000</v>
      </c>
      <c r="AC233" s="1">
        <v>178000</v>
      </c>
      <c r="AD233" s="1">
        <v>185000</v>
      </c>
      <c r="AE233" s="1">
        <v>191000</v>
      </c>
      <c r="AF233" s="1">
        <v>198000</v>
      </c>
      <c r="AG233" s="1">
        <v>205000</v>
      </c>
      <c r="AH233" s="1">
        <v>213000</v>
      </c>
      <c r="AI233" s="1">
        <v>220000</v>
      </c>
      <c r="AJ233" s="1">
        <v>228000</v>
      </c>
      <c r="AK233" s="1">
        <v>236000</v>
      </c>
      <c r="AL233" s="1">
        <v>245000</v>
      </c>
      <c r="AM233" s="1">
        <v>441000</v>
      </c>
      <c r="AN233" s="1">
        <v>457000</v>
      </c>
      <c r="AO233" s="1">
        <v>474000</v>
      </c>
      <c r="AP233" s="1">
        <v>491000</v>
      </c>
      <c r="AQ233" s="1">
        <v>509000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</row>
    <row r="234" spans="1:77" ht="35.450000000000003" customHeight="1" x14ac:dyDescent="0.25">
      <c r="A234" s="15" t="s">
        <v>149</v>
      </c>
      <c r="B234" s="1">
        <v>40925274</v>
      </c>
      <c r="C234" s="1">
        <v>0</v>
      </c>
      <c r="D234" s="1">
        <v>103156</v>
      </c>
      <c r="E234" s="1">
        <v>112597</v>
      </c>
      <c r="F234" s="1">
        <v>117773</v>
      </c>
      <c r="G234" s="1">
        <v>131748</v>
      </c>
      <c r="H234" s="1">
        <v>282000</v>
      </c>
      <c r="I234" s="1">
        <v>293000</v>
      </c>
      <c r="J234" s="1">
        <v>303000</v>
      </c>
      <c r="K234" s="1">
        <v>314000</v>
      </c>
      <c r="L234" s="1">
        <v>325000</v>
      </c>
      <c r="M234" s="1">
        <v>430000</v>
      </c>
      <c r="N234" s="1">
        <v>146000</v>
      </c>
      <c r="O234" s="1">
        <v>136000</v>
      </c>
      <c r="P234" s="1">
        <v>137000</v>
      </c>
      <c r="Q234" s="1">
        <v>291000</v>
      </c>
      <c r="R234" s="1">
        <v>61000</v>
      </c>
      <c r="S234" s="1">
        <v>63000</v>
      </c>
      <c r="T234" s="1">
        <v>66000</v>
      </c>
      <c r="U234" s="1">
        <v>68000</v>
      </c>
      <c r="V234" s="1">
        <v>70000</v>
      </c>
      <c r="W234" s="1">
        <v>73000</v>
      </c>
      <c r="X234" s="1">
        <v>76000</v>
      </c>
      <c r="Y234" s="1">
        <v>78000</v>
      </c>
      <c r="Z234" s="1">
        <v>81000</v>
      </c>
      <c r="AA234" s="1">
        <v>84000</v>
      </c>
      <c r="AB234" s="1">
        <v>224000</v>
      </c>
      <c r="AC234" s="1">
        <v>232000</v>
      </c>
      <c r="AD234" s="1">
        <v>272000</v>
      </c>
      <c r="AE234" s="1">
        <v>979000</v>
      </c>
      <c r="AF234" s="1">
        <v>1014000</v>
      </c>
      <c r="AG234" s="1">
        <v>1051000</v>
      </c>
      <c r="AH234" s="1">
        <v>831000</v>
      </c>
      <c r="AI234" s="1">
        <v>315000</v>
      </c>
      <c r="AJ234" s="1">
        <v>326000</v>
      </c>
      <c r="AK234" s="1">
        <v>338000</v>
      </c>
      <c r="AL234" s="1">
        <v>350000</v>
      </c>
      <c r="AM234" s="1">
        <v>363000</v>
      </c>
      <c r="AN234" s="1">
        <v>376000</v>
      </c>
      <c r="AO234" s="1">
        <v>390000</v>
      </c>
      <c r="AP234" s="1">
        <v>404000</v>
      </c>
      <c r="AQ234" s="1">
        <v>418000</v>
      </c>
      <c r="AR234" s="1">
        <v>433000</v>
      </c>
      <c r="AS234" s="1">
        <v>449000</v>
      </c>
      <c r="AT234" s="1">
        <v>465000</v>
      </c>
      <c r="AU234" s="1">
        <v>482000</v>
      </c>
      <c r="AV234" s="1">
        <v>499000</v>
      </c>
      <c r="AW234" s="1">
        <v>517000</v>
      </c>
      <c r="AX234" s="1">
        <v>536000</v>
      </c>
      <c r="AY234" s="1">
        <v>555000</v>
      </c>
      <c r="AZ234" s="1">
        <v>575000</v>
      </c>
      <c r="BA234" s="1">
        <v>596000</v>
      </c>
      <c r="BB234" s="1">
        <v>618000</v>
      </c>
      <c r="BC234" s="1">
        <v>640000</v>
      </c>
      <c r="BD234" s="1">
        <v>663000</v>
      </c>
      <c r="BE234" s="1">
        <v>687000</v>
      </c>
      <c r="BF234" s="1">
        <v>712000</v>
      </c>
      <c r="BG234" s="1">
        <v>737000</v>
      </c>
      <c r="BH234" s="1">
        <v>764000</v>
      </c>
      <c r="BI234" s="1">
        <v>791000</v>
      </c>
      <c r="BJ234" s="1">
        <v>820000</v>
      </c>
      <c r="BK234" s="1">
        <v>849000</v>
      </c>
      <c r="BL234" s="1">
        <v>880000</v>
      </c>
      <c r="BM234" s="1">
        <v>912000</v>
      </c>
      <c r="BN234" s="1">
        <v>945000</v>
      </c>
      <c r="BO234" s="1">
        <v>979000</v>
      </c>
      <c r="BP234" s="1">
        <v>1014000</v>
      </c>
      <c r="BQ234" s="1">
        <v>1051000</v>
      </c>
      <c r="BR234" s="1">
        <v>1088000</v>
      </c>
      <c r="BS234" s="1">
        <v>1128000</v>
      </c>
      <c r="BT234" s="1">
        <v>1168000</v>
      </c>
      <c r="BU234" s="1">
        <v>1211000</v>
      </c>
      <c r="BV234" s="1">
        <v>1254000</v>
      </c>
      <c r="BW234" s="1">
        <v>2545000</v>
      </c>
      <c r="BX234" s="1">
        <v>2637000</v>
      </c>
      <c r="BY234" s="1">
        <v>0</v>
      </c>
    </row>
    <row r="235" spans="1:77" ht="35.450000000000003" customHeight="1" x14ac:dyDescent="0.25">
      <c r="A235" s="15" t="s">
        <v>6</v>
      </c>
      <c r="B235" s="1">
        <v>120185415</v>
      </c>
      <c r="C235" s="1">
        <v>0</v>
      </c>
      <c r="D235" s="1">
        <v>896157</v>
      </c>
      <c r="E235" s="1">
        <v>1009245</v>
      </c>
      <c r="F235" s="1">
        <v>1007810</v>
      </c>
      <c r="G235" s="1">
        <v>999230</v>
      </c>
      <c r="H235" s="1">
        <v>878973</v>
      </c>
      <c r="I235" s="1">
        <v>692000</v>
      </c>
      <c r="J235" s="1">
        <v>692000</v>
      </c>
      <c r="K235" s="1">
        <v>703000</v>
      </c>
      <c r="L235" s="1">
        <v>728000</v>
      </c>
      <c r="M235" s="1">
        <v>806000</v>
      </c>
      <c r="N235" s="1">
        <v>522000</v>
      </c>
      <c r="O235" s="1">
        <v>515000</v>
      </c>
      <c r="P235" s="1">
        <v>533000</v>
      </c>
      <c r="Q235" s="1">
        <v>698000</v>
      </c>
      <c r="R235" s="1">
        <v>486000</v>
      </c>
      <c r="S235" s="1">
        <v>502000</v>
      </c>
      <c r="T235" s="1">
        <v>470000</v>
      </c>
      <c r="U235" s="1">
        <v>487000</v>
      </c>
      <c r="V235" s="1">
        <v>452000</v>
      </c>
      <c r="W235" s="1">
        <v>469000</v>
      </c>
      <c r="X235" s="1">
        <v>485000</v>
      </c>
      <c r="Y235" s="1">
        <v>502000</v>
      </c>
      <c r="Z235" s="1">
        <v>520000</v>
      </c>
      <c r="AA235" s="1">
        <v>665000</v>
      </c>
      <c r="AB235" s="1">
        <v>1010000</v>
      </c>
      <c r="AC235" s="1">
        <v>1216000</v>
      </c>
      <c r="AD235" s="1">
        <v>1440000</v>
      </c>
      <c r="AE235" s="1">
        <v>2189000</v>
      </c>
      <c r="AF235" s="1">
        <v>2079000</v>
      </c>
      <c r="AG235" s="1">
        <v>1959000</v>
      </c>
      <c r="AH235" s="1">
        <v>1611000</v>
      </c>
      <c r="AI235" s="1">
        <v>1205000</v>
      </c>
      <c r="AJ235" s="1">
        <v>1309000</v>
      </c>
      <c r="AK235" s="1">
        <v>1360000</v>
      </c>
      <c r="AL235" s="1">
        <v>1406000</v>
      </c>
      <c r="AM235" s="1">
        <v>1643000</v>
      </c>
      <c r="AN235" s="1">
        <v>1703000</v>
      </c>
      <c r="AO235" s="1">
        <v>1765000</v>
      </c>
      <c r="AP235" s="1">
        <v>1829000</v>
      </c>
      <c r="AQ235" s="1">
        <v>1895000</v>
      </c>
      <c r="AR235" s="1">
        <v>1425000</v>
      </c>
      <c r="AS235" s="1">
        <v>1474000</v>
      </c>
      <c r="AT235" s="1">
        <v>1478000</v>
      </c>
      <c r="AU235" s="1">
        <v>1524000</v>
      </c>
      <c r="AV235" s="1">
        <v>1578000</v>
      </c>
      <c r="AW235" s="1">
        <v>1626000</v>
      </c>
      <c r="AX235" s="1">
        <v>1685000</v>
      </c>
      <c r="AY235" s="1">
        <v>1745000</v>
      </c>
      <c r="AZ235" s="1">
        <v>1808000</v>
      </c>
      <c r="BA235" s="1">
        <v>1873000</v>
      </c>
      <c r="BB235" s="1">
        <v>1941000</v>
      </c>
      <c r="BC235" s="1">
        <v>2012000</v>
      </c>
      <c r="BD235" s="1">
        <v>2084000</v>
      </c>
      <c r="BE235" s="1">
        <v>2159000</v>
      </c>
      <c r="BF235" s="1">
        <v>2237000</v>
      </c>
      <c r="BG235" s="1">
        <v>2317000</v>
      </c>
      <c r="BH235" s="1">
        <v>2401000</v>
      </c>
      <c r="BI235" s="1">
        <v>2351000</v>
      </c>
      <c r="BJ235" s="1">
        <v>2590000</v>
      </c>
      <c r="BK235" s="1">
        <v>2680000</v>
      </c>
      <c r="BL235" s="1">
        <v>2837000</v>
      </c>
      <c r="BM235" s="1">
        <v>2880000</v>
      </c>
      <c r="BN235" s="1">
        <v>3018000</v>
      </c>
      <c r="BO235" s="1">
        <v>3099000</v>
      </c>
      <c r="BP235" s="1">
        <v>3139000</v>
      </c>
      <c r="BQ235" s="1">
        <v>3308000</v>
      </c>
      <c r="BR235" s="1">
        <v>2727000</v>
      </c>
      <c r="BS235" s="1">
        <v>2894000</v>
      </c>
      <c r="BT235" s="1">
        <v>2696000</v>
      </c>
      <c r="BU235" s="1">
        <v>2792000</v>
      </c>
      <c r="BV235" s="1">
        <v>2891000</v>
      </c>
      <c r="BW235" s="1">
        <v>3721000</v>
      </c>
      <c r="BX235" s="1">
        <v>3858000</v>
      </c>
      <c r="BY235" s="1">
        <v>0</v>
      </c>
    </row>
    <row r="236" spans="1:77" ht="81.75" customHeight="1" x14ac:dyDescent="0.25">
      <c r="A236" s="15" t="s">
        <v>152</v>
      </c>
    </row>
    <row r="238" spans="1:77" ht="35.450000000000003" customHeight="1" x14ac:dyDescent="0.25">
      <c r="A238" s="19" t="s">
        <v>108</v>
      </c>
    </row>
    <row r="239" spans="1:77" ht="35.450000000000003" customHeight="1" x14ac:dyDescent="0.25">
      <c r="A239" s="7" t="s">
        <v>5</v>
      </c>
      <c r="B239" s="6">
        <v>44926</v>
      </c>
      <c r="C239" s="6">
        <v>45291</v>
      </c>
      <c r="D239" s="6">
        <v>45657</v>
      </c>
      <c r="E239" s="6">
        <v>46022</v>
      </c>
      <c r="F239" s="6">
        <v>46387</v>
      </c>
      <c r="G239" s="6">
        <v>46752</v>
      </c>
      <c r="H239" s="6">
        <v>47118</v>
      </c>
      <c r="I239" s="6">
        <v>47483</v>
      </c>
      <c r="J239" s="6">
        <v>47848</v>
      </c>
      <c r="K239" s="6">
        <v>48213</v>
      </c>
      <c r="L239" s="6">
        <v>48579</v>
      </c>
      <c r="M239" s="6">
        <v>48944</v>
      </c>
      <c r="N239" s="6">
        <v>49309</v>
      </c>
      <c r="O239" s="6">
        <v>49674</v>
      </c>
      <c r="P239" s="6">
        <v>50040</v>
      </c>
      <c r="Q239" s="6">
        <v>50405</v>
      </c>
      <c r="R239" s="6">
        <v>50770</v>
      </c>
      <c r="S239" s="6">
        <v>51135</v>
      </c>
      <c r="T239" s="6">
        <v>51501</v>
      </c>
      <c r="U239" s="6">
        <v>51866</v>
      </c>
      <c r="V239" s="6">
        <v>52231</v>
      </c>
      <c r="W239" s="6">
        <v>52596</v>
      </c>
      <c r="X239" s="6">
        <v>52962</v>
      </c>
      <c r="Y239" s="6">
        <v>53327</v>
      </c>
      <c r="Z239" s="6">
        <v>53692</v>
      </c>
      <c r="AA239" s="6">
        <v>54057</v>
      </c>
      <c r="AB239" s="6">
        <v>54423</v>
      </c>
      <c r="AC239" s="6">
        <v>54788</v>
      </c>
      <c r="AD239" s="6">
        <v>55153</v>
      </c>
      <c r="AE239" s="6">
        <v>55518</v>
      </c>
      <c r="AF239" s="6">
        <v>55884</v>
      </c>
      <c r="AG239" s="6">
        <v>56249</v>
      </c>
      <c r="AH239" s="6">
        <v>56614</v>
      </c>
      <c r="AI239" s="6">
        <v>56979</v>
      </c>
      <c r="AJ239" s="6">
        <v>57345</v>
      </c>
      <c r="AK239" s="6">
        <v>57710</v>
      </c>
      <c r="AL239" s="6">
        <v>58075</v>
      </c>
      <c r="AM239" s="6">
        <v>58440</v>
      </c>
      <c r="AN239" s="6">
        <v>58806</v>
      </c>
      <c r="AO239" s="6">
        <v>59171</v>
      </c>
      <c r="AP239" s="6">
        <v>59536</v>
      </c>
      <c r="AQ239" s="6">
        <v>59901</v>
      </c>
      <c r="AR239" s="6">
        <v>60267</v>
      </c>
      <c r="AS239" s="6">
        <v>60632</v>
      </c>
      <c r="AT239" s="6">
        <v>60997</v>
      </c>
      <c r="AU239" s="6">
        <v>61362</v>
      </c>
      <c r="AV239" s="6">
        <v>61728</v>
      </c>
      <c r="AW239" s="6">
        <v>62093</v>
      </c>
      <c r="AX239" s="6">
        <v>62458</v>
      </c>
      <c r="AY239" s="6">
        <v>62823</v>
      </c>
      <c r="AZ239" s="6">
        <v>63189</v>
      </c>
      <c r="BA239" s="6">
        <v>63554</v>
      </c>
      <c r="BB239" s="6">
        <v>63919</v>
      </c>
      <c r="BC239" s="6">
        <v>64284</v>
      </c>
      <c r="BD239" s="6">
        <v>64650</v>
      </c>
      <c r="BE239" s="6">
        <v>65015</v>
      </c>
      <c r="BF239" s="6">
        <v>65380</v>
      </c>
      <c r="BG239" s="6">
        <v>65745</v>
      </c>
      <c r="BH239" s="6">
        <v>66111</v>
      </c>
      <c r="BI239" s="6">
        <v>66476</v>
      </c>
      <c r="BJ239" s="6">
        <v>66841</v>
      </c>
      <c r="BK239" s="6">
        <v>67206</v>
      </c>
      <c r="BL239" s="6">
        <v>67572</v>
      </c>
      <c r="BM239" s="6">
        <v>67937</v>
      </c>
      <c r="BN239" s="6">
        <v>68302</v>
      </c>
      <c r="BO239" s="6">
        <v>68667</v>
      </c>
      <c r="BP239" s="6">
        <v>69033</v>
      </c>
      <c r="BQ239" s="6">
        <v>69398</v>
      </c>
      <c r="BR239" s="6">
        <v>69763</v>
      </c>
      <c r="BS239" s="6">
        <v>70128</v>
      </c>
      <c r="BT239" s="6">
        <v>70494</v>
      </c>
      <c r="BU239" s="6">
        <v>70859</v>
      </c>
      <c r="BV239" s="6">
        <v>71224</v>
      </c>
      <c r="BW239" s="6">
        <v>71589</v>
      </c>
      <c r="BX239" s="6">
        <v>71590</v>
      </c>
    </row>
    <row r="240" spans="1:77" ht="35.450000000000003" customHeight="1" x14ac:dyDescent="0.25">
      <c r="A240" s="15" t="s">
        <v>109</v>
      </c>
      <c r="B240" s="1">
        <v>0</v>
      </c>
      <c r="C240" s="20">
        <f>D235*1000</f>
        <v>896157000</v>
      </c>
      <c r="D240" s="20">
        <f t="shared" ref="D240:BO240" si="393">E235*1000</f>
        <v>1009245000</v>
      </c>
      <c r="E240" s="20">
        <f t="shared" si="393"/>
        <v>1007810000</v>
      </c>
      <c r="F240" s="20">
        <f t="shared" si="393"/>
        <v>999230000</v>
      </c>
      <c r="G240" s="20">
        <f t="shared" si="393"/>
        <v>878973000</v>
      </c>
      <c r="H240" s="20">
        <f t="shared" si="393"/>
        <v>692000000</v>
      </c>
      <c r="I240" s="20">
        <f t="shared" si="393"/>
        <v>692000000</v>
      </c>
      <c r="J240" s="20">
        <f t="shared" si="393"/>
        <v>703000000</v>
      </c>
      <c r="K240" s="20">
        <f t="shared" si="393"/>
        <v>728000000</v>
      </c>
      <c r="L240" s="20">
        <f t="shared" si="393"/>
        <v>806000000</v>
      </c>
      <c r="M240" s="20">
        <f t="shared" si="393"/>
        <v>522000000</v>
      </c>
      <c r="N240" s="20">
        <f t="shared" si="393"/>
        <v>515000000</v>
      </c>
      <c r="O240" s="20">
        <f t="shared" si="393"/>
        <v>533000000</v>
      </c>
      <c r="P240" s="20">
        <f t="shared" si="393"/>
        <v>698000000</v>
      </c>
      <c r="Q240" s="20">
        <f t="shared" si="393"/>
        <v>486000000</v>
      </c>
      <c r="R240" s="20">
        <f t="shared" si="393"/>
        <v>502000000</v>
      </c>
      <c r="S240" s="20">
        <f t="shared" si="393"/>
        <v>470000000</v>
      </c>
      <c r="T240" s="20">
        <f t="shared" si="393"/>
        <v>487000000</v>
      </c>
      <c r="U240" s="20">
        <f t="shared" si="393"/>
        <v>452000000</v>
      </c>
      <c r="V240" s="20">
        <f t="shared" si="393"/>
        <v>469000000</v>
      </c>
      <c r="W240" s="20">
        <f t="shared" si="393"/>
        <v>485000000</v>
      </c>
      <c r="X240" s="20">
        <f t="shared" si="393"/>
        <v>502000000</v>
      </c>
      <c r="Y240" s="20">
        <f t="shared" si="393"/>
        <v>520000000</v>
      </c>
      <c r="Z240" s="20">
        <f t="shared" si="393"/>
        <v>665000000</v>
      </c>
      <c r="AA240" s="20">
        <f t="shared" si="393"/>
        <v>1010000000</v>
      </c>
      <c r="AB240" s="20">
        <f t="shared" si="393"/>
        <v>1216000000</v>
      </c>
      <c r="AC240" s="20">
        <f t="shared" si="393"/>
        <v>1440000000</v>
      </c>
      <c r="AD240" s="20">
        <f t="shared" si="393"/>
        <v>2189000000</v>
      </c>
      <c r="AE240" s="20">
        <f t="shared" si="393"/>
        <v>2079000000</v>
      </c>
      <c r="AF240" s="20">
        <f t="shared" si="393"/>
        <v>1959000000</v>
      </c>
      <c r="AG240" s="20">
        <f t="shared" si="393"/>
        <v>1611000000</v>
      </c>
      <c r="AH240" s="20">
        <f t="shared" si="393"/>
        <v>1205000000</v>
      </c>
      <c r="AI240" s="20">
        <f t="shared" si="393"/>
        <v>1309000000</v>
      </c>
      <c r="AJ240" s="20">
        <f t="shared" si="393"/>
        <v>1360000000</v>
      </c>
      <c r="AK240" s="20">
        <f t="shared" si="393"/>
        <v>1406000000</v>
      </c>
      <c r="AL240" s="20">
        <f t="shared" si="393"/>
        <v>1643000000</v>
      </c>
      <c r="AM240" s="20">
        <f t="shared" si="393"/>
        <v>1703000000</v>
      </c>
      <c r="AN240" s="20">
        <f t="shared" si="393"/>
        <v>1765000000</v>
      </c>
      <c r="AO240" s="20">
        <f t="shared" si="393"/>
        <v>1829000000</v>
      </c>
      <c r="AP240" s="20">
        <f t="shared" si="393"/>
        <v>1895000000</v>
      </c>
      <c r="AQ240" s="20">
        <f t="shared" si="393"/>
        <v>1425000000</v>
      </c>
      <c r="AR240" s="20">
        <f t="shared" si="393"/>
        <v>1474000000</v>
      </c>
      <c r="AS240" s="20">
        <f t="shared" si="393"/>
        <v>1478000000</v>
      </c>
      <c r="AT240" s="20">
        <f t="shared" si="393"/>
        <v>1524000000</v>
      </c>
      <c r="AU240" s="20">
        <f t="shared" si="393"/>
        <v>1578000000</v>
      </c>
      <c r="AV240" s="20">
        <f t="shared" si="393"/>
        <v>1626000000</v>
      </c>
      <c r="AW240" s="20">
        <f t="shared" si="393"/>
        <v>1685000000</v>
      </c>
      <c r="AX240" s="20">
        <f t="shared" si="393"/>
        <v>1745000000</v>
      </c>
      <c r="AY240" s="20">
        <f t="shared" si="393"/>
        <v>1808000000</v>
      </c>
      <c r="AZ240" s="20">
        <f t="shared" si="393"/>
        <v>1873000000</v>
      </c>
      <c r="BA240" s="20">
        <f t="shared" si="393"/>
        <v>1941000000</v>
      </c>
      <c r="BB240" s="20">
        <f t="shared" si="393"/>
        <v>2012000000</v>
      </c>
      <c r="BC240" s="20">
        <f t="shared" si="393"/>
        <v>2084000000</v>
      </c>
      <c r="BD240" s="20">
        <f t="shared" si="393"/>
        <v>2159000000</v>
      </c>
      <c r="BE240" s="20">
        <f t="shared" si="393"/>
        <v>2237000000</v>
      </c>
      <c r="BF240" s="20">
        <f t="shared" si="393"/>
        <v>2317000000</v>
      </c>
      <c r="BG240" s="20">
        <f t="shared" si="393"/>
        <v>2401000000</v>
      </c>
      <c r="BH240" s="20">
        <f t="shared" si="393"/>
        <v>2351000000</v>
      </c>
      <c r="BI240" s="20">
        <f t="shared" si="393"/>
        <v>2590000000</v>
      </c>
      <c r="BJ240" s="20">
        <f t="shared" si="393"/>
        <v>2680000000</v>
      </c>
      <c r="BK240" s="20">
        <f t="shared" si="393"/>
        <v>2837000000</v>
      </c>
      <c r="BL240" s="20">
        <f t="shared" si="393"/>
        <v>2880000000</v>
      </c>
      <c r="BM240" s="20">
        <f t="shared" si="393"/>
        <v>3018000000</v>
      </c>
      <c r="BN240" s="20">
        <f t="shared" si="393"/>
        <v>3099000000</v>
      </c>
      <c r="BO240" s="20">
        <f t="shared" si="393"/>
        <v>3139000000</v>
      </c>
      <c r="BP240" s="20">
        <f t="shared" ref="BP240:BX240" si="394">BQ235*1000</f>
        <v>3308000000</v>
      </c>
      <c r="BQ240" s="20">
        <f t="shared" si="394"/>
        <v>2727000000</v>
      </c>
      <c r="BR240" s="20">
        <f t="shared" si="394"/>
        <v>2894000000</v>
      </c>
      <c r="BS240" s="20">
        <f t="shared" si="394"/>
        <v>2696000000</v>
      </c>
      <c r="BT240" s="20">
        <f t="shared" si="394"/>
        <v>2792000000</v>
      </c>
      <c r="BU240" s="20">
        <f t="shared" si="394"/>
        <v>2891000000</v>
      </c>
      <c r="BV240" s="20">
        <f t="shared" si="394"/>
        <v>3721000000</v>
      </c>
      <c r="BW240" s="20">
        <f t="shared" si="394"/>
        <v>3858000000</v>
      </c>
      <c r="BX240" s="20">
        <f t="shared" si="394"/>
        <v>0</v>
      </c>
    </row>
    <row r="241" spans="1:76" ht="35.450000000000003" customHeight="1" x14ac:dyDescent="0.25">
      <c r="A241" s="13" t="s">
        <v>110</v>
      </c>
      <c r="B241" s="20">
        <v>21700000000</v>
      </c>
      <c r="C241" s="20">
        <f>(B241*(1+C242))-C240</f>
        <v>21814315882.301208</v>
      </c>
      <c r="D241" s="20">
        <f>(C241*(1+D242))-D240</f>
        <v>21820866948.891895</v>
      </c>
      <c r="E241" s="20">
        <f>(D241*(1+E242))-E240</f>
        <v>21829158069.636501</v>
      </c>
      <c r="F241" s="20">
        <f>(E241*(1+F242))-F240</f>
        <v>21846415271.149601</v>
      </c>
      <c r="G241" s="20">
        <f t="shared" ref="G241:BR241" si="395">(F241*(1+G242))-G240</f>
        <v>21984733064.098339</v>
      </c>
      <c r="H241" s="20">
        <f t="shared" si="395"/>
        <v>22316464704.001663</v>
      </c>
      <c r="I241" s="20">
        <f t="shared" si="395"/>
        <v>22663643617.007458</v>
      </c>
      <c r="J241" s="20">
        <f t="shared" si="395"/>
        <v>23015989114.202152</v>
      </c>
      <c r="K241" s="20">
        <f t="shared" si="395"/>
        <v>23359741780.526627</v>
      </c>
      <c r="L241" s="20">
        <f t="shared" si="395"/>
        <v>23641501485.908226</v>
      </c>
      <c r="M241" s="20">
        <f t="shared" si="395"/>
        <v>24220381492.746658</v>
      </c>
      <c r="N241" s="20">
        <f t="shared" si="395"/>
        <v>24833217377.419956</v>
      </c>
      <c r="O241" s="20">
        <f t="shared" si="395"/>
        <v>25456590314.755161</v>
      </c>
      <c r="P241" s="20">
        <f t="shared" si="395"/>
        <v>25943990968.622059</v>
      </c>
      <c r="Q241" s="20">
        <f t="shared" si="395"/>
        <v>26666087712.053394</v>
      </c>
      <c r="R241" s="20">
        <f t="shared" si="395"/>
        <v>27405809302.380371</v>
      </c>
      <c r="S241" s="20">
        <f t="shared" si="395"/>
        <v>28211976450.655647</v>
      </c>
      <c r="T241" s="20">
        <f t="shared" si="395"/>
        <v>29038683232.199783</v>
      </c>
      <c r="U241" s="20">
        <f t="shared" si="395"/>
        <v>29938886086.756126</v>
      </c>
      <c r="V241" s="20">
        <f t="shared" si="395"/>
        <v>30864007400.902302</v>
      </c>
      <c r="W241" s="20">
        <f t="shared" si="395"/>
        <v>31816207516.927902</v>
      </c>
      <c r="X241" s="20">
        <f t="shared" si="395"/>
        <v>32795747374.693962</v>
      </c>
      <c r="Y241" s="20">
        <f t="shared" si="395"/>
        <v>33802900064.875034</v>
      </c>
      <c r="Z241" s="20">
        <f t="shared" si="395"/>
        <v>34711951394.768761</v>
      </c>
      <c r="AA241" s="20">
        <f t="shared" si="395"/>
        <v>35318333218.555458</v>
      </c>
      <c r="AB241" s="20">
        <f t="shared" si="395"/>
        <v>35746951557.976112</v>
      </c>
      <c r="AC241" s="20">
        <f t="shared" si="395"/>
        <v>35971528754.947067</v>
      </c>
      <c r="AD241" s="20">
        <f t="shared" si="395"/>
        <v>35457563517.241638</v>
      </c>
      <c r="AE241" s="20">
        <f t="shared" si="395"/>
        <v>35029665194.967224</v>
      </c>
      <c r="AF241" s="20">
        <f t="shared" si="395"/>
        <v>34701841543.151779</v>
      </c>
      <c r="AG241" s="20">
        <f t="shared" si="395"/>
        <v>34706752595.929123</v>
      </c>
      <c r="AH241" s="20">
        <f t="shared" si="395"/>
        <v>35117892334.681351</v>
      </c>
      <c r="AI241" s="20">
        <f t="shared" si="395"/>
        <v>35444177029.970238</v>
      </c>
      <c r="AJ241" s="20">
        <f t="shared" si="395"/>
        <v>35734655358.277534</v>
      </c>
      <c r="AK241" s="20">
        <f t="shared" si="395"/>
        <v>35992659975.693153</v>
      </c>
      <c r="AL241" s="20">
        <f t="shared" si="395"/>
        <v>36025678725.339508</v>
      </c>
      <c r="AM241" s="20">
        <f t="shared" si="395"/>
        <v>36000235011.904076</v>
      </c>
      <c r="AN241" s="20">
        <f t="shared" si="395"/>
        <v>35911606497.434006</v>
      </c>
      <c r="AO241" s="20">
        <f t="shared" si="395"/>
        <v>35754850945.615059</v>
      </c>
      <c r="AP241" s="20">
        <f t="shared" si="395"/>
        <v>35524795982.078918</v>
      </c>
      <c r="AQ241" s="20">
        <f t="shared" si="395"/>
        <v>35754028377.893372</v>
      </c>
      <c r="AR241" s="20">
        <f t="shared" si="395"/>
        <v>35944935111.021896</v>
      </c>
      <c r="AS241" s="20">
        <f t="shared" si="395"/>
        <v>36140731525.112411</v>
      </c>
      <c r="AT241" s="20">
        <f t="shared" si="395"/>
        <v>36299645310.94902</v>
      </c>
      <c r="AU241" s="20">
        <f t="shared" si="395"/>
        <v>36411959007.901375</v>
      </c>
      <c r="AV241" s="20">
        <f t="shared" si="395"/>
        <v>36481502656.239967</v>
      </c>
      <c r="AW241" s="20">
        <f t="shared" si="395"/>
        <v>36495284644.245956</v>
      </c>
      <c r="AX241" s="20">
        <f t="shared" si="395"/>
        <v>36449708398.387627</v>
      </c>
      <c r="AY241" s="20">
        <f t="shared" si="395"/>
        <v>36339009868.634506</v>
      </c>
      <c r="AZ241" s="20">
        <f t="shared" si="395"/>
        <v>36158156598.677414</v>
      </c>
      <c r="BA241" s="20">
        <f t="shared" si="395"/>
        <v>35900881793.007553</v>
      </c>
      <c r="BB241" s="20">
        <f t="shared" si="395"/>
        <v>35560626839.207336</v>
      </c>
      <c r="BC241" s="20">
        <f t="shared" si="395"/>
        <v>35132527719.329529</v>
      </c>
      <c r="BD241" s="20">
        <f t="shared" si="395"/>
        <v>34609493919.655701</v>
      </c>
      <c r="BE241" s="20">
        <f t="shared" si="395"/>
        <v>33984104752.6502</v>
      </c>
      <c r="BF241" s="20">
        <f t="shared" si="395"/>
        <v>33249593982.227921</v>
      </c>
      <c r="BG241" s="20">
        <f t="shared" si="395"/>
        <v>32396880298.659569</v>
      </c>
      <c r="BH241" s="20">
        <f t="shared" si="395"/>
        <v>31554459515.846375</v>
      </c>
      <c r="BI241" s="20">
        <f t="shared" si="395"/>
        <v>30433810928.58527</v>
      </c>
      <c r="BJ241" s="20">
        <f t="shared" si="395"/>
        <v>29170978700.401745</v>
      </c>
      <c r="BK241" s="20">
        <f t="shared" si="395"/>
        <v>27692341968.924419</v>
      </c>
      <c r="BL241" s="20">
        <f t="shared" si="395"/>
        <v>26101851674.316574</v>
      </c>
      <c r="BM241" s="20">
        <f t="shared" si="395"/>
        <v>24299299291.585941</v>
      </c>
      <c r="BN241" s="20">
        <f t="shared" si="395"/>
        <v>22331810028.593708</v>
      </c>
      <c r="BO241" s="20">
        <f t="shared" si="395"/>
        <v>20232703505.39537</v>
      </c>
      <c r="BP241" s="20">
        <f t="shared" si="395"/>
        <v>17866850889.16692</v>
      </c>
      <c r="BQ241" s="20">
        <f t="shared" si="395"/>
        <v>15971830995.877628</v>
      </c>
      <c r="BR241" s="20">
        <f t="shared" si="395"/>
        <v>13821568419.934412</v>
      </c>
      <c r="BS241" s="20">
        <f t="shared" ref="BS241:BX241" si="396">(BR241*(1+BS242))-BS240</f>
        <v>11769177640.174709</v>
      </c>
      <c r="BT241" s="20">
        <f t="shared" si="396"/>
        <v>9525216112.6347218</v>
      </c>
      <c r="BU241" s="20">
        <f t="shared" si="396"/>
        <v>7077763236.1313076</v>
      </c>
      <c r="BV241" s="20">
        <f>(BU241*(1+BV242))-BV240</f>
        <v>3686343319.8851843</v>
      </c>
      <c r="BW241" s="20">
        <f t="shared" si="396"/>
        <v>5.0907135009765625E-2</v>
      </c>
      <c r="BX241" s="20">
        <f t="shared" si="396"/>
        <v>5.3277654799766296E-2</v>
      </c>
    </row>
    <row r="242" spans="1:76" ht="35.450000000000003" customHeight="1" x14ac:dyDescent="0.25">
      <c r="A242" s="13" t="s">
        <v>111</v>
      </c>
      <c r="B242" s="21">
        <v>4.6565570612958802E-2</v>
      </c>
      <c r="C242" s="21">
        <v>4.6565570612958802E-2</v>
      </c>
      <c r="D242" s="21">
        <v>4.6565570612958802E-2</v>
      </c>
      <c r="E242" s="21">
        <v>4.6565570612958802E-2</v>
      </c>
      <c r="F242" s="21">
        <v>4.6565570612958802E-2</v>
      </c>
      <c r="G242" s="21">
        <v>4.6565570612958802E-2</v>
      </c>
      <c r="H242" s="21">
        <v>4.6565570612958802E-2</v>
      </c>
      <c r="I242" s="21">
        <v>4.6565570612958802E-2</v>
      </c>
      <c r="J242" s="21">
        <v>4.6565570612958802E-2</v>
      </c>
      <c r="K242" s="21">
        <v>4.6565570612958802E-2</v>
      </c>
      <c r="L242" s="21">
        <v>4.6565570612958802E-2</v>
      </c>
      <c r="M242" s="21">
        <v>4.6565570612958802E-2</v>
      </c>
      <c r="N242" s="21">
        <v>4.6565570612958802E-2</v>
      </c>
      <c r="O242" s="21">
        <v>4.6565570612958802E-2</v>
      </c>
      <c r="P242" s="21">
        <v>4.6565570612958802E-2</v>
      </c>
      <c r="Q242" s="21">
        <v>4.6565570612958802E-2</v>
      </c>
      <c r="R242" s="21">
        <v>4.6565570612958802E-2</v>
      </c>
      <c r="S242" s="21">
        <v>4.6565570612958802E-2</v>
      </c>
      <c r="T242" s="21">
        <v>4.6565570612958802E-2</v>
      </c>
      <c r="U242" s="21">
        <v>4.6565570612958802E-2</v>
      </c>
      <c r="V242" s="21">
        <v>4.6565570612958802E-2</v>
      </c>
      <c r="W242" s="21">
        <v>4.6565570612958802E-2</v>
      </c>
      <c r="X242" s="21">
        <v>4.6565570612958802E-2</v>
      </c>
      <c r="Y242" s="21">
        <v>4.6565570612958802E-2</v>
      </c>
      <c r="Z242" s="21">
        <v>4.6565570612958802E-2</v>
      </c>
      <c r="AA242" s="21">
        <v>4.6565570612958802E-2</v>
      </c>
      <c r="AB242" s="21">
        <v>4.6565570612958802E-2</v>
      </c>
      <c r="AC242" s="21">
        <v>4.6565570612958802E-2</v>
      </c>
      <c r="AD242" s="21">
        <v>4.6565570612958802E-2</v>
      </c>
      <c r="AE242" s="21">
        <v>4.6565570612958802E-2</v>
      </c>
      <c r="AF242" s="21">
        <v>4.6565570612958802E-2</v>
      </c>
      <c r="AG242" s="21">
        <v>4.6565570612958802E-2</v>
      </c>
      <c r="AH242" s="21">
        <v>4.6565570612958802E-2</v>
      </c>
      <c r="AI242" s="21">
        <v>4.6565570612958802E-2</v>
      </c>
      <c r="AJ242" s="21">
        <v>4.6565570612958802E-2</v>
      </c>
      <c r="AK242" s="21">
        <v>4.6565570612958802E-2</v>
      </c>
      <c r="AL242" s="21">
        <v>4.6565570612958802E-2</v>
      </c>
      <c r="AM242" s="21">
        <v>4.6565570612958802E-2</v>
      </c>
      <c r="AN242" s="21">
        <v>4.6565570612958802E-2</v>
      </c>
      <c r="AO242" s="21">
        <v>4.6565570612958802E-2</v>
      </c>
      <c r="AP242" s="21">
        <v>4.6565570612958802E-2</v>
      </c>
      <c r="AQ242" s="21">
        <v>4.6565570612958802E-2</v>
      </c>
      <c r="AR242" s="21">
        <v>4.6565570612958802E-2</v>
      </c>
      <c r="AS242" s="21">
        <v>4.6565570612958802E-2</v>
      </c>
      <c r="AT242" s="21">
        <v>4.6565570612958802E-2</v>
      </c>
      <c r="AU242" s="21">
        <v>4.6565570612958802E-2</v>
      </c>
      <c r="AV242" s="21">
        <v>4.6565570612958802E-2</v>
      </c>
      <c r="AW242" s="21">
        <v>4.6565570612958802E-2</v>
      </c>
      <c r="AX242" s="21">
        <v>4.6565570612958802E-2</v>
      </c>
      <c r="AY242" s="21">
        <v>4.6565570612958802E-2</v>
      </c>
      <c r="AZ242" s="21">
        <v>4.6565570612958802E-2</v>
      </c>
      <c r="BA242" s="21">
        <v>4.6565570612958802E-2</v>
      </c>
      <c r="BB242" s="21">
        <v>4.6565570612958802E-2</v>
      </c>
      <c r="BC242" s="21">
        <v>4.6565570612958802E-2</v>
      </c>
      <c r="BD242" s="21">
        <v>4.6565570612958802E-2</v>
      </c>
      <c r="BE242" s="21">
        <v>4.6565570612958802E-2</v>
      </c>
      <c r="BF242" s="21">
        <v>4.6565570612958802E-2</v>
      </c>
      <c r="BG242" s="21">
        <v>4.6565570612958802E-2</v>
      </c>
      <c r="BH242" s="21">
        <v>4.6565570612958802E-2</v>
      </c>
      <c r="BI242" s="21">
        <v>4.6565570612958802E-2</v>
      </c>
      <c r="BJ242" s="21">
        <v>4.6565570612958802E-2</v>
      </c>
      <c r="BK242" s="21">
        <v>4.6565570612958802E-2</v>
      </c>
      <c r="BL242" s="21">
        <v>4.6565570612958802E-2</v>
      </c>
      <c r="BM242" s="21">
        <v>4.6565570612958802E-2</v>
      </c>
      <c r="BN242" s="21">
        <v>4.6565570612958802E-2</v>
      </c>
      <c r="BO242" s="21">
        <v>4.6565570612958802E-2</v>
      </c>
      <c r="BP242" s="21">
        <v>4.6565570612958802E-2</v>
      </c>
      <c r="BQ242" s="21">
        <v>4.6565570612958802E-2</v>
      </c>
      <c r="BR242" s="21">
        <v>4.6565570612958802E-2</v>
      </c>
      <c r="BS242" s="21">
        <v>4.6565570612958802E-2</v>
      </c>
      <c r="BT242" s="21">
        <v>4.6565570612958802E-2</v>
      </c>
      <c r="BU242" s="21">
        <v>4.6565570612958802E-2</v>
      </c>
      <c r="BV242" s="21">
        <v>4.6565570612958802E-2</v>
      </c>
      <c r="BW242" s="21">
        <v>4.6565570612958802E-2</v>
      </c>
      <c r="BX242" s="21">
        <v>4.6565570612958802E-2</v>
      </c>
    </row>
    <row r="243" spans="1:76" ht="35.450000000000003" customHeight="1" x14ac:dyDescent="0.25">
      <c r="A243" s="13" t="s">
        <v>111</v>
      </c>
      <c r="B243" s="21">
        <v>4.6565570612958802E-2</v>
      </c>
      <c r="C243" s="21">
        <v>4.6565570612958802E-2</v>
      </c>
      <c r="D243" s="21">
        <v>4.6565570612958802E-2</v>
      </c>
      <c r="E243" s="21">
        <v>4.6565570612958802E-2</v>
      </c>
      <c r="F243" s="21">
        <v>4.6565570612958802E-2</v>
      </c>
      <c r="G243" s="21">
        <v>4.6565570612958802E-2</v>
      </c>
      <c r="H243" s="21">
        <v>4.6565570612958802E-2</v>
      </c>
      <c r="I243" s="21">
        <v>4.6565570612958802E-2</v>
      </c>
      <c r="J243" s="21">
        <v>4.6565570612958802E-2</v>
      </c>
      <c r="K243" s="21">
        <v>4.6565570612958802E-2</v>
      </c>
      <c r="L243" s="21">
        <v>4.6565570612958802E-2</v>
      </c>
      <c r="M243" s="21">
        <v>4.6565570612958802E-2</v>
      </c>
      <c r="N243" s="21">
        <v>4.6565570612958802E-2</v>
      </c>
      <c r="O243" s="21">
        <v>4.6565570612958802E-2</v>
      </c>
      <c r="P243" s="21">
        <v>4.6565570612958802E-2</v>
      </c>
      <c r="Q243" s="21">
        <v>4.6565570612958802E-2</v>
      </c>
      <c r="R243" s="21">
        <v>4.6565570612958802E-2</v>
      </c>
      <c r="S243" s="21">
        <v>4.6565570612958802E-2</v>
      </c>
      <c r="T243" s="21">
        <v>4.6565570612958802E-2</v>
      </c>
      <c r="U243" s="21">
        <v>4.6565570612958802E-2</v>
      </c>
      <c r="V243" s="21">
        <v>4.6565570612958802E-2</v>
      </c>
      <c r="W243" s="21">
        <v>4.6565570612958802E-2</v>
      </c>
      <c r="X243" s="21">
        <v>4.6565570612958802E-2</v>
      </c>
      <c r="Y243" s="21">
        <v>4.6565570612958802E-2</v>
      </c>
      <c r="Z243" s="21">
        <v>4.6565570612958802E-2</v>
      </c>
      <c r="AA243" s="21">
        <v>4.6565570612958802E-2</v>
      </c>
      <c r="AB243" s="21">
        <v>4.6565570612958802E-2</v>
      </c>
      <c r="AC243" s="21">
        <v>4.6565570612958802E-2</v>
      </c>
      <c r="AD243" s="21">
        <v>4.6565570612958802E-2</v>
      </c>
      <c r="AE243" s="21">
        <v>4.6565570612958802E-2</v>
      </c>
      <c r="AF243" s="21">
        <v>4.6565570612958802E-2</v>
      </c>
      <c r="AG243" s="21">
        <v>4.6565570612958802E-2</v>
      </c>
      <c r="AH243" s="21">
        <v>4.6565570612958802E-2</v>
      </c>
      <c r="AI243" s="21">
        <v>4.6565570612958802E-2</v>
      </c>
      <c r="AJ243" s="21">
        <v>4.6565570612958802E-2</v>
      </c>
      <c r="AK243" s="21">
        <v>4.6565570612958802E-2</v>
      </c>
      <c r="AL243" s="21">
        <v>4.6565570612958802E-2</v>
      </c>
      <c r="AM243" s="21">
        <v>4.6565570612958802E-2</v>
      </c>
      <c r="AN243" s="21">
        <v>4.6565570612958802E-2</v>
      </c>
      <c r="AO243" s="21">
        <v>4.6565570612958802E-2</v>
      </c>
      <c r="AP243" s="21">
        <v>4.6565570612958802E-2</v>
      </c>
      <c r="AQ243" s="21">
        <v>4.6565570612958802E-2</v>
      </c>
      <c r="AR243" s="21">
        <v>4.6565570612958802E-2</v>
      </c>
      <c r="AS243" s="21">
        <v>4.6565570612958802E-2</v>
      </c>
      <c r="AT243" s="21">
        <v>4.6565570612958802E-2</v>
      </c>
      <c r="AU243" s="21">
        <v>4.6565570612958802E-2</v>
      </c>
      <c r="AV243" s="21">
        <v>4.6565570612958802E-2</v>
      </c>
      <c r="AW243" s="21">
        <v>4.6565570612958802E-2</v>
      </c>
      <c r="AX243" s="21">
        <v>4.6565570612958802E-2</v>
      </c>
      <c r="AY243" s="21">
        <v>4.6565570612958802E-2</v>
      </c>
      <c r="AZ243" s="21">
        <v>4.6565570612958802E-2</v>
      </c>
      <c r="BA243" s="21">
        <v>4.6565570612958802E-2</v>
      </c>
      <c r="BB243" s="21">
        <v>4.6565570612958802E-2</v>
      </c>
      <c r="BC243" s="21">
        <v>4.6565570612958802E-2</v>
      </c>
      <c r="BD243" s="21">
        <v>4.6565570612958802E-2</v>
      </c>
      <c r="BE243" s="21">
        <v>4.6565570612958802E-2</v>
      </c>
      <c r="BF243" s="21">
        <v>4.6565570612958802E-2</v>
      </c>
      <c r="BG243" s="21">
        <v>4.6565570612958802E-2</v>
      </c>
      <c r="BH243" s="21">
        <v>4.6565570612958802E-2</v>
      </c>
      <c r="BI243" s="21">
        <v>4.6565570612958802E-2</v>
      </c>
      <c r="BJ243" s="21">
        <v>4.6565570612958802E-2</v>
      </c>
      <c r="BK243" s="21">
        <v>4.6565570612958802E-2</v>
      </c>
      <c r="BL243" s="21">
        <v>4.6565570612958802E-2</v>
      </c>
      <c r="BM243" s="21">
        <v>4.6565570612958802E-2</v>
      </c>
      <c r="BN243" s="21">
        <v>4.6565570612958802E-2</v>
      </c>
      <c r="BO243" s="21">
        <v>4.6565570612958802E-2</v>
      </c>
      <c r="BP243" s="21">
        <v>4.6565570612958802E-2</v>
      </c>
      <c r="BQ243" s="21">
        <v>4.6565570612958802E-2</v>
      </c>
      <c r="BR243" s="21">
        <v>4.6565570612958802E-2</v>
      </c>
      <c r="BS243" s="21">
        <v>4.6565570612958802E-2</v>
      </c>
      <c r="BT243" s="21">
        <v>4.6565570612958802E-2</v>
      </c>
      <c r="BU243" s="21">
        <v>4.6565570612958802E-2</v>
      </c>
      <c r="BV243" s="21">
        <v>4.6565570612958802E-2</v>
      </c>
      <c r="BW243" s="21">
        <v>4.6565570612958802E-2</v>
      </c>
      <c r="BX243" s="21">
        <v>4.6565570612958802E-2</v>
      </c>
    </row>
    <row r="246" spans="1:76" ht="35.450000000000003" customHeight="1" x14ac:dyDescent="0.25">
      <c r="A246" s="22" t="s">
        <v>113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3" t="s">
        <v>114</v>
      </c>
    </row>
    <row r="247" spans="1:76" ht="35.450000000000003" customHeight="1" x14ac:dyDescent="0.25">
      <c r="A247" s="1">
        <v>0.5</v>
      </c>
      <c r="B247" s="1">
        <v>0.5</v>
      </c>
      <c r="C247" s="1">
        <v>0.5</v>
      </c>
      <c r="D247" s="1">
        <v>0.5</v>
      </c>
      <c r="E247" s="1">
        <v>0.5</v>
      </c>
      <c r="F247" s="1">
        <v>0.5</v>
      </c>
      <c r="G247" s="1">
        <v>0.5</v>
      </c>
      <c r="H247" s="1">
        <v>0.5</v>
      </c>
      <c r="I247" s="1">
        <v>0.5</v>
      </c>
      <c r="J247" s="1">
        <v>0.50000999999999995</v>
      </c>
      <c r="K247" s="1">
        <v>0.50000999999999995</v>
      </c>
      <c r="L247" s="1">
        <v>0.50002000000000002</v>
      </c>
      <c r="M247" s="1">
        <v>0.50002999999999997</v>
      </c>
      <c r="N247" s="1">
        <v>0.50005999999999995</v>
      </c>
      <c r="O247" s="1">
        <v>0.50009000000000003</v>
      </c>
      <c r="P247" s="1">
        <v>0.50014000000000003</v>
      </c>
      <c r="Q247" s="1">
        <v>0.50021000000000004</v>
      </c>
      <c r="R247" s="1">
        <v>0.50031000000000003</v>
      </c>
      <c r="S247" s="1">
        <v>0.50044999999999995</v>
      </c>
      <c r="T247" s="1">
        <v>0.50063000000000002</v>
      </c>
      <c r="U247" s="1">
        <v>0.50087999999999999</v>
      </c>
      <c r="V247" s="1">
        <v>0.50119999999999998</v>
      </c>
      <c r="W247" s="1">
        <v>0.50161</v>
      </c>
      <c r="X247" s="1">
        <v>0.50212999999999997</v>
      </c>
      <c r="Y247" s="1">
        <v>0.50278999999999996</v>
      </c>
      <c r="Z247" s="1">
        <v>0.50361</v>
      </c>
      <c r="AA247" s="1">
        <v>0.50461</v>
      </c>
      <c r="AB247" s="1">
        <v>0.50583999999999996</v>
      </c>
      <c r="AC247" s="1">
        <v>0.50732999999999995</v>
      </c>
      <c r="AD247" s="1">
        <v>0.50910999999999995</v>
      </c>
      <c r="AE247" s="1">
        <v>0.51122999999999996</v>
      </c>
      <c r="AF247" s="1">
        <v>0.51373999999999997</v>
      </c>
      <c r="AG247" s="1">
        <v>0.51668000000000003</v>
      </c>
      <c r="AH247" s="1">
        <v>0.52010999999999996</v>
      </c>
      <c r="AI247" s="1">
        <v>0.52407000000000004</v>
      </c>
      <c r="AJ247" s="1">
        <v>0.52864</v>
      </c>
      <c r="AK247" s="1">
        <v>0.53386999999999996</v>
      </c>
      <c r="AL247" s="1">
        <v>0.53981000000000001</v>
      </c>
      <c r="AM247" s="1">
        <v>0.54654000000000003</v>
      </c>
      <c r="AN247" s="1">
        <v>0.55411999999999995</v>
      </c>
      <c r="AO247" s="1">
        <v>0.56259000000000003</v>
      </c>
      <c r="AP247" s="1">
        <v>0.57203000000000004</v>
      </c>
      <c r="AQ247" s="1">
        <v>0.58248999999999995</v>
      </c>
      <c r="AR247" s="1">
        <v>0.59402999999999995</v>
      </c>
      <c r="AS247" s="1">
        <v>0.60667000000000004</v>
      </c>
      <c r="AT247" s="1">
        <v>0.62046999999999997</v>
      </c>
      <c r="AU247" s="1">
        <v>0.63544</v>
      </c>
      <c r="AV247" s="1">
        <v>0.65159999999999996</v>
      </c>
      <c r="AW247" s="1">
        <v>0.66896</v>
      </c>
      <c r="AX247" s="1">
        <v>0.68747999999999998</v>
      </c>
      <c r="AY247" s="1">
        <v>0.70713999999999999</v>
      </c>
      <c r="AZ247" s="1">
        <v>0.72785999999999995</v>
      </c>
      <c r="BA247" s="1">
        <v>0.74955000000000005</v>
      </c>
      <c r="BB247" s="1">
        <v>0.77210000000000001</v>
      </c>
      <c r="BC247" s="1">
        <v>0.79534000000000005</v>
      </c>
      <c r="BD247" s="1">
        <v>0.81908000000000003</v>
      </c>
      <c r="BE247" s="1">
        <v>0.84306999999999999</v>
      </c>
      <c r="BF247" s="1">
        <v>0.86702000000000001</v>
      </c>
      <c r="BG247" s="1">
        <v>0.89056999999999997</v>
      </c>
      <c r="BH247" s="1">
        <v>0.91330999999999996</v>
      </c>
      <c r="BI247" s="1">
        <v>0.93476000000000004</v>
      </c>
      <c r="BJ247" s="1">
        <v>0.95437000000000005</v>
      </c>
      <c r="BK247" s="1">
        <v>0.97148000000000001</v>
      </c>
      <c r="BL247" s="1">
        <v>0.98536000000000001</v>
      </c>
      <c r="BM247" s="1">
        <v>0.99517999999999995</v>
      </c>
      <c r="BN247" s="1">
        <v>1</v>
      </c>
      <c r="BO247" s="1">
        <v>0.99875000000000003</v>
      </c>
      <c r="BP247" s="1">
        <v>0.99024999999999996</v>
      </c>
      <c r="BQ247" s="1">
        <v>0.97314999999999996</v>
      </c>
      <c r="BR247" s="1">
        <v>0.94598000000000004</v>
      </c>
      <c r="BS247" s="1">
        <v>0.90710000000000002</v>
      </c>
      <c r="BT247" s="1">
        <v>0.85467000000000004</v>
      </c>
      <c r="BU247" s="1">
        <v>0.78669</v>
      </c>
      <c r="BV247" s="1">
        <v>0.70094999999999996</v>
      </c>
      <c r="BW247" s="1">
        <v>0</v>
      </c>
      <c r="BX247" s="1">
        <v>0</v>
      </c>
    </row>
    <row r="248" spans="1:76" ht="35.450000000000003" customHeight="1" x14ac:dyDescent="0.25">
      <c r="A248" s="1">
        <f>A247+1</f>
        <v>1.5</v>
      </c>
      <c r="B248" s="1">
        <f t="shared" ref="B248:BM248" si="397">B247+1</f>
        <v>1.5</v>
      </c>
      <c r="C248" s="1">
        <f t="shared" si="397"/>
        <v>1.5</v>
      </c>
      <c r="D248" s="1">
        <f t="shared" si="397"/>
        <v>1.5</v>
      </c>
      <c r="E248" s="1">
        <f t="shared" si="397"/>
        <v>1.5</v>
      </c>
      <c r="F248" s="1">
        <f t="shared" si="397"/>
        <v>1.5</v>
      </c>
      <c r="G248" s="1">
        <f t="shared" si="397"/>
        <v>1.5</v>
      </c>
      <c r="H248" s="1">
        <f t="shared" si="397"/>
        <v>1.5</v>
      </c>
      <c r="I248" s="1">
        <f t="shared" si="397"/>
        <v>1.5</v>
      </c>
      <c r="J248" s="1">
        <f t="shared" si="397"/>
        <v>1.5000100000000001</v>
      </c>
      <c r="K248" s="1">
        <f t="shared" si="397"/>
        <v>1.5000100000000001</v>
      </c>
      <c r="L248" s="1">
        <f t="shared" si="397"/>
        <v>1.5000200000000001</v>
      </c>
      <c r="M248" s="1">
        <f t="shared" si="397"/>
        <v>1.50003</v>
      </c>
      <c r="N248" s="1">
        <f t="shared" si="397"/>
        <v>1.5000599999999999</v>
      </c>
      <c r="O248" s="1">
        <f t="shared" si="397"/>
        <v>1.5000900000000001</v>
      </c>
      <c r="P248" s="1">
        <f t="shared" si="397"/>
        <v>1.50014</v>
      </c>
      <c r="Q248" s="1">
        <f t="shared" si="397"/>
        <v>1.50021</v>
      </c>
      <c r="R248" s="1">
        <f t="shared" si="397"/>
        <v>1.50031</v>
      </c>
      <c r="S248" s="1">
        <f t="shared" si="397"/>
        <v>1.5004499999999998</v>
      </c>
      <c r="T248" s="1">
        <f t="shared" si="397"/>
        <v>1.5006300000000001</v>
      </c>
      <c r="U248" s="1">
        <f t="shared" si="397"/>
        <v>1.50088</v>
      </c>
      <c r="V248" s="1">
        <f t="shared" si="397"/>
        <v>1.5011999999999999</v>
      </c>
      <c r="W248" s="1">
        <f t="shared" si="397"/>
        <v>1.5016099999999999</v>
      </c>
      <c r="X248" s="1">
        <f t="shared" si="397"/>
        <v>1.50213</v>
      </c>
      <c r="Y248" s="1">
        <f t="shared" si="397"/>
        <v>1.5027900000000001</v>
      </c>
      <c r="Z248" s="1">
        <f t="shared" si="397"/>
        <v>1.5036100000000001</v>
      </c>
      <c r="AA248" s="1">
        <f t="shared" si="397"/>
        <v>1.50461</v>
      </c>
      <c r="AB248" s="1">
        <f t="shared" si="397"/>
        <v>1.5058400000000001</v>
      </c>
      <c r="AC248" s="1">
        <f t="shared" si="397"/>
        <v>1.5073300000000001</v>
      </c>
      <c r="AD248" s="1">
        <f t="shared" si="397"/>
        <v>1.50911</v>
      </c>
      <c r="AE248" s="1">
        <f t="shared" si="397"/>
        <v>1.5112299999999999</v>
      </c>
      <c r="AF248" s="1">
        <f t="shared" si="397"/>
        <v>1.5137399999999999</v>
      </c>
      <c r="AG248" s="1">
        <f t="shared" si="397"/>
        <v>1.51668</v>
      </c>
      <c r="AH248" s="1">
        <f t="shared" si="397"/>
        <v>1.5201099999999999</v>
      </c>
      <c r="AI248" s="1">
        <f t="shared" si="397"/>
        <v>1.52407</v>
      </c>
      <c r="AJ248" s="1">
        <f t="shared" si="397"/>
        <v>1.52864</v>
      </c>
      <c r="AK248" s="1">
        <f t="shared" si="397"/>
        <v>1.5338699999999998</v>
      </c>
      <c r="AL248" s="1">
        <f t="shared" si="397"/>
        <v>1.5398100000000001</v>
      </c>
      <c r="AM248" s="1">
        <f t="shared" si="397"/>
        <v>1.54654</v>
      </c>
      <c r="AN248" s="1">
        <f t="shared" si="397"/>
        <v>1.5541199999999999</v>
      </c>
      <c r="AO248" s="1">
        <f t="shared" si="397"/>
        <v>1.5625900000000001</v>
      </c>
      <c r="AP248" s="1">
        <f t="shared" si="397"/>
        <v>1.57203</v>
      </c>
      <c r="AQ248" s="1">
        <f t="shared" si="397"/>
        <v>1.58249</v>
      </c>
      <c r="AR248" s="1">
        <f t="shared" si="397"/>
        <v>1.5940300000000001</v>
      </c>
      <c r="AS248" s="1">
        <f t="shared" si="397"/>
        <v>1.60667</v>
      </c>
      <c r="AT248" s="1">
        <f t="shared" si="397"/>
        <v>1.6204700000000001</v>
      </c>
      <c r="AU248" s="1">
        <f t="shared" si="397"/>
        <v>1.63544</v>
      </c>
      <c r="AV248" s="1">
        <f t="shared" si="397"/>
        <v>1.6516</v>
      </c>
      <c r="AW248" s="1">
        <f t="shared" si="397"/>
        <v>1.66896</v>
      </c>
      <c r="AX248" s="1">
        <f t="shared" si="397"/>
        <v>1.6874799999999999</v>
      </c>
      <c r="AY248" s="1">
        <f t="shared" si="397"/>
        <v>1.7071399999999999</v>
      </c>
      <c r="AZ248" s="1">
        <f t="shared" si="397"/>
        <v>1.72786</v>
      </c>
      <c r="BA248" s="1">
        <f t="shared" si="397"/>
        <v>1.7495500000000002</v>
      </c>
      <c r="BB248" s="1">
        <f t="shared" si="397"/>
        <v>1.7721</v>
      </c>
      <c r="BC248" s="1">
        <f t="shared" si="397"/>
        <v>1.7953399999999999</v>
      </c>
      <c r="BD248" s="1">
        <f t="shared" si="397"/>
        <v>1.81908</v>
      </c>
      <c r="BE248" s="1">
        <f t="shared" si="397"/>
        <v>1.84307</v>
      </c>
      <c r="BF248" s="1">
        <f t="shared" si="397"/>
        <v>1.8670200000000001</v>
      </c>
      <c r="BG248" s="1">
        <f t="shared" si="397"/>
        <v>1.8905699999999999</v>
      </c>
      <c r="BH248" s="1">
        <f t="shared" si="397"/>
        <v>1.9133100000000001</v>
      </c>
      <c r="BI248" s="1">
        <f t="shared" si="397"/>
        <v>1.93476</v>
      </c>
      <c r="BJ248" s="1">
        <f t="shared" si="397"/>
        <v>1.9543699999999999</v>
      </c>
      <c r="BK248" s="1">
        <f t="shared" si="397"/>
        <v>1.9714800000000001</v>
      </c>
      <c r="BL248" s="1">
        <f t="shared" si="397"/>
        <v>1.98536</v>
      </c>
      <c r="BM248" s="1">
        <f t="shared" si="397"/>
        <v>1.99518</v>
      </c>
      <c r="BN248" s="1">
        <f t="shared" ref="BN248:BW248" si="398">BN247+1</f>
        <v>2</v>
      </c>
      <c r="BO248" s="1">
        <f t="shared" si="398"/>
        <v>1.99875</v>
      </c>
      <c r="BP248" s="1">
        <f t="shared" si="398"/>
        <v>1.9902500000000001</v>
      </c>
      <c r="BQ248" s="1">
        <f t="shared" si="398"/>
        <v>1.97315</v>
      </c>
      <c r="BR248" s="1">
        <f t="shared" si="398"/>
        <v>1.94598</v>
      </c>
      <c r="BS248" s="1">
        <f t="shared" si="398"/>
        <v>1.9071</v>
      </c>
      <c r="BT248" s="1">
        <f t="shared" si="398"/>
        <v>1.85467</v>
      </c>
      <c r="BU248" s="1">
        <f t="shared" si="398"/>
        <v>1.7866900000000001</v>
      </c>
      <c r="BV248" s="1">
        <f t="shared" si="398"/>
        <v>1.70095</v>
      </c>
      <c r="BW248" s="1">
        <f t="shared" si="398"/>
        <v>1</v>
      </c>
      <c r="BX248" s="1">
        <v>0</v>
      </c>
    </row>
    <row r="251" spans="1:76" ht="35.450000000000003" customHeight="1" x14ac:dyDescent="0.25">
      <c r="A251" s="19" t="s">
        <v>112</v>
      </c>
    </row>
    <row r="252" spans="1:76" ht="35.450000000000003" customHeight="1" x14ac:dyDescent="0.25">
      <c r="B252" s="7" t="s">
        <v>5</v>
      </c>
      <c r="C252" s="22"/>
      <c r="D252" s="22"/>
      <c r="E252" s="22" t="s">
        <v>115</v>
      </c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3" t="s">
        <v>116</v>
      </c>
    </row>
    <row r="253" spans="1:76" ht="35.450000000000003" customHeight="1" x14ac:dyDescent="0.25">
      <c r="B253" s="15" t="s">
        <v>109</v>
      </c>
      <c r="C253" s="20"/>
      <c r="D253" s="20" t="e">
        <f>#REF!*10</f>
        <v>#REF!</v>
      </c>
      <c r="E253" s="20" t="e">
        <f>#REF!*10</f>
        <v>#REF!</v>
      </c>
      <c r="F253" s="20" t="e">
        <f>#REF!*10</f>
        <v>#REF!</v>
      </c>
      <c r="G253" s="20" t="e">
        <f>#REF!*10</f>
        <v>#REF!</v>
      </c>
      <c r="H253" s="20" t="e">
        <f>#REF!*10</f>
        <v>#REF!</v>
      </c>
      <c r="I253" s="20" t="e">
        <f>#REF!*10</f>
        <v>#REF!</v>
      </c>
      <c r="J253" s="20" t="e">
        <f>#REF!*10</f>
        <v>#REF!</v>
      </c>
      <c r="K253" s="20" t="e">
        <f>#REF!*10</f>
        <v>#REF!</v>
      </c>
      <c r="L253" s="20" t="e">
        <f>#REF!*10</f>
        <v>#REF!</v>
      </c>
      <c r="M253" s="20" t="e">
        <f>#REF!*10</f>
        <v>#REF!</v>
      </c>
      <c r="N253" s="20" t="e">
        <f>#REF!*10</f>
        <v>#REF!</v>
      </c>
      <c r="O253" s="20" t="e">
        <f>#REF!*10</f>
        <v>#REF!</v>
      </c>
      <c r="P253" s="20" t="e">
        <f>#REF!*10</f>
        <v>#REF!</v>
      </c>
      <c r="Q253" s="20" t="e">
        <f>#REF!*10</f>
        <v>#REF!</v>
      </c>
      <c r="R253" s="20" t="e">
        <f>#REF!*10</f>
        <v>#REF!</v>
      </c>
      <c r="S253" s="20" t="e">
        <f>#REF!*10</f>
        <v>#REF!</v>
      </c>
      <c r="T253" s="20" t="e">
        <f>#REF!*10</f>
        <v>#REF!</v>
      </c>
      <c r="U253" s="20" t="e">
        <f>#REF!*10</f>
        <v>#REF!</v>
      </c>
      <c r="V253" s="20" t="e">
        <f>#REF!*10</f>
        <v>#REF!</v>
      </c>
      <c r="W253" s="20" t="e">
        <f>#REF!*10</f>
        <v>#REF!</v>
      </c>
      <c r="X253" s="20" t="e">
        <f>#REF!*10</f>
        <v>#REF!</v>
      </c>
      <c r="Y253" s="20" t="e">
        <f>#REF!*10</f>
        <v>#REF!</v>
      </c>
      <c r="Z253" s="20" t="e">
        <f>#REF!*10</f>
        <v>#REF!</v>
      </c>
      <c r="AA253" s="20" t="e">
        <f>#REF!*10</f>
        <v>#REF!</v>
      </c>
      <c r="AB253" s="20" t="e">
        <f>#REF!*10</f>
        <v>#REF!</v>
      </c>
      <c r="AC253" s="20" t="e">
        <f>#REF!*10</f>
        <v>#REF!</v>
      </c>
      <c r="AD253" s="20" t="e">
        <f>#REF!*10</f>
        <v>#REF!</v>
      </c>
      <c r="AE253" s="20" t="e">
        <f>#REF!*10</f>
        <v>#REF!</v>
      </c>
      <c r="AF253" s="20" t="e">
        <f>#REF!*10</f>
        <v>#REF!</v>
      </c>
      <c r="AG253" s="20" t="e">
        <f>#REF!*10</f>
        <v>#REF!</v>
      </c>
      <c r="AH253" s="20" t="e">
        <f>#REF!*10</f>
        <v>#REF!</v>
      </c>
      <c r="AI253" s="20" t="e">
        <f>#REF!*10</f>
        <v>#REF!</v>
      </c>
      <c r="AJ253" s="20" t="e">
        <f>#REF!*10</f>
        <v>#REF!</v>
      </c>
      <c r="AK253" s="20" t="e">
        <f>#REF!*10</f>
        <v>#REF!</v>
      </c>
      <c r="AL253" s="20" t="e">
        <f>#REF!*10</f>
        <v>#REF!</v>
      </c>
      <c r="AM253" s="20" t="e">
        <f>#REF!*10</f>
        <v>#REF!</v>
      </c>
      <c r="AN253" s="20" t="e">
        <f>#REF!*10</f>
        <v>#REF!</v>
      </c>
      <c r="AO253" s="20" t="e">
        <f>#REF!*10</f>
        <v>#REF!</v>
      </c>
      <c r="AP253" s="20" t="e">
        <f>#REF!*10</f>
        <v>#REF!</v>
      </c>
      <c r="AQ253" s="20" t="e">
        <f>#REF!*10</f>
        <v>#REF!</v>
      </c>
      <c r="AR253" s="20" t="e">
        <f>#REF!*10</f>
        <v>#REF!</v>
      </c>
      <c r="AS253" s="20" t="e">
        <f>#REF!*10</f>
        <v>#REF!</v>
      </c>
      <c r="AT253" s="20" t="e">
        <f>#REF!*10</f>
        <v>#REF!</v>
      </c>
      <c r="AU253" s="20" t="e">
        <f>#REF!*10</f>
        <v>#REF!</v>
      </c>
      <c r="AV253" s="20" t="e">
        <f>#REF!*10</f>
        <v>#REF!</v>
      </c>
      <c r="AW253" s="20" t="e">
        <f>#REF!*10</f>
        <v>#REF!</v>
      </c>
      <c r="AX253" s="20" t="e">
        <f>#REF!*10</f>
        <v>#REF!</v>
      </c>
      <c r="AY253" s="20" t="e">
        <f>#REF!*10</f>
        <v>#REF!</v>
      </c>
      <c r="AZ253" s="20" t="e">
        <f>#REF!*10</f>
        <v>#REF!</v>
      </c>
      <c r="BA253" s="20" t="e">
        <f>#REF!*10</f>
        <v>#REF!</v>
      </c>
      <c r="BB253" s="20" t="e">
        <f>#REF!*10</f>
        <v>#REF!</v>
      </c>
      <c r="BC253" s="20" t="e">
        <f>#REF!*10</f>
        <v>#REF!</v>
      </c>
      <c r="BD253" s="20" t="e">
        <f>#REF!*10</f>
        <v>#REF!</v>
      </c>
      <c r="BE253" s="20" t="e">
        <f>#REF!*10</f>
        <v>#REF!</v>
      </c>
      <c r="BF253" s="20" t="e">
        <f>#REF!*10</f>
        <v>#REF!</v>
      </c>
      <c r="BG253" s="20" t="e">
        <f>#REF!*10</f>
        <v>#REF!</v>
      </c>
      <c r="BH253" s="20" t="e">
        <f>#REF!*10</f>
        <v>#REF!</v>
      </c>
      <c r="BI253" s="20" t="e">
        <f>#REF!*10</f>
        <v>#REF!</v>
      </c>
      <c r="BJ253" s="20" t="e">
        <f>#REF!*10</f>
        <v>#REF!</v>
      </c>
      <c r="BK253" s="20" t="e">
        <f>#REF!*8</f>
        <v>#REF!</v>
      </c>
      <c r="BL253" s="20" t="e">
        <f>#REF!*7</f>
        <v>#REF!</v>
      </c>
      <c r="BM253" s="20" t="e">
        <f>#REF!*7</f>
        <v>#REF!</v>
      </c>
      <c r="BN253" s="20" t="e">
        <f>#REF!*6</f>
        <v>#REF!</v>
      </c>
      <c r="BO253" s="20" t="e">
        <f>#REF!*5</f>
        <v>#REF!</v>
      </c>
      <c r="BP253" s="20" t="e">
        <f>#REF!*4</f>
        <v>#REF!</v>
      </c>
      <c r="BQ253" s="20" t="e">
        <f>#REF!*3</f>
        <v>#REF!</v>
      </c>
      <c r="BR253" s="20" t="e">
        <f>#REF!*3</f>
        <v>#REF!</v>
      </c>
      <c r="BS253" s="20" t="e">
        <f>#REF!*2</f>
        <v>#REF!</v>
      </c>
      <c r="BT253" s="20" t="e">
        <f>#REF!*2</f>
        <v>#REF!</v>
      </c>
      <c r="BU253" s="20">
        <f>BU254*0.8</f>
        <v>5662210588.9050465</v>
      </c>
      <c r="BV253" s="20">
        <f>BV254*0.8</f>
        <v>2949074655.9081478</v>
      </c>
      <c r="BW253" s="20">
        <f>BW254*0.8</f>
        <v>4.07257080078125E-2</v>
      </c>
      <c r="BX253" s="20">
        <v>0</v>
      </c>
    </row>
    <row r="254" spans="1:76" ht="35.450000000000003" customHeight="1" x14ac:dyDescent="0.25">
      <c r="B254" s="13" t="s">
        <v>110</v>
      </c>
      <c r="C254" s="20">
        <v>21814315882.301208</v>
      </c>
      <c r="D254" s="20">
        <v>21820866948.891895</v>
      </c>
      <c r="E254" s="20">
        <v>21829158069.636501</v>
      </c>
      <c r="F254" s="20">
        <v>21846415271.149601</v>
      </c>
      <c r="G254" s="20">
        <v>21984733064.098339</v>
      </c>
      <c r="H254" s="20">
        <v>22316464704.001663</v>
      </c>
      <c r="I254" s="20">
        <v>22663643617.007458</v>
      </c>
      <c r="J254" s="20">
        <v>23015989114.202152</v>
      </c>
      <c r="K254" s="20">
        <v>23359741780.526627</v>
      </c>
      <c r="L254" s="20">
        <v>23641501485.908226</v>
      </c>
      <c r="M254" s="20">
        <v>24220381492.746658</v>
      </c>
      <c r="N254" s="20">
        <v>24833217377.419956</v>
      </c>
      <c r="O254" s="20">
        <v>25456590314.755161</v>
      </c>
      <c r="P254" s="20">
        <v>25943990968.622059</v>
      </c>
      <c r="Q254" s="20">
        <v>26666087712.053394</v>
      </c>
      <c r="R254" s="20">
        <v>27405809302.380371</v>
      </c>
      <c r="S254" s="20">
        <v>28211976450.655647</v>
      </c>
      <c r="T254" s="20">
        <v>29038683232.199783</v>
      </c>
      <c r="U254" s="20">
        <v>29938886086.756126</v>
      </c>
      <c r="V254" s="20">
        <v>30864007400.902302</v>
      </c>
      <c r="W254" s="20">
        <v>31816207516.927902</v>
      </c>
      <c r="X254" s="20">
        <v>32795747374.693962</v>
      </c>
      <c r="Y254" s="20">
        <v>33802900064.875034</v>
      </c>
      <c r="Z254" s="20">
        <v>34711951394.768761</v>
      </c>
      <c r="AA254" s="20">
        <v>35318333218.555458</v>
      </c>
      <c r="AB254" s="20">
        <v>35746951557.976112</v>
      </c>
      <c r="AC254" s="20">
        <v>35971528754.947067</v>
      </c>
      <c r="AD254" s="20">
        <v>35457563517.241638</v>
      </c>
      <c r="AE254" s="20">
        <v>35029665194.967224</v>
      </c>
      <c r="AF254" s="20">
        <v>34701841543.151779</v>
      </c>
      <c r="AG254" s="20">
        <v>34706752595.929123</v>
      </c>
      <c r="AH254" s="20">
        <v>35117892334.681351</v>
      </c>
      <c r="AI254" s="20">
        <v>35444177029.970238</v>
      </c>
      <c r="AJ254" s="20">
        <v>35734655358.277534</v>
      </c>
      <c r="AK254" s="20">
        <v>35992659975.693153</v>
      </c>
      <c r="AL254" s="20">
        <v>36025678725.339508</v>
      </c>
      <c r="AM254" s="20">
        <v>36000235011.904076</v>
      </c>
      <c r="AN254" s="20">
        <v>35911606497.434006</v>
      </c>
      <c r="AO254" s="20">
        <v>35754850945.615059</v>
      </c>
      <c r="AP254" s="20">
        <v>35524795982.078918</v>
      </c>
      <c r="AQ254" s="20">
        <v>35754028377.893372</v>
      </c>
      <c r="AR254" s="20">
        <v>35944935111.021896</v>
      </c>
      <c r="AS254" s="20">
        <v>36140731525.112411</v>
      </c>
      <c r="AT254" s="20">
        <v>36299645310.94902</v>
      </c>
      <c r="AU254" s="20">
        <v>36411959007.901375</v>
      </c>
      <c r="AV254" s="20">
        <v>36481502656.239967</v>
      </c>
      <c r="AW254" s="20">
        <v>36495284644.245956</v>
      </c>
      <c r="AX254" s="20">
        <v>36449708398.387627</v>
      </c>
      <c r="AY254" s="20">
        <v>36339009868.634506</v>
      </c>
      <c r="AZ254" s="20">
        <v>36158156598.677414</v>
      </c>
      <c r="BA254" s="20">
        <v>35900881793.007553</v>
      </c>
      <c r="BB254" s="20">
        <v>35560626839.207336</v>
      </c>
      <c r="BC254" s="20">
        <v>35132527719.329529</v>
      </c>
      <c r="BD254" s="20">
        <v>34609493919.655701</v>
      </c>
      <c r="BE254" s="20">
        <v>33984104752.6502</v>
      </c>
      <c r="BF254" s="20">
        <v>33249593982.227921</v>
      </c>
      <c r="BG254" s="20">
        <v>32396880298.659569</v>
      </c>
      <c r="BH254" s="20">
        <v>31554459515.846375</v>
      </c>
      <c r="BI254" s="20">
        <v>30433810928.58527</v>
      </c>
      <c r="BJ254" s="20">
        <v>29170978700.401745</v>
      </c>
      <c r="BK254" s="20">
        <v>27692341968.924419</v>
      </c>
      <c r="BL254" s="20">
        <v>26101851674.316574</v>
      </c>
      <c r="BM254" s="20">
        <v>24299299291.585941</v>
      </c>
      <c r="BN254" s="20">
        <v>22331810028.593708</v>
      </c>
      <c r="BO254" s="20">
        <v>20232703505.39537</v>
      </c>
      <c r="BP254" s="20">
        <v>17866850889.16692</v>
      </c>
      <c r="BQ254" s="20">
        <v>15971830995.877628</v>
      </c>
      <c r="BR254" s="20">
        <v>13821568419.934412</v>
      </c>
      <c r="BS254" s="20">
        <v>11769177640.174709</v>
      </c>
      <c r="BT254" s="20">
        <v>9525216112.6347218</v>
      </c>
      <c r="BU254" s="20">
        <v>7077763236.1313076</v>
      </c>
      <c r="BV254" s="20">
        <v>3686343319.8851843</v>
      </c>
      <c r="BW254" s="20">
        <v>5.0907135009765625E-2</v>
      </c>
      <c r="BX254" s="20">
        <v>5.3277654799766296E-2</v>
      </c>
    </row>
    <row r="255" spans="1:76" ht="35.450000000000003" customHeight="1" x14ac:dyDescent="0.25">
      <c r="B255" s="13" t="s">
        <v>111</v>
      </c>
      <c r="C255" s="21">
        <v>4.6565570612958802E-2</v>
      </c>
      <c r="D255" s="21">
        <v>4.6565570612958802E-2</v>
      </c>
      <c r="E255" s="21">
        <v>4.6565570612958802E-2</v>
      </c>
      <c r="F255" s="21">
        <v>4.6565570612958802E-2</v>
      </c>
      <c r="G255" s="21">
        <v>4.6565570612958802E-2</v>
      </c>
      <c r="H255" s="21">
        <v>4.6565570612958802E-2</v>
      </c>
      <c r="I255" s="21">
        <v>4.6565570612958802E-2</v>
      </c>
      <c r="J255" s="21">
        <v>4.6565570612958802E-2</v>
      </c>
      <c r="K255" s="21">
        <v>4.6565570612958802E-2</v>
      </c>
      <c r="L255" s="21">
        <v>4.6565570612958802E-2</v>
      </c>
      <c r="M255" s="21">
        <v>4.6565570612958802E-2</v>
      </c>
      <c r="N255" s="21">
        <v>4.6565570612958802E-2</v>
      </c>
      <c r="O255" s="21">
        <v>4.6565570612958802E-2</v>
      </c>
      <c r="P255" s="21">
        <v>4.6565570612958802E-2</v>
      </c>
      <c r="Q255" s="21">
        <v>4.6565570612958802E-2</v>
      </c>
      <c r="R255" s="21">
        <v>4.6565570612958802E-2</v>
      </c>
      <c r="S255" s="21">
        <v>4.6565570612958802E-2</v>
      </c>
      <c r="T255" s="21">
        <v>4.6565570612958802E-2</v>
      </c>
      <c r="U255" s="21">
        <v>4.6565570612958802E-2</v>
      </c>
      <c r="V255" s="21">
        <v>4.6565570612958802E-2</v>
      </c>
      <c r="W255" s="21">
        <v>4.6565570612958802E-2</v>
      </c>
      <c r="X255" s="21">
        <v>4.6565570612958802E-2</v>
      </c>
      <c r="Y255" s="21">
        <v>4.6565570612958802E-2</v>
      </c>
      <c r="Z255" s="21">
        <v>4.6565570612958802E-2</v>
      </c>
      <c r="AA255" s="21">
        <v>4.6565570612958802E-2</v>
      </c>
      <c r="AB255" s="21">
        <v>4.6565570612958802E-2</v>
      </c>
      <c r="AC255" s="21">
        <v>4.6565570612958802E-2</v>
      </c>
      <c r="AD255" s="21">
        <v>4.6565570612958802E-2</v>
      </c>
      <c r="AE255" s="21">
        <v>4.6565570612958802E-2</v>
      </c>
      <c r="AF255" s="21">
        <v>4.6565570612958802E-2</v>
      </c>
      <c r="AG255" s="21">
        <v>4.6565570612958802E-2</v>
      </c>
      <c r="AH255" s="21">
        <v>4.6565570612958802E-2</v>
      </c>
      <c r="AI255" s="21">
        <v>4.6565570612958802E-2</v>
      </c>
      <c r="AJ255" s="21">
        <v>4.6565570612958802E-2</v>
      </c>
      <c r="AK255" s="21">
        <v>4.6565570612958802E-2</v>
      </c>
      <c r="AL255" s="21">
        <v>4.6565570612958802E-2</v>
      </c>
      <c r="AM255" s="21">
        <v>4.6565570612958802E-2</v>
      </c>
      <c r="AN255" s="21">
        <v>4.6565570612958802E-2</v>
      </c>
      <c r="AO255" s="21">
        <v>4.6565570612958802E-2</v>
      </c>
      <c r="AP255" s="21">
        <v>4.6565570612958802E-2</v>
      </c>
      <c r="AQ255" s="21">
        <v>4.6565570612958802E-2</v>
      </c>
      <c r="AR255" s="21">
        <v>4.6565570612958802E-2</v>
      </c>
      <c r="AS255" s="21">
        <v>4.6565570612958802E-2</v>
      </c>
      <c r="AT255" s="21">
        <v>4.6565570612958802E-2</v>
      </c>
      <c r="AU255" s="21">
        <v>4.6565570612958802E-2</v>
      </c>
      <c r="AV255" s="21">
        <v>4.6565570612958802E-2</v>
      </c>
      <c r="AW255" s="21">
        <v>4.6565570612958802E-2</v>
      </c>
      <c r="AX255" s="21">
        <v>4.6565570612958802E-2</v>
      </c>
      <c r="AY255" s="21">
        <v>4.6565570612958802E-2</v>
      </c>
      <c r="AZ255" s="21">
        <v>4.6565570612958802E-2</v>
      </c>
      <c r="BA255" s="21">
        <v>4.6565570612958802E-2</v>
      </c>
      <c r="BB255" s="21">
        <v>4.6565570612958802E-2</v>
      </c>
      <c r="BC255" s="21">
        <v>4.6565570612958802E-2</v>
      </c>
      <c r="BD255" s="21">
        <v>4.6565570612958802E-2</v>
      </c>
      <c r="BE255" s="21">
        <v>4.6565570612958802E-2</v>
      </c>
      <c r="BF255" s="21">
        <v>4.6565570612958802E-2</v>
      </c>
      <c r="BG255" s="21">
        <v>4.6565570612958802E-2</v>
      </c>
      <c r="BH255" s="21">
        <v>4.6565570612958802E-2</v>
      </c>
      <c r="BI255" s="21">
        <v>4.6565570612958802E-2</v>
      </c>
      <c r="BJ255" s="21">
        <v>4.6565570612958802E-2</v>
      </c>
      <c r="BK255" s="21">
        <v>4.6565570612958802E-2</v>
      </c>
      <c r="BL255" s="21">
        <v>4.6565570612958802E-2</v>
      </c>
      <c r="BM255" s="21">
        <v>4.6565570612958802E-2</v>
      </c>
      <c r="BN255" s="21">
        <v>4.6565570612958802E-2</v>
      </c>
      <c r="BO255" s="21">
        <v>4.6565570612958802E-2</v>
      </c>
      <c r="BP255" s="21">
        <v>4.6565570612958802E-2</v>
      </c>
      <c r="BQ255" s="21">
        <v>4.6565570612958802E-2</v>
      </c>
      <c r="BR255" s="21">
        <v>4.6565570612958802E-2</v>
      </c>
      <c r="BS255" s="21">
        <v>4.6565570612958802E-2</v>
      </c>
      <c r="BT255" s="21">
        <v>4.6565570612958802E-2</v>
      </c>
      <c r="BU255" s="21">
        <v>4.6565570612958802E-2</v>
      </c>
      <c r="BV255" s="21">
        <v>4.6565570612958802E-2</v>
      </c>
      <c r="BW255" s="21">
        <v>4.6565570612958802E-2</v>
      </c>
      <c r="BX255" s="21">
        <v>4.6565570612958802E-2</v>
      </c>
    </row>
    <row r="267" spans="1:76" ht="35.450000000000003" customHeight="1" x14ac:dyDescent="0.25">
      <c r="A267" s="19" t="s">
        <v>112</v>
      </c>
      <c r="BJ267" s="1" t="s">
        <v>117</v>
      </c>
    </row>
    <row r="268" spans="1:76" ht="35.450000000000003" customHeight="1" x14ac:dyDescent="0.25">
      <c r="B268" s="7" t="s">
        <v>5</v>
      </c>
      <c r="C268" s="22"/>
      <c r="D268" s="22"/>
      <c r="E268" s="22" t="s">
        <v>115</v>
      </c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3" t="s">
        <v>116</v>
      </c>
    </row>
    <row r="269" spans="1:76" ht="35.450000000000003" customHeight="1" x14ac:dyDescent="0.25">
      <c r="B269" s="15" t="s">
        <v>109</v>
      </c>
      <c r="C269" s="20"/>
      <c r="D269" s="20" t="e">
        <f t="shared" ref="D269:AI269" si="399">D253</f>
        <v>#REF!</v>
      </c>
      <c r="E269" s="20" t="e">
        <f t="shared" si="399"/>
        <v>#REF!</v>
      </c>
      <c r="F269" s="20" t="e">
        <f t="shared" si="399"/>
        <v>#REF!</v>
      </c>
      <c r="G269" s="20" t="e">
        <f t="shared" si="399"/>
        <v>#REF!</v>
      </c>
      <c r="H269" s="20" t="e">
        <f t="shared" si="399"/>
        <v>#REF!</v>
      </c>
      <c r="I269" s="20" t="e">
        <f t="shared" si="399"/>
        <v>#REF!</v>
      </c>
      <c r="J269" s="20" t="e">
        <f t="shared" si="399"/>
        <v>#REF!</v>
      </c>
      <c r="K269" s="20" t="e">
        <f t="shared" si="399"/>
        <v>#REF!</v>
      </c>
      <c r="L269" s="20" t="e">
        <f t="shared" si="399"/>
        <v>#REF!</v>
      </c>
      <c r="M269" s="20" t="e">
        <f t="shared" si="399"/>
        <v>#REF!</v>
      </c>
      <c r="N269" s="20" t="e">
        <f t="shared" si="399"/>
        <v>#REF!</v>
      </c>
      <c r="O269" s="20" t="e">
        <f t="shared" si="399"/>
        <v>#REF!</v>
      </c>
      <c r="P269" s="20" t="e">
        <f t="shared" si="399"/>
        <v>#REF!</v>
      </c>
      <c r="Q269" s="20" t="e">
        <f t="shared" si="399"/>
        <v>#REF!</v>
      </c>
      <c r="R269" s="20" t="e">
        <f t="shared" si="399"/>
        <v>#REF!</v>
      </c>
      <c r="S269" s="20" t="e">
        <f t="shared" si="399"/>
        <v>#REF!</v>
      </c>
      <c r="T269" s="20" t="e">
        <f t="shared" si="399"/>
        <v>#REF!</v>
      </c>
      <c r="U269" s="20" t="e">
        <f t="shared" si="399"/>
        <v>#REF!</v>
      </c>
      <c r="V269" s="20" t="e">
        <f t="shared" si="399"/>
        <v>#REF!</v>
      </c>
      <c r="W269" s="20" t="e">
        <f t="shared" si="399"/>
        <v>#REF!</v>
      </c>
      <c r="X269" s="20" t="e">
        <f t="shared" si="399"/>
        <v>#REF!</v>
      </c>
      <c r="Y269" s="20" t="e">
        <f t="shared" si="399"/>
        <v>#REF!</v>
      </c>
      <c r="Z269" s="20" t="e">
        <f t="shared" si="399"/>
        <v>#REF!</v>
      </c>
      <c r="AA269" s="20" t="e">
        <f t="shared" si="399"/>
        <v>#REF!</v>
      </c>
      <c r="AB269" s="20" t="e">
        <f t="shared" si="399"/>
        <v>#REF!</v>
      </c>
      <c r="AC269" s="20" t="e">
        <f t="shared" si="399"/>
        <v>#REF!</v>
      </c>
      <c r="AD269" s="20" t="e">
        <f t="shared" si="399"/>
        <v>#REF!</v>
      </c>
      <c r="AE269" s="20" t="e">
        <f t="shared" si="399"/>
        <v>#REF!</v>
      </c>
      <c r="AF269" s="20" t="e">
        <f t="shared" si="399"/>
        <v>#REF!</v>
      </c>
      <c r="AG269" s="20" t="e">
        <f t="shared" si="399"/>
        <v>#REF!</v>
      </c>
      <c r="AH269" s="20" t="e">
        <f t="shared" si="399"/>
        <v>#REF!</v>
      </c>
      <c r="AI269" s="20" t="e">
        <f t="shared" si="399"/>
        <v>#REF!</v>
      </c>
      <c r="AJ269" s="20" t="e">
        <f t="shared" ref="AJ269:BO269" si="400">AJ253</f>
        <v>#REF!</v>
      </c>
      <c r="AK269" s="20" t="e">
        <f t="shared" si="400"/>
        <v>#REF!</v>
      </c>
      <c r="AL269" s="20" t="e">
        <f t="shared" si="400"/>
        <v>#REF!</v>
      </c>
      <c r="AM269" s="20" t="e">
        <f t="shared" si="400"/>
        <v>#REF!</v>
      </c>
      <c r="AN269" s="20" t="e">
        <f t="shared" si="400"/>
        <v>#REF!</v>
      </c>
      <c r="AO269" s="20" t="e">
        <f t="shared" si="400"/>
        <v>#REF!</v>
      </c>
      <c r="AP269" s="20" t="e">
        <f t="shared" si="400"/>
        <v>#REF!</v>
      </c>
      <c r="AQ269" s="20" t="e">
        <f t="shared" si="400"/>
        <v>#REF!</v>
      </c>
      <c r="AR269" s="20" t="e">
        <f t="shared" si="400"/>
        <v>#REF!</v>
      </c>
      <c r="AS269" s="20" t="e">
        <f t="shared" si="400"/>
        <v>#REF!</v>
      </c>
      <c r="AT269" s="20" t="e">
        <f t="shared" si="400"/>
        <v>#REF!</v>
      </c>
      <c r="AU269" s="20" t="e">
        <f t="shared" si="400"/>
        <v>#REF!</v>
      </c>
      <c r="AV269" s="20" t="e">
        <f t="shared" si="400"/>
        <v>#REF!</v>
      </c>
      <c r="AW269" s="20" t="e">
        <f t="shared" si="400"/>
        <v>#REF!</v>
      </c>
      <c r="AX269" s="20" t="e">
        <f t="shared" si="400"/>
        <v>#REF!</v>
      </c>
      <c r="AY269" s="20" t="e">
        <f t="shared" si="400"/>
        <v>#REF!</v>
      </c>
      <c r="AZ269" s="20" t="e">
        <f t="shared" si="400"/>
        <v>#REF!</v>
      </c>
      <c r="BA269" s="20" t="e">
        <f t="shared" si="400"/>
        <v>#REF!</v>
      </c>
      <c r="BB269" s="20" t="e">
        <f t="shared" si="400"/>
        <v>#REF!</v>
      </c>
      <c r="BC269" s="20" t="e">
        <f t="shared" si="400"/>
        <v>#REF!</v>
      </c>
      <c r="BD269" s="20" t="e">
        <f t="shared" si="400"/>
        <v>#REF!</v>
      </c>
      <c r="BE269" s="20" t="e">
        <f t="shared" si="400"/>
        <v>#REF!</v>
      </c>
      <c r="BF269" s="20" t="e">
        <f t="shared" si="400"/>
        <v>#REF!</v>
      </c>
      <c r="BG269" s="20" t="e">
        <f t="shared" si="400"/>
        <v>#REF!</v>
      </c>
      <c r="BH269" s="20" t="e">
        <f t="shared" si="400"/>
        <v>#REF!</v>
      </c>
      <c r="BI269" s="20" t="e">
        <f t="shared" si="400"/>
        <v>#REF!</v>
      </c>
      <c r="BJ269" s="20" t="e">
        <f t="shared" si="400"/>
        <v>#REF!</v>
      </c>
      <c r="BK269" s="20" t="e">
        <f t="shared" si="400"/>
        <v>#REF!</v>
      </c>
      <c r="BL269" s="20" t="e">
        <f t="shared" si="400"/>
        <v>#REF!</v>
      </c>
      <c r="BM269" s="20" t="e">
        <f t="shared" si="400"/>
        <v>#REF!</v>
      </c>
      <c r="BN269" s="20" t="e">
        <f t="shared" si="400"/>
        <v>#REF!</v>
      </c>
      <c r="BO269" s="20" t="e">
        <f t="shared" si="400"/>
        <v>#REF!</v>
      </c>
      <c r="BP269" s="20" t="e">
        <f t="shared" ref="BP269:BW269" si="401">BP253</f>
        <v>#REF!</v>
      </c>
      <c r="BQ269" s="20" t="e">
        <f t="shared" si="401"/>
        <v>#REF!</v>
      </c>
      <c r="BR269" s="20" t="e">
        <f t="shared" si="401"/>
        <v>#REF!</v>
      </c>
      <c r="BS269" s="20" t="e">
        <f t="shared" si="401"/>
        <v>#REF!</v>
      </c>
      <c r="BT269" s="20" t="e">
        <f t="shared" si="401"/>
        <v>#REF!</v>
      </c>
      <c r="BU269" s="20">
        <f t="shared" si="401"/>
        <v>5662210588.9050465</v>
      </c>
      <c r="BV269" s="20">
        <f t="shared" si="401"/>
        <v>2949074655.9081478</v>
      </c>
      <c r="BW269" s="20">
        <f t="shared" si="401"/>
        <v>4.07257080078125E-2</v>
      </c>
      <c r="BX269" s="20"/>
    </row>
    <row r="270" spans="1:76" ht="35.450000000000003" customHeight="1" x14ac:dyDescent="0.25">
      <c r="B270" s="13" t="s">
        <v>110</v>
      </c>
      <c r="C270" s="20">
        <v>21814315882.301208</v>
      </c>
      <c r="D270" s="20">
        <v>21820866948.891895</v>
      </c>
      <c r="E270" s="20">
        <v>21829158069.636501</v>
      </c>
      <c r="F270" s="20">
        <v>21846415271.149601</v>
      </c>
      <c r="G270" s="20">
        <v>21984733064.098339</v>
      </c>
      <c r="H270" s="20">
        <v>22316464704.001663</v>
      </c>
      <c r="I270" s="20">
        <v>22663643617.007458</v>
      </c>
      <c r="J270" s="20">
        <v>23015989114.202152</v>
      </c>
      <c r="K270" s="20">
        <v>23359741780.526627</v>
      </c>
      <c r="L270" s="20">
        <v>23641501485.908226</v>
      </c>
      <c r="M270" s="20">
        <v>24220381492.746658</v>
      </c>
      <c r="N270" s="20">
        <v>24833217377.419956</v>
      </c>
      <c r="O270" s="20">
        <v>25456590314.755161</v>
      </c>
      <c r="P270" s="20">
        <v>25943990968.622059</v>
      </c>
      <c r="Q270" s="20">
        <v>26666087712.053394</v>
      </c>
      <c r="R270" s="20">
        <v>27405809302.380371</v>
      </c>
      <c r="S270" s="20">
        <v>28211976450.655647</v>
      </c>
      <c r="T270" s="20">
        <v>29038683232.199783</v>
      </c>
      <c r="U270" s="20">
        <v>29938886086.756126</v>
      </c>
      <c r="V270" s="20">
        <v>30864007400.902302</v>
      </c>
      <c r="W270" s="20">
        <v>31816207516.927902</v>
      </c>
      <c r="X270" s="20">
        <v>32795747374.693962</v>
      </c>
      <c r="Y270" s="20">
        <v>33802900064.875034</v>
      </c>
      <c r="Z270" s="20">
        <v>34711951394.768761</v>
      </c>
      <c r="AA270" s="20">
        <v>35318333218.555458</v>
      </c>
      <c r="AB270" s="20">
        <v>35746951557.976112</v>
      </c>
      <c r="AC270" s="20">
        <v>35971528754.947067</v>
      </c>
      <c r="AD270" s="20">
        <v>35457563517.241638</v>
      </c>
      <c r="AE270" s="20">
        <v>35029665194.967224</v>
      </c>
      <c r="AF270" s="20">
        <v>34701841543.151779</v>
      </c>
      <c r="AG270" s="20">
        <v>34706752595.929123</v>
      </c>
      <c r="AH270" s="20">
        <v>35117892334.681351</v>
      </c>
      <c r="AI270" s="20">
        <v>35444177029.970238</v>
      </c>
      <c r="AJ270" s="20">
        <v>35734655358.277534</v>
      </c>
      <c r="AK270" s="20">
        <v>35992659975.693153</v>
      </c>
      <c r="AL270" s="20">
        <v>36025678725.339508</v>
      </c>
      <c r="AM270" s="20">
        <v>36000235011.904076</v>
      </c>
      <c r="AN270" s="20">
        <v>35911606497.434006</v>
      </c>
      <c r="AO270" s="20">
        <v>35754850945.615059</v>
      </c>
      <c r="AP270" s="20">
        <v>35524795982.078918</v>
      </c>
      <c r="AQ270" s="20">
        <v>35754028377.893372</v>
      </c>
      <c r="AR270" s="20">
        <v>35944935111.021896</v>
      </c>
      <c r="AS270" s="20">
        <v>36140731525.112411</v>
      </c>
      <c r="AT270" s="20">
        <v>36299645310.94902</v>
      </c>
      <c r="AU270" s="20">
        <v>36411959007.901375</v>
      </c>
      <c r="AV270" s="20">
        <v>36481502656.239967</v>
      </c>
      <c r="AW270" s="20">
        <v>36495284644.245956</v>
      </c>
      <c r="AX270" s="20">
        <v>36449708398.387627</v>
      </c>
      <c r="AY270" s="20">
        <v>36339009868.634506</v>
      </c>
      <c r="AZ270" s="20">
        <v>36158156598.677414</v>
      </c>
      <c r="BA270" s="20">
        <v>35900881793.007553</v>
      </c>
      <c r="BB270" s="20">
        <v>35560626839.207336</v>
      </c>
      <c r="BC270" s="20">
        <v>35132527719.329529</v>
      </c>
      <c r="BD270" s="20">
        <v>34609493919.655701</v>
      </c>
      <c r="BE270" s="20">
        <v>33984104752.6502</v>
      </c>
      <c r="BF270" s="20">
        <v>33249593982.227921</v>
      </c>
      <c r="BG270" s="20">
        <v>32396880298.659569</v>
      </c>
      <c r="BH270" s="20">
        <v>31554459515.846375</v>
      </c>
      <c r="BI270" s="20">
        <v>30433810928.58527</v>
      </c>
      <c r="BJ270" s="20">
        <v>29170978700.401745</v>
      </c>
      <c r="BK270" s="20">
        <v>27692341968.924419</v>
      </c>
      <c r="BL270" s="20">
        <v>26101851674.316574</v>
      </c>
      <c r="BM270" s="20">
        <v>24299299291.585941</v>
      </c>
      <c r="BN270" s="20">
        <v>22331810028.593708</v>
      </c>
      <c r="BO270" s="20">
        <v>20232703505.39537</v>
      </c>
      <c r="BP270" s="20">
        <v>17866850889.16692</v>
      </c>
      <c r="BQ270" s="20">
        <v>15971830995.877628</v>
      </c>
      <c r="BR270" s="20">
        <v>13821568419.934412</v>
      </c>
      <c r="BS270" s="20">
        <v>11769177640.174709</v>
      </c>
      <c r="BT270" s="20">
        <v>9525216112.6347218</v>
      </c>
      <c r="BU270" s="20">
        <v>7077763236.1313076</v>
      </c>
      <c r="BV270" s="20">
        <v>3686343319.8851843</v>
      </c>
      <c r="BW270" s="20">
        <v>5.0907135009765625E-2</v>
      </c>
      <c r="BX270" s="20"/>
    </row>
    <row r="271" spans="1:76" ht="35.450000000000003" customHeight="1" x14ac:dyDescent="0.25">
      <c r="B271" s="13" t="s">
        <v>118</v>
      </c>
      <c r="C271" s="20">
        <v>26800000000</v>
      </c>
      <c r="D271" s="20">
        <v>26800000000</v>
      </c>
      <c r="E271" s="20">
        <v>26800000000</v>
      </c>
      <c r="F271" s="20">
        <v>26800000000</v>
      </c>
      <c r="G271" s="20">
        <v>26800000000</v>
      </c>
      <c r="H271" s="20">
        <v>26800000000</v>
      </c>
      <c r="I271" s="20">
        <v>26800000000</v>
      </c>
      <c r="J271" s="20">
        <v>26800000000</v>
      </c>
      <c r="K271" s="20">
        <v>26800000000</v>
      </c>
      <c r="L271" s="20">
        <v>26800000000</v>
      </c>
      <c r="M271" s="20">
        <v>26800000000</v>
      </c>
      <c r="N271" s="20">
        <v>26800000000</v>
      </c>
      <c r="O271" s="20">
        <v>26800000000</v>
      </c>
      <c r="P271" s="20">
        <v>26800000000</v>
      </c>
      <c r="Q271" s="20">
        <v>26800000000</v>
      </c>
      <c r="R271" s="20">
        <v>26800000000</v>
      </c>
      <c r="S271" s="20">
        <v>26800000000</v>
      </c>
      <c r="T271" s="20">
        <v>26800000000</v>
      </c>
      <c r="U271" s="20">
        <v>26800000000</v>
      </c>
      <c r="V271" s="20">
        <v>26800000000</v>
      </c>
      <c r="W271" s="20">
        <v>26800000000</v>
      </c>
      <c r="X271" s="20">
        <v>26800000000</v>
      </c>
      <c r="Y271" s="20">
        <v>26800000000</v>
      </c>
      <c r="Z271" s="20">
        <v>26800000000</v>
      </c>
      <c r="AA271" s="20">
        <v>26800000000</v>
      </c>
      <c r="AB271" s="20">
        <v>26800000000</v>
      </c>
      <c r="AC271" s="20">
        <v>26800000000</v>
      </c>
      <c r="AD271" s="20">
        <v>26800000000</v>
      </c>
      <c r="AE271" s="20">
        <v>26800000000</v>
      </c>
      <c r="AF271" s="20">
        <v>26800000000</v>
      </c>
      <c r="AG271" s="20">
        <v>26800000000</v>
      </c>
      <c r="AH271" s="20">
        <v>26800000000</v>
      </c>
      <c r="AI271" s="20">
        <v>26800000000</v>
      </c>
      <c r="AJ271" s="20">
        <v>26800000000</v>
      </c>
      <c r="AK271" s="20">
        <v>26800000000</v>
      </c>
      <c r="AL271" s="20">
        <v>26800000000</v>
      </c>
      <c r="AM271" s="20">
        <v>26800000000</v>
      </c>
      <c r="AN271" s="20">
        <v>26800000000</v>
      </c>
      <c r="AO271" s="20">
        <v>26800000000</v>
      </c>
      <c r="AP271" s="20">
        <v>26800000000</v>
      </c>
      <c r="AQ271" s="20">
        <v>26800000000</v>
      </c>
      <c r="AR271" s="20">
        <v>26800000000</v>
      </c>
      <c r="AS271" s="20">
        <v>26800000000</v>
      </c>
      <c r="AT271" s="20">
        <v>26800000000</v>
      </c>
      <c r="AU271" s="20">
        <v>26800000000</v>
      </c>
      <c r="AV271" s="20">
        <v>26800000000</v>
      </c>
      <c r="AW271" s="20">
        <v>26800000000</v>
      </c>
      <c r="AX271" s="20">
        <v>26800000000</v>
      </c>
      <c r="AY271" s="20">
        <v>26800000000</v>
      </c>
      <c r="AZ271" s="20">
        <v>26800000000</v>
      </c>
      <c r="BA271" s="20">
        <v>26800000000</v>
      </c>
      <c r="BB271" s="20">
        <v>26800000000</v>
      </c>
      <c r="BC271" s="20">
        <v>26800000000</v>
      </c>
      <c r="BD271" s="20">
        <v>26800000000</v>
      </c>
      <c r="BE271" s="20">
        <v>26800000000</v>
      </c>
      <c r="BF271" s="20">
        <v>26800000000</v>
      </c>
      <c r="BG271" s="20">
        <v>26800000000</v>
      </c>
      <c r="BH271" s="20">
        <v>26800000000</v>
      </c>
      <c r="BI271" s="20">
        <v>26800000000</v>
      </c>
      <c r="BJ271" s="20">
        <v>26800000000</v>
      </c>
      <c r="BK271" s="20">
        <v>26800000000</v>
      </c>
      <c r="BL271" s="20">
        <v>26800000000</v>
      </c>
      <c r="BM271" s="20">
        <v>26800000000</v>
      </c>
      <c r="BN271" s="20">
        <v>26800000000</v>
      </c>
      <c r="BO271" s="20">
        <v>26800000000</v>
      </c>
      <c r="BP271" s="20">
        <v>26800000000</v>
      </c>
      <c r="BQ271" s="20">
        <v>26800000000</v>
      </c>
      <c r="BR271" s="20">
        <v>26800000000</v>
      </c>
      <c r="BS271" s="20">
        <v>26800000000</v>
      </c>
      <c r="BT271" s="20">
        <v>26800000000</v>
      </c>
      <c r="BU271" s="20">
        <v>26800000000</v>
      </c>
      <c r="BV271" s="20">
        <v>26800000000</v>
      </c>
      <c r="BW271" s="20">
        <v>26800000000</v>
      </c>
      <c r="BX271" s="21"/>
    </row>
    <row r="272" spans="1:76" ht="35.450000000000003" customHeight="1" x14ac:dyDescent="0.25">
      <c r="B272" s="1" t="s">
        <v>119</v>
      </c>
      <c r="C272" s="20">
        <v>29170978700.401745</v>
      </c>
      <c r="D272" s="20">
        <v>29170978700.401745</v>
      </c>
      <c r="E272" s="20">
        <v>29170978700.401745</v>
      </c>
      <c r="F272" s="20">
        <v>29170978700.401745</v>
      </c>
      <c r="G272" s="20">
        <v>29170978700.401745</v>
      </c>
      <c r="H272" s="20">
        <v>29170978700.401745</v>
      </c>
      <c r="I272" s="20">
        <v>29170978700.401745</v>
      </c>
      <c r="J272" s="20">
        <v>29170978700.401745</v>
      </c>
      <c r="K272" s="20">
        <v>29170978700.401745</v>
      </c>
      <c r="L272" s="20">
        <v>29170978700.401745</v>
      </c>
      <c r="M272" s="20">
        <v>29170978700.401745</v>
      </c>
      <c r="N272" s="20">
        <v>29170978700.401745</v>
      </c>
      <c r="O272" s="20">
        <v>29170978700.401745</v>
      </c>
      <c r="P272" s="20">
        <v>29170978700.401745</v>
      </c>
      <c r="Q272" s="20">
        <v>29170978700.401745</v>
      </c>
      <c r="R272" s="20">
        <v>29170978700.401745</v>
      </c>
      <c r="S272" s="20">
        <v>29170978700.401745</v>
      </c>
      <c r="T272" s="20">
        <v>29170978700.401745</v>
      </c>
      <c r="U272" s="20">
        <v>29170978700.401745</v>
      </c>
      <c r="V272" s="20">
        <v>29170978700.401745</v>
      </c>
      <c r="W272" s="20">
        <v>29170978700.401745</v>
      </c>
      <c r="X272" s="20">
        <v>29170978700.401745</v>
      </c>
      <c r="Y272" s="20">
        <v>29170978700.401745</v>
      </c>
      <c r="Z272" s="20">
        <v>29170978700.401745</v>
      </c>
      <c r="AA272" s="20">
        <v>29170978700.401745</v>
      </c>
      <c r="AB272" s="20">
        <v>29170978700.401745</v>
      </c>
      <c r="AC272" s="20">
        <v>29170978700.401745</v>
      </c>
      <c r="AD272" s="20">
        <v>29170978700.401745</v>
      </c>
      <c r="AE272" s="20">
        <v>29170978700.401745</v>
      </c>
      <c r="AF272" s="20">
        <v>29170978700.401745</v>
      </c>
      <c r="AG272" s="20">
        <v>29170978700.401745</v>
      </c>
      <c r="AH272" s="20">
        <v>29170978700.401745</v>
      </c>
      <c r="AI272" s="20">
        <v>29170978700.401745</v>
      </c>
      <c r="AJ272" s="20">
        <v>29170978700.401745</v>
      </c>
      <c r="AK272" s="20">
        <v>29170978700.401745</v>
      </c>
      <c r="AL272" s="20">
        <v>29170978700.401745</v>
      </c>
      <c r="AM272" s="20">
        <v>29170978700.401745</v>
      </c>
      <c r="AN272" s="20">
        <v>29170978700.401745</v>
      </c>
      <c r="AO272" s="20">
        <v>29170978700.401745</v>
      </c>
      <c r="AP272" s="20">
        <v>29170978700.401745</v>
      </c>
      <c r="AQ272" s="20">
        <v>29170978700.401745</v>
      </c>
      <c r="AR272" s="20">
        <v>29170978700.401745</v>
      </c>
      <c r="AS272" s="20">
        <v>29170978700.401745</v>
      </c>
      <c r="AT272" s="20">
        <v>29170978700.401745</v>
      </c>
      <c r="AU272" s="20">
        <v>29170978700.401745</v>
      </c>
      <c r="AV272" s="20">
        <v>29170978700.401745</v>
      </c>
      <c r="AW272" s="20">
        <v>29170978700.401745</v>
      </c>
      <c r="AX272" s="20">
        <v>29170978700.401745</v>
      </c>
      <c r="AY272" s="20">
        <v>29170978700.401745</v>
      </c>
      <c r="AZ272" s="20">
        <v>29170978700.401745</v>
      </c>
      <c r="BA272" s="20">
        <v>29170978700.401745</v>
      </c>
      <c r="BB272" s="20">
        <v>29170978700.401745</v>
      </c>
      <c r="BC272" s="20">
        <v>29170978700.401745</v>
      </c>
      <c r="BD272" s="20">
        <v>29170978700.401745</v>
      </c>
      <c r="BE272" s="20">
        <v>29170978700.401745</v>
      </c>
      <c r="BF272" s="20">
        <v>29170978700.401745</v>
      </c>
      <c r="BG272" s="20">
        <v>29170978700.401745</v>
      </c>
      <c r="BH272" s="20">
        <v>29170978700.401745</v>
      </c>
      <c r="BI272" s="20">
        <v>29170978700.401745</v>
      </c>
      <c r="BJ272" s="20">
        <v>29170978700.401745</v>
      </c>
      <c r="BK272" s="20">
        <v>29170978700.401745</v>
      </c>
      <c r="BL272" s="20">
        <v>29170978700.401745</v>
      </c>
      <c r="BM272" s="20">
        <v>29170978700.401745</v>
      </c>
      <c r="BN272" s="20">
        <v>29170978700.401745</v>
      </c>
      <c r="BO272" s="20">
        <v>29170978700.401745</v>
      </c>
      <c r="BP272" s="20">
        <v>29170978700.401745</v>
      </c>
      <c r="BQ272" s="20">
        <v>29170978700.401745</v>
      </c>
      <c r="BR272" s="20">
        <v>29170978700.401745</v>
      </c>
      <c r="BS272" s="20">
        <v>29170978700.401745</v>
      </c>
      <c r="BT272" s="20">
        <v>29170978700.401745</v>
      </c>
      <c r="BU272" s="20">
        <v>29170978700.401745</v>
      </c>
      <c r="BV272" s="20">
        <v>29170978700.401745</v>
      </c>
      <c r="BW272" s="20">
        <v>29170978700.401745</v>
      </c>
    </row>
    <row r="286" spans="1:74" ht="35.450000000000003" customHeight="1" x14ac:dyDescent="0.25">
      <c r="A286" s="10">
        <v>896157</v>
      </c>
      <c r="B286" s="10">
        <v>1009245</v>
      </c>
      <c r="C286" s="10">
        <v>1007810</v>
      </c>
      <c r="D286" s="10">
        <v>999230</v>
      </c>
      <c r="E286" s="10">
        <v>878138.96009951783</v>
      </c>
      <c r="F286" s="10">
        <v>689247.2974520314</v>
      </c>
      <c r="G286" s="10">
        <v>690268.32082858495</v>
      </c>
      <c r="H286" s="10">
        <v>701037.27102916862</v>
      </c>
      <c r="I286" s="10">
        <v>726285.26855273847</v>
      </c>
      <c r="J286" s="10">
        <v>805378.23649337259</v>
      </c>
      <c r="K286" s="10">
        <v>521000.39719526621</v>
      </c>
      <c r="L286" s="10">
        <v>513384.87092926446</v>
      </c>
      <c r="M286" s="10">
        <v>531874.52973275608</v>
      </c>
      <c r="N286" s="10">
        <v>694777.07919928816</v>
      </c>
      <c r="O286" s="10">
        <v>482874.9766071543</v>
      </c>
      <c r="P286" s="10">
        <v>500265.81546465639</v>
      </c>
      <c r="Q286" s="10">
        <v>467423.44322581019</v>
      </c>
      <c r="R286" s="10">
        <v>484257.79201827629</v>
      </c>
      <c r="S286" s="10">
        <v>449708.95830125129</v>
      </c>
      <c r="T286" s="10">
        <v>465905.31637626275</v>
      </c>
      <c r="U286" s="10">
        <v>482684.98952661711</v>
      </c>
      <c r="V286" s="10">
        <v>500068.98596141615</v>
      </c>
      <c r="W286" s="10">
        <v>518079.07050461369</v>
      </c>
      <c r="X286" s="10">
        <v>663941.54598124512</v>
      </c>
      <c r="Y286" s="10">
        <v>1009280.4183836151</v>
      </c>
      <c r="Z286" s="10">
        <v>1215461.4550807052</v>
      </c>
      <c r="AA286" s="10">
        <v>1438634.6252416782</v>
      </c>
      <c r="AB286" s="10">
        <v>2187419.1162253469</v>
      </c>
      <c r="AC286" s="10">
        <v>2077349.4987483574</v>
      </c>
      <c r="AD286" s="10">
        <v>1956514.2331051626</v>
      </c>
      <c r="AE286" s="10">
        <v>1609659.3847605553</v>
      </c>
      <c r="AF286" s="10">
        <v>1198224.1790752194</v>
      </c>
      <c r="AG286" s="10">
        <v>1305367.0430722046</v>
      </c>
      <c r="AH286" s="10">
        <v>1356799.6410064399</v>
      </c>
      <c r="AI286" s="10">
        <v>1401086.337914618</v>
      </c>
      <c r="AJ286" s="10">
        <v>1641291.4148261137</v>
      </c>
      <c r="AK286" s="10">
        <v>1700402.8533893593</v>
      </c>
      <c r="AL286" s="10">
        <v>1761643.2022347476</v>
      </c>
      <c r="AM286" s="10">
        <v>1825089.1344918723</v>
      </c>
      <c r="AN286" s="10">
        <v>1890820.0846884246</v>
      </c>
      <c r="AO286" s="10">
        <v>1421065.0445052781</v>
      </c>
      <c r="AP286" s="10">
        <v>1466379.4684224548</v>
      </c>
      <c r="AQ286" s="10">
        <v>1470577.2928694685</v>
      </c>
      <c r="AR286" s="10">
        <v>1517244.80658354</v>
      </c>
      <c r="AS286" s="10">
        <v>1571888.6817416078</v>
      </c>
      <c r="AT286" s="10">
        <v>1614986.0394653613</v>
      </c>
      <c r="AU286" s="10">
        <v>1673150.0846739144</v>
      </c>
      <c r="AV286" s="10">
        <v>1733408.9196034623</v>
      </c>
      <c r="AW286" s="10">
        <v>1795837.9885247652</v>
      </c>
      <c r="AX286" s="10">
        <v>1860515.4528490822</v>
      </c>
      <c r="AY286" s="10">
        <v>1927522.2889865325</v>
      </c>
      <c r="AZ286" s="10">
        <v>1996942.3897288409</v>
      </c>
      <c r="BA286" s="10">
        <v>2068862.6692834031</v>
      </c>
      <c r="BB286" s="10">
        <v>2143373.1720901788</v>
      </c>
      <c r="BC286" s="10">
        <v>2220567.1855576406</v>
      </c>
      <c r="BD286" s="10">
        <v>2300541.3568589361</v>
      </c>
      <c r="BE286" s="10">
        <v>2383395.8139344822</v>
      </c>
      <c r="BF286" s="10">
        <v>2334924.4758688873</v>
      </c>
      <c r="BG286" s="10">
        <v>2579571.4899662836</v>
      </c>
      <c r="BH286" s="10">
        <v>2661386.1640747404</v>
      </c>
      <c r="BI286" s="10">
        <v>2826167.4320274033</v>
      </c>
      <c r="BJ286" s="10">
        <v>2868441.1893309383</v>
      </c>
      <c r="BK286" s="10">
        <v>2996410.4871620834</v>
      </c>
      <c r="BL286" s="10">
        <v>3078776.7952410569</v>
      </c>
      <c r="BM286" s="10">
        <v>3123484.0477899476</v>
      </c>
      <c r="BN286" s="10">
        <v>3290824.017424996</v>
      </c>
      <c r="BO286" s="10">
        <v>2713269.3633011496</v>
      </c>
      <c r="BP286" s="10">
        <v>2884574.3832804477</v>
      </c>
      <c r="BQ286" s="10">
        <v>2683517.7120572133</v>
      </c>
      <c r="BR286" s="10">
        <v>2780165.1391604962</v>
      </c>
      <c r="BS286" s="10">
        <v>2880293.3426803891</v>
      </c>
      <c r="BT286" s="10">
        <v>3713079.9015975939</v>
      </c>
      <c r="BU286" s="10">
        <v>3846807.2168696122</v>
      </c>
      <c r="BV286" s="8">
        <v>0</v>
      </c>
    </row>
    <row r="287" spans="1:74" ht="35.450000000000003" customHeight="1" x14ac:dyDescent="0.25">
      <c r="A287" s="56">
        <f>A286/1000000</f>
        <v>0.89615699999999998</v>
      </c>
      <c r="B287" s="56">
        <f t="shared" ref="B287:BM287" si="402">B286/1000000</f>
        <v>1.0092449999999999</v>
      </c>
      <c r="C287" s="56">
        <f t="shared" si="402"/>
        <v>1.0078100000000001</v>
      </c>
      <c r="D287" s="56">
        <f t="shared" si="402"/>
        <v>0.99922999999999995</v>
      </c>
      <c r="E287" s="56">
        <f t="shared" si="402"/>
        <v>0.87813896009951786</v>
      </c>
      <c r="F287" s="56">
        <f t="shared" si="402"/>
        <v>0.68924729745203139</v>
      </c>
      <c r="G287" s="56">
        <f t="shared" si="402"/>
        <v>0.69026832082858491</v>
      </c>
      <c r="H287" s="56">
        <f t="shared" si="402"/>
        <v>0.70103727102916857</v>
      </c>
      <c r="I287" s="56">
        <f t="shared" si="402"/>
        <v>0.72628526855273845</v>
      </c>
      <c r="J287" s="56">
        <f t="shared" si="402"/>
        <v>0.80537823649337259</v>
      </c>
      <c r="K287" s="56">
        <f t="shared" si="402"/>
        <v>0.52100039719526625</v>
      </c>
      <c r="L287" s="56">
        <f t="shared" si="402"/>
        <v>0.51338487092926444</v>
      </c>
      <c r="M287" s="56">
        <f t="shared" si="402"/>
        <v>0.53187452973275606</v>
      </c>
      <c r="N287" s="56">
        <f t="shared" si="402"/>
        <v>0.69477707919928811</v>
      </c>
      <c r="O287" s="56">
        <f t="shared" si="402"/>
        <v>0.48287497660715428</v>
      </c>
      <c r="P287" s="56">
        <f t="shared" si="402"/>
        <v>0.50026581546465643</v>
      </c>
      <c r="Q287" s="56">
        <f t="shared" si="402"/>
        <v>0.4674234432258102</v>
      </c>
      <c r="R287" s="56">
        <f t="shared" si="402"/>
        <v>0.48425779201827629</v>
      </c>
      <c r="S287" s="56">
        <f t="shared" si="402"/>
        <v>0.44970895830125129</v>
      </c>
      <c r="T287" s="56">
        <f t="shared" si="402"/>
        <v>0.46590531637626276</v>
      </c>
      <c r="U287" s="56">
        <f t="shared" si="402"/>
        <v>0.48268498952661709</v>
      </c>
      <c r="V287" s="56">
        <f t="shared" si="402"/>
        <v>0.50006898596141613</v>
      </c>
      <c r="W287" s="56">
        <f t="shared" si="402"/>
        <v>0.51807907050461366</v>
      </c>
      <c r="X287" s="56">
        <f t="shared" si="402"/>
        <v>0.66394154598124511</v>
      </c>
      <c r="Y287" s="56">
        <f t="shared" si="402"/>
        <v>1.009280418383615</v>
      </c>
      <c r="Z287" s="56">
        <f t="shared" si="402"/>
        <v>1.2154614550807052</v>
      </c>
      <c r="AA287" s="56">
        <f t="shared" si="402"/>
        <v>1.4386346252416782</v>
      </c>
      <c r="AB287" s="56">
        <f t="shared" si="402"/>
        <v>2.1874191162253469</v>
      </c>
      <c r="AC287" s="56">
        <f t="shared" si="402"/>
        <v>2.0773494987483576</v>
      </c>
      <c r="AD287" s="56">
        <f t="shared" si="402"/>
        <v>1.9565142331051626</v>
      </c>
      <c r="AE287" s="56">
        <f t="shared" si="402"/>
        <v>1.6096593847605554</v>
      </c>
      <c r="AF287" s="56">
        <f t="shared" si="402"/>
        <v>1.1982241790752195</v>
      </c>
      <c r="AG287" s="56">
        <f t="shared" si="402"/>
        <v>1.3053670430722046</v>
      </c>
      <c r="AH287" s="56">
        <f t="shared" si="402"/>
        <v>1.35679964100644</v>
      </c>
      <c r="AI287" s="56">
        <f t="shared" si="402"/>
        <v>1.4010863379146179</v>
      </c>
      <c r="AJ287" s="56">
        <f t="shared" si="402"/>
        <v>1.6412914148261137</v>
      </c>
      <c r="AK287" s="56">
        <f t="shared" si="402"/>
        <v>1.7004028533893594</v>
      </c>
      <c r="AL287" s="56">
        <f t="shared" si="402"/>
        <v>1.7616432022347477</v>
      </c>
      <c r="AM287" s="56">
        <f t="shared" si="402"/>
        <v>1.8250891344918723</v>
      </c>
      <c r="AN287" s="56">
        <f t="shared" si="402"/>
        <v>1.8908200846884247</v>
      </c>
      <c r="AO287" s="56">
        <f t="shared" si="402"/>
        <v>1.4210650445052782</v>
      </c>
      <c r="AP287" s="56">
        <f t="shared" si="402"/>
        <v>1.4663794684224547</v>
      </c>
      <c r="AQ287" s="56">
        <f t="shared" si="402"/>
        <v>1.4705772928694685</v>
      </c>
      <c r="AR287" s="56">
        <f t="shared" si="402"/>
        <v>1.51724480658354</v>
      </c>
      <c r="AS287" s="56">
        <f t="shared" si="402"/>
        <v>1.5718886817416078</v>
      </c>
      <c r="AT287" s="56">
        <f t="shared" si="402"/>
        <v>1.6149860394653612</v>
      </c>
      <c r="AU287" s="56">
        <f t="shared" si="402"/>
        <v>1.6731500846739145</v>
      </c>
      <c r="AV287" s="56">
        <f t="shared" si="402"/>
        <v>1.7334089196034623</v>
      </c>
      <c r="AW287" s="56">
        <f t="shared" si="402"/>
        <v>1.7958379885247653</v>
      </c>
      <c r="AX287" s="56">
        <f t="shared" si="402"/>
        <v>1.8605154528490822</v>
      </c>
      <c r="AY287" s="56">
        <f t="shared" si="402"/>
        <v>1.9275222889865324</v>
      </c>
      <c r="AZ287" s="56">
        <f t="shared" si="402"/>
        <v>1.996942389728841</v>
      </c>
      <c r="BA287" s="56">
        <f t="shared" si="402"/>
        <v>2.0688626692834031</v>
      </c>
      <c r="BB287" s="56">
        <f t="shared" si="402"/>
        <v>2.143373172090179</v>
      </c>
      <c r="BC287" s="56">
        <f t="shared" si="402"/>
        <v>2.2205671855576408</v>
      </c>
      <c r="BD287" s="56">
        <f t="shared" si="402"/>
        <v>2.3005413568589361</v>
      </c>
      <c r="BE287" s="56">
        <f t="shared" si="402"/>
        <v>2.3833958139344822</v>
      </c>
      <c r="BF287" s="56">
        <f t="shared" si="402"/>
        <v>2.3349244758688874</v>
      </c>
      <c r="BG287" s="56">
        <f t="shared" si="402"/>
        <v>2.5795714899662836</v>
      </c>
      <c r="BH287" s="56">
        <f t="shared" si="402"/>
        <v>2.6613861640747403</v>
      </c>
      <c r="BI287" s="56">
        <f t="shared" si="402"/>
        <v>2.8261674320274031</v>
      </c>
      <c r="BJ287" s="56">
        <f t="shared" si="402"/>
        <v>2.8684411893309383</v>
      </c>
      <c r="BK287" s="56">
        <f t="shared" si="402"/>
        <v>2.9964104871620836</v>
      </c>
      <c r="BL287" s="56">
        <f t="shared" si="402"/>
        <v>3.078776795241057</v>
      </c>
      <c r="BM287" s="56">
        <f t="shared" si="402"/>
        <v>3.1234840477899475</v>
      </c>
      <c r="BN287" s="56">
        <f t="shared" ref="BN287:BV287" si="403">BN286/1000000</f>
        <v>3.2908240174249959</v>
      </c>
      <c r="BO287" s="56">
        <f t="shared" si="403"/>
        <v>2.7132693633011495</v>
      </c>
      <c r="BP287" s="56">
        <f t="shared" si="403"/>
        <v>2.8845743832804476</v>
      </c>
      <c r="BQ287" s="56">
        <f t="shared" si="403"/>
        <v>2.6835177120572133</v>
      </c>
      <c r="BR287" s="56">
        <f t="shared" si="403"/>
        <v>2.7801651391604962</v>
      </c>
      <c r="BS287" s="56">
        <f t="shared" si="403"/>
        <v>2.8802933426803889</v>
      </c>
      <c r="BT287" s="56">
        <f t="shared" si="403"/>
        <v>3.7130799015975939</v>
      </c>
      <c r="BU287" s="56">
        <f t="shared" si="403"/>
        <v>3.8468072168696121</v>
      </c>
      <c r="BV287" s="56">
        <f t="shared" si="403"/>
        <v>0</v>
      </c>
    </row>
  </sheetData>
  <mergeCells count="4">
    <mergeCell ref="A1:D1"/>
    <mergeCell ref="A9:F9"/>
    <mergeCell ref="A18:I18"/>
    <mergeCell ref="CJ32:CJ3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F51D-9D06-4BF6-AA0D-219C1A95A3D6}">
  <dimension ref="A1:CW281"/>
  <sheetViews>
    <sheetView topLeftCell="A27" zoomScale="85" zoomScaleNormal="85" workbookViewId="0">
      <selection activeCell="B33" sqref="B33"/>
    </sheetView>
  </sheetViews>
  <sheetFormatPr defaultColWidth="20" defaultRowHeight="35.450000000000003" customHeight="1" x14ac:dyDescent="0.25"/>
  <cols>
    <col min="1" max="16384" width="20" style="1"/>
  </cols>
  <sheetData>
    <row r="1" spans="1:101" ht="48.75" customHeight="1" x14ac:dyDescent="0.25">
      <c r="A1" s="70" t="s">
        <v>0</v>
      </c>
      <c r="B1" s="70"/>
      <c r="C1" s="70"/>
      <c r="D1" s="70"/>
      <c r="CW1" s="2"/>
    </row>
    <row r="2" spans="1:101" ht="51" customHeight="1" x14ac:dyDescent="0.25">
      <c r="A2" s="3" t="s">
        <v>143</v>
      </c>
      <c r="CW2" s="2"/>
    </row>
    <row r="3" spans="1:101" ht="35.450000000000003" customHeight="1" x14ac:dyDescent="0.25">
      <c r="A3" s="4" t="s">
        <v>1</v>
      </c>
      <c r="B3" s="5" t="s">
        <v>2</v>
      </c>
      <c r="C3" s="6">
        <v>45291</v>
      </c>
      <c r="D3" s="6">
        <v>45657</v>
      </c>
      <c r="E3" s="6">
        <v>46022</v>
      </c>
      <c r="F3" s="6">
        <v>46387</v>
      </c>
      <c r="G3" s="6">
        <v>46752</v>
      </c>
      <c r="H3" s="6">
        <v>47118</v>
      </c>
      <c r="I3" s="6">
        <v>47483</v>
      </c>
      <c r="J3" s="6">
        <v>47848</v>
      </c>
      <c r="K3" s="6">
        <v>48213</v>
      </c>
      <c r="L3" s="6">
        <v>48579</v>
      </c>
      <c r="M3" s="6">
        <v>48944</v>
      </c>
      <c r="N3" s="6">
        <v>49309</v>
      </c>
      <c r="O3" s="6">
        <v>49674</v>
      </c>
      <c r="P3" s="6">
        <v>50040</v>
      </c>
      <c r="Q3" s="6">
        <v>50405</v>
      </c>
      <c r="R3" s="6">
        <v>50770</v>
      </c>
      <c r="S3" s="6">
        <v>51135</v>
      </c>
      <c r="T3" s="6">
        <v>51501</v>
      </c>
      <c r="U3" s="6">
        <v>51866</v>
      </c>
      <c r="V3" s="6">
        <v>52231</v>
      </c>
      <c r="W3" s="6">
        <v>52596</v>
      </c>
      <c r="X3" s="6">
        <v>52962</v>
      </c>
      <c r="Y3" s="6">
        <v>53327</v>
      </c>
      <c r="Z3" s="6">
        <v>53692</v>
      </c>
      <c r="AA3" s="6">
        <v>54057</v>
      </c>
      <c r="AB3" s="6">
        <v>54423</v>
      </c>
      <c r="AC3" s="6">
        <v>54788</v>
      </c>
      <c r="AD3" s="6">
        <v>55153</v>
      </c>
      <c r="AE3" s="6">
        <v>55518</v>
      </c>
      <c r="AF3" s="6">
        <v>55884</v>
      </c>
      <c r="AG3" s="6">
        <v>56249</v>
      </c>
      <c r="AH3" s="6">
        <v>56614</v>
      </c>
      <c r="AI3" s="6">
        <v>56979</v>
      </c>
      <c r="AJ3" s="6">
        <v>57345</v>
      </c>
      <c r="AK3" s="6">
        <v>57710</v>
      </c>
      <c r="AL3" s="6">
        <v>58075</v>
      </c>
      <c r="AM3" s="6">
        <v>58440</v>
      </c>
      <c r="AN3" s="6">
        <v>58806</v>
      </c>
      <c r="AO3" s="6">
        <v>59171</v>
      </c>
      <c r="AP3" s="6">
        <v>59536</v>
      </c>
      <c r="AQ3" s="6">
        <v>59901</v>
      </c>
      <c r="AR3" s="6">
        <v>60267</v>
      </c>
      <c r="AS3" s="6">
        <v>60632</v>
      </c>
      <c r="AT3" s="6">
        <v>60997</v>
      </c>
      <c r="AU3" s="6">
        <v>61362</v>
      </c>
      <c r="AV3" s="6">
        <v>61728</v>
      </c>
      <c r="AW3" s="6">
        <v>62093</v>
      </c>
      <c r="AX3" s="6">
        <v>62458</v>
      </c>
      <c r="AY3" s="6">
        <v>62823</v>
      </c>
      <c r="AZ3" s="6">
        <v>63189</v>
      </c>
      <c r="BA3" s="6">
        <v>63554</v>
      </c>
      <c r="BB3" s="6">
        <v>63919</v>
      </c>
      <c r="BC3" s="6">
        <v>64284</v>
      </c>
      <c r="BD3" s="6">
        <v>64650</v>
      </c>
      <c r="BE3" s="6">
        <v>65015</v>
      </c>
      <c r="BF3" s="6">
        <v>65380</v>
      </c>
      <c r="BG3" s="6">
        <v>65745</v>
      </c>
      <c r="BH3" s="6">
        <v>66111</v>
      </c>
      <c r="BI3" s="6">
        <v>66476</v>
      </c>
      <c r="BJ3" s="6">
        <v>66841</v>
      </c>
      <c r="BK3" s="6">
        <v>67206</v>
      </c>
      <c r="BL3" s="6">
        <v>67572</v>
      </c>
      <c r="BM3" s="6">
        <v>67937</v>
      </c>
      <c r="BN3" s="6">
        <v>68302</v>
      </c>
      <c r="BO3" s="6">
        <v>68667</v>
      </c>
      <c r="BP3" s="6">
        <v>69033</v>
      </c>
      <c r="BQ3" s="6">
        <v>69398</v>
      </c>
      <c r="BR3" s="6">
        <v>69763</v>
      </c>
      <c r="BS3" s="6">
        <v>70128</v>
      </c>
      <c r="BT3" s="6">
        <v>70494</v>
      </c>
      <c r="BU3" s="6">
        <v>70859</v>
      </c>
      <c r="BV3" s="6">
        <v>71224</v>
      </c>
      <c r="BW3" s="6">
        <v>71589</v>
      </c>
      <c r="BX3" s="6">
        <v>71955</v>
      </c>
      <c r="BY3" s="6">
        <v>72320</v>
      </c>
      <c r="BZ3" s="6">
        <v>72685</v>
      </c>
      <c r="CA3" s="6">
        <v>73050</v>
      </c>
      <c r="CB3" s="6">
        <v>73415</v>
      </c>
      <c r="CC3" s="6">
        <v>73780</v>
      </c>
      <c r="CD3" s="6">
        <v>74145</v>
      </c>
      <c r="CE3" s="6">
        <v>74510</v>
      </c>
      <c r="CF3" s="6">
        <v>74876</v>
      </c>
      <c r="CG3" s="6">
        <v>75241</v>
      </c>
      <c r="CH3" s="6">
        <v>75606</v>
      </c>
      <c r="CI3" s="6">
        <v>75971</v>
      </c>
      <c r="CJ3" s="6">
        <v>76337</v>
      </c>
      <c r="CK3" s="6">
        <v>76702</v>
      </c>
      <c r="CL3" s="6">
        <v>77067</v>
      </c>
      <c r="CM3" s="6">
        <v>77432</v>
      </c>
      <c r="CN3" s="6">
        <v>77798</v>
      </c>
      <c r="CO3" s="6">
        <v>78163</v>
      </c>
      <c r="CP3" s="6">
        <v>78528</v>
      </c>
      <c r="CQ3" s="6">
        <v>78893</v>
      </c>
      <c r="CR3" s="6">
        <v>79259</v>
      </c>
      <c r="CS3" s="6">
        <v>79624</v>
      </c>
      <c r="CT3" s="6">
        <v>79989</v>
      </c>
      <c r="CW3" s="2"/>
    </row>
    <row r="4" spans="1:101" ht="35.450000000000003" customHeight="1" x14ac:dyDescent="0.25">
      <c r="A4" s="7" t="s">
        <v>123</v>
      </c>
      <c r="B4" s="8">
        <f>SUM(C4:CT4)</f>
        <v>27317745.050764494</v>
      </c>
      <c r="C4" s="8">
        <f t="shared" ref="C4:AH4" si="0">F71</f>
        <v>127853.92236872303</v>
      </c>
      <c r="D4" s="8">
        <f t="shared" si="0"/>
        <v>132615.64080408521</v>
      </c>
      <c r="E4" s="8">
        <f t="shared" si="0"/>
        <v>136059.54215633048</v>
      </c>
      <c r="F4" s="8">
        <f t="shared" si="0"/>
        <v>141126.86600678149</v>
      </c>
      <c r="G4" s="8">
        <f t="shared" si="0"/>
        <v>147991.51782613507</v>
      </c>
      <c r="H4" s="8">
        <f t="shared" si="0"/>
        <v>151834.71599847733</v>
      </c>
      <c r="I4" s="8">
        <f t="shared" si="0"/>
        <v>162681.52497333853</v>
      </c>
      <c r="J4" s="8">
        <f t="shared" si="0"/>
        <v>159764.7925955395</v>
      </c>
      <c r="K4" s="8">
        <f t="shared" si="0"/>
        <v>161991.04908644673</v>
      </c>
      <c r="L4" s="8">
        <f t="shared" si="0"/>
        <v>164161.52700032297</v>
      </c>
      <c r="M4" s="8">
        <f t="shared" si="0"/>
        <v>170275.46511823457</v>
      </c>
      <c r="N4" s="8">
        <f t="shared" si="0"/>
        <v>172461.41061293561</v>
      </c>
      <c r="O4" s="8">
        <f t="shared" si="0"/>
        <v>185350.16840291579</v>
      </c>
      <c r="P4" s="8">
        <f t="shared" si="0"/>
        <v>187782.23849660467</v>
      </c>
      <c r="Q4" s="8">
        <f t="shared" si="0"/>
        <v>197094.65352752586</v>
      </c>
      <c r="R4" s="8">
        <f t="shared" si="0"/>
        <v>204435.13419347481</v>
      </c>
      <c r="S4" s="8">
        <f t="shared" si="0"/>
        <v>214543.69363944928</v>
      </c>
      <c r="T4" s="8">
        <f t="shared" si="0"/>
        <v>222534.0363858176</v>
      </c>
      <c r="U4" s="8">
        <f t="shared" si="0"/>
        <v>230821.96689214936</v>
      </c>
      <c r="V4" s="8">
        <f t="shared" si="0"/>
        <v>239418.56834694985</v>
      </c>
      <c r="W4" s="8">
        <f t="shared" si="0"/>
        <v>248335.33671466459</v>
      </c>
      <c r="X4" s="8">
        <f t="shared" si="0"/>
        <v>257584.19610887105</v>
      </c>
      <c r="Y4" s="8">
        <f t="shared" si="0"/>
        <v>267177.51473801938</v>
      </c>
      <c r="Z4" s="8">
        <f t="shared" si="0"/>
        <v>277128.12144504924</v>
      </c>
      <c r="AA4" s="8">
        <f t="shared" si="0"/>
        <v>287449.32286299649</v>
      </c>
      <c r="AB4" s="8">
        <f t="shared" si="0"/>
        <v>298154.92120953539</v>
      </c>
      <c r="AC4" s="8">
        <f t="shared" si="0"/>
        <v>280490.93202385376</v>
      </c>
      <c r="AD4" s="8">
        <f t="shared" si="0"/>
        <v>290937.37603765627</v>
      </c>
      <c r="AE4" s="8">
        <f t="shared" si="0"/>
        <v>301772.881443733</v>
      </c>
      <c r="AF4" s="8">
        <f t="shared" si="0"/>
        <v>313011.93822228763</v>
      </c>
      <c r="AG4" s="8">
        <f t="shared" si="0"/>
        <v>324669.5760100676</v>
      </c>
      <c r="AH4" s="8">
        <f t="shared" si="0"/>
        <v>328126.47691186995</v>
      </c>
      <c r="AI4" s="8">
        <f t="shared" ref="AI4:BN4" si="1">AL71</f>
        <v>317955.77984140563</v>
      </c>
      <c r="AJ4" s="8">
        <f t="shared" si="1"/>
        <v>329797.54324178415</v>
      </c>
      <c r="AK4" s="8">
        <f t="shared" si="1"/>
        <v>342080.33451245481</v>
      </c>
      <c r="AL4" s="8">
        <f t="shared" si="1"/>
        <v>354820.57904343773</v>
      </c>
      <c r="AM4" s="8">
        <f t="shared" si="1"/>
        <v>368035.31396259367</v>
      </c>
      <c r="AN4" s="8">
        <f t="shared" si="1"/>
        <v>381742.21091883996</v>
      </c>
      <c r="AO4" s="8">
        <f t="shared" si="1"/>
        <v>395959.59971388901</v>
      </c>
      <c r="AP4" s="8">
        <f t="shared" si="1"/>
        <v>410706.49281411601</v>
      </c>
      <c r="AQ4" s="8">
        <f t="shared" si="1"/>
        <v>408002.5004608797</v>
      </c>
      <c r="AR4" s="8">
        <f t="shared" si="1"/>
        <v>423197.91247581615</v>
      </c>
      <c r="AS4" s="8">
        <f t="shared" si="1"/>
        <v>387316.98858876893</v>
      </c>
      <c r="AT4" s="8">
        <f t="shared" si="1"/>
        <v>401742.00121820776</v>
      </c>
      <c r="AU4" s="8">
        <f t="shared" si="1"/>
        <v>416704.25077628635</v>
      </c>
      <c r="AV4" s="8">
        <f t="shared" si="1"/>
        <v>432223.74580822472</v>
      </c>
      <c r="AW4" s="8">
        <f t="shared" si="1"/>
        <v>448321.24004606908</v>
      </c>
      <c r="AX4" s="8">
        <f t="shared" si="1"/>
        <v>465018.26016200456</v>
      </c>
      <c r="AY4" s="8">
        <f t="shared" si="1"/>
        <v>482337.13455529523</v>
      </c>
      <c r="AZ4" s="8">
        <f t="shared" si="1"/>
        <v>500301.02321135101</v>
      </c>
      <c r="BA4" s="8">
        <f t="shared" si="1"/>
        <v>518933.94867284509</v>
      </c>
      <c r="BB4" s="8">
        <f t="shared" si="1"/>
        <v>538260.82816430507</v>
      </c>
      <c r="BC4" s="8">
        <f t="shared" si="1"/>
        <v>558307.50691313215</v>
      </c>
      <c r="BD4" s="8">
        <f t="shared" si="1"/>
        <v>579100.79271161102</v>
      </c>
      <c r="BE4" s="8">
        <f t="shared" si="1"/>
        <v>600668.49176612438</v>
      </c>
      <c r="BF4" s="8">
        <f t="shared" si="1"/>
        <v>623039.44588151935</v>
      </c>
      <c r="BG4" s="8">
        <f t="shared" si="1"/>
        <v>646243.5710303433</v>
      </c>
      <c r="BH4" s="8">
        <f t="shared" si="1"/>
        <v>670311.89735853323</v>
      </c>
      <c r="BI4" s="8">
        <f t="shared" si="1"/>
        <v>695276.61068105197</v>
      </c>
      <c r="BJ4" s="8">
        <f t="shared" si="1"/>
        <v>721171.09552296565</v>
      </c>
      <c r="BK4" s="8">
        <f t="shared" si="1"/>
        <v>748029.97976351762</v>
      </c>
      <c r="BL4" s="8">
        <f t="shared" si="1"/>
        <v>775889.18094290129</v>
      </c>
      <c r="BM4" s="8">
        <f t="shared" si="1"/>
        <v>804785.95429365523</v>
      </c>
      <c r="BN4" s="8">
        <f t="shared" si="1"/>
        <v>834758.94256091327</v>
      </c>
      <c r="BO4" s="8">
        <f t="shared" ref="BO4:CT4" si="2">BR71</f>
        <v>865848.22767813015</v>
      </c>
      <c r="BP4" s="8">
        <f t="shared" si="2"/>
        <v>898095.38436738984</v>
      </c>
      <c r="BQ4" s="8">
        <f t="shared" si="2"/>
        <v>232885.88393399274</v>
      </c>
      <c r="BR4" s="8">
        <f t="shared" si="2"/>
        <v>241559.3527358807</v>
      </c>
      <c r="BS4" s="8">
        <f t="shared" si="2"/>
        <v>250555.85125423962</v>
      </c>
      <c r="BT4" s="8">
        <f t="shared" si="2"/>
        <v>225235.7555268314</v>
      </c>
      <c r="BU4" s="8">
        <f t="shared" si="2"/>
        <v>233624.30731722378</v>
      </c>
      <c r="BV4" s="8">
        <f t="shared" si="2"/>
        <v>149123.24771550679</v>
      </c>
      <c r="BW4" s="8">
        <f t="shared" si="2"/>
        <v>154677.10875185559</v>
      </c>
      <c r="BX4" s="8">
        <f t="shared" si="2"/>
        <v>160437.81461544364</v>
      </c>
      <c r="BY4" s="8">
        <f t="shared" si="2"/>
        <v>166413.06891683585</v>
      </c>
      <c r="BZ4" s="8">
        <f t="shared" si="2"/>
        <v>172610.86217546763</v>
      </c>
      <c r="CA4" s="8">
        <f t="shared" si="2"/>
        <v>0</v>
      </c>
      <c r="CB4" s="8">
        <f t="shared" si="2"/>
        <v>0</v>
      </c>
      <c r="CC4" s="8">
        <f t="shared" si="2"/>
        <v>0</v>
      </c>
      <c r="CD4" s="8">
        <f t="shared" si="2"/>
        <v>0</v>
      </c>
      <c r="CE4" s="8">
        <f t="shared" si="2"/>
        <v>0</v>
      </c>
      <c r="CF4" s="8">
        <f t="shared" si="2"/>
        <v>0</v>
      </c>
      <c r="CG4" s="8">
        <f t="shared" si="2"/>
        <v>0</v>
      </c>
      <c r="CH4" s="8">
        <f t="shared" si="2"/>
        <v>0</v>
      </c>
      <c r="CI4" s="8">
        <f t="shared" si="2"/>
        <v>0</v>
      </c>
      <c r="CJ4" s="8">
        <f t="shared" si="2"/>
        <v>0</v>
      </c>
      <c r="CK4" s="8">
        <f t="shared" si="2"/>
        <v>0</v>
      </c>
      <c r="CL4" s="8">
        <f t="shared" si="2"/>
        <v>0</v>
      </c>
      <c r="CM4" s="8">
        <f t="shared" si="2"/>
        <v>0</v>
      </c>
      <c r="CN4" s="8">
        <f t="shared" si="2"/>
        <v>0</v>
      </c>
      <c r="CO4" s="8">
        <f t="shared" si="2"/>
        <v>0</v>
      </c>
      <c r="CP4" s="8">
        <f t="shared" si="2"/>
        <v>0</v>
      </c>
      <c r="CQ4" s="8">
        <f t="shared" si="2"/>
        <v>0</v>
      </c>
      <c r="CR4" s="8">
        <f t="shared" si="2"/>
        <v>0</v>
      </c>
      <c r="CS4" s="8">
        <f t="shared" si="2"/>
        <v>0</v>
      </c>
      <c r="CT4" s="8">
        <f t="shared" si="2"/>
        <v>0</v>
      </c>
      <c r="CW4" s="2"/>
    </row>
    <row r="5" spans="1:101" ht="35.450000000000003" customHeight="1" x14ac:dyDescent="0.25">
      <c r="A5" s="7" t="s">
        <v>146</v>
      </c>
      <c r="B5" s="8">
        <f t="shared" ref="B5:B8" si="3">SUM(C5:CT5)</f>
        <v>50852269.106778078</v>
      </c>
      <c r="C5" s="8">
        <f t="shared" ref="C5:AH5" si="4">F77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152817.32819003079</v>
      </c>
      <c r="H5" s="8">
        <f t="shared" si="4"/>
        <v>163514.30953682176</v>
      </c>
      <c r="I5" s="8">
        <f t="shared" si="4"/>
        <v>140183.01620043002</v>
      </c>
      <c r="J5" s="8">
        <f t="shared" si="4"/>
        <v>140018.58227474248</v>
      </c>
      <c r="K5" s="8">
        <f t="shared" si="4"/>
        <v>148957.28651627287</v>
      </c>
      <c r="L5" s="8">
        <f t="shared" si="4"/>
        <v>117810.03702376119</v>
      </c>
      <c r="M5" s="8">
        <f t="shared" si="4"/>
        <v>108175.00136923138</v>
      </c>
      <c r="N5" s="8">
        <f t="shared" si="4"/>
        <v>103892.41603188892</v>
      </c>
      <c r="O5" s="8">
        <f t="shared" si="4"/>
        <v>105606.49129933574</v>
      </c>
      <c r="P5" s="8">
        <f t="shared" si="4"/>
        <v>109539.63912301938</v>
      </c>
      <c r="Q5" s="8">
        <f t="shared" si="4"/>
        <v>113619.27085704432</v>
      </c>
      <c r="R5" s="8">
        <f t="shared" si="4"/>
        <v>117850.84206447371</v>
      </c>
      <c r="S5" s="8">
        <f t="shared" si="4"/>
        <v>67356.741026338728</v>
      </c>
      <c r="T5" s="8">
        <f t="shared" si="4"/>
        <v>69865.337004849716</v>
      </c>
      <c r="U5" s="8">
        <f t="shared" si="4"/>
        <v>18787.834514477272</v>
      </c>
      <c r="V5" s="8">
        <f t="shared" si="4"/>
        <v>19487.557888705222</v>
      </c>
      <c r="W5" s="8">
        <f t="shared" si="4"/>
        <v>20213.341360495957</v>
      </c>
      <c r="X5" s="8">
        <f t="shared" si="4"/>
        <v>20966.155497233689</v>
      </c>
      <c r="Y5" s="8">
        <f t="shared" si="4"/>
        <v>21747.00701355972</v>
      </c>
      <c r="Z5" s="8">
        <f t="shared" si="4"/>
        <v>154676.16080653909</v>
      </c>
      <c r="AA5" s="8">
        <f t="shared" si="4"/>
        <v>350955.56861179805</v>
      </c>
      <c r="AB5" s="8">
        <f t="shared" si="4"/>
        <v>540839.15940334322</v>
      </c>
      <c r="AC5" s="8">
        <f t="shared" si="4"/>
        <v>744379.78114022734</v>
      </c>
      <c r="AD5" s="8">
        <f t="shared" si="4"/>
        <v>772103.03640762635</v>
      </c>
      <c r="AE5" s="8">
        <f t="shared" si="4"/>
        <v>603545.762887466</v>
      </c>
      <c r="AF5" s="8">
        <f t="shared" si="4"/>
        <v>421362.22453000257</v>
      </c>
      <c r="AG5" s="8">
        <f t="shared" si="4"/>
        <v>270557.98000838968</v>
      </c>
      <c r="AH5" s="8">
        <f t="shared" si="4"/>
        <v>371301.01334764226</v>
      </c>
      <c r="AI5" s="8">
        <f t="shared" ref="AI5:BN5" si="5">AL77</f>
        <v>474694.54455195769</v>
      </c>
      <c r="AJ5" s="8">
        <f t="shared" si="5"/>
        <v>497018.83277282963</v>
      </c>
      <c r="AK5" s="8">
        <f t="shared" si="5"/>
        <v>510711.48532845371</v>
      </c>
      <c r="AL5" s="8">
        <f t="shared" si="5"/>
        <v>529732.13209301978</v>
      </c>
      <c r="AM5" s="8">
        <f t="shared" si="5"/>
        <v>549461.17295823852</v>
      </c>
      <c r="AN5" s="8">
        <f t="shared" si="5"/>
        <v>569924.99094925402</v>
      </c>
      <c r="AO5" s="8">
        <f t="shared" si="5"/>
        <v>591150.95168552455</v>
      </c>
      <c r="AP5" s="8">
        <f t="shared" si="5"/>
        <v>613167.43997600419</v>
      </c>
      <c r="AQ5" s="8">
        <f t="shared" si="5"/>
        <v>642003.93454873713</v>
      </c>
      <c r="AR5" s="8">
        <f t="shared" si="5"/>
        <v>659690.86356524285</v>
      </c>
      <c r="AS5" s="8">
        <f t="shared" si="5"/>
        <v>684260.01317349181</v>
      </c>
      <c r="AT5" s="8">
        <f t="shared" si="5"/>
        <v>703048.5021318635</v>
      </c>
      <c r="AU5" s="8">
        <f t="shared" si="5"/>
        <v>729232.43885850115</v>
      </c>
      <c r="AV5" s="8">
        <f t="shared" si="5"/>
        <v>741984.09697078564</v>
      </c>
      <c r="AW5" s="8">
        <f t="shared" si="5"/>
        <v>769618.12874575192</v>
      </c>
      <c r="AX5" s="8">
        <f t="shared" si="5"/>
        <v>798281.34661144123</v>
      </c>
      <c r="AY5" s="8">
        <f t="shared" si="5"/>
        <v>828012.08098659024</v>
      </c>
      <c r="AZ5" s="8">
        <f t="shared" si="5"/>
        <v>858850.08984615246</v>
      </c>
      <c r="BA5" s="8">
        <f t="shared" si="5"/>
        <v>890836.6118883841</v>
      </c>
      <c r="BB5" s="8">
        <f t="shared" si="5"/>
        <v>924014.42168205709</v>
      </c>
      <c r="BC5" s="8">
        <f t="shared" si="5"/>
        <v>958427.88686754345</v>
      </c>
      <c r="BD5" s="8">
        <f t="shared" si="5"/>
        <v>994123.02748826565</v>
      </c>
      <c r="BE5" s="8">
        <f t="shared" si="5"/>
        <v>1031147.5775318469</v>
      </c>
      <c r="BF5" s="8">
        <f t="shared" si="5"/>
        <v>1069551.0487632747</v>
      </c>
      <c r="BG5" s="8">
        <f t="shared" si="5"/>
        <v>1109384.7969354226</v>
      </c>
      <c r="BH5" s="8">
        <f t="shared" si="5"/>
        <v>1005467.8460377998</v>
      </c>
      <c r="BI5" s="8">
        <f t="shared" si="5"/>
        <v>1216734.0686918409</v>
      </c>
      <c r="BJ5" s="8">
        <f t="shared" si="5"/>
        <v>1250029.898906474</v>
      </c>
      <c r="BK5" s="8">
        <f t="shared" si="5"/>
        <v>1371388.2962331155</v>
      </c>
      <c r="BL5" s="8">
        <f t="shared" si="5"/>
        <v>1357806.0666500772</v>
      </c>
      <c r="BM5" s="8">
        <f t="shared" si="5"/>
        <v>1435201.6184903516</v>
      </c>
      <c r="BN5" s="8">
        <f t="shared" si="5"/>
        <v>1460828.1494815983</v>
      </c>
      <c r="BO5" s="8">
        <f t="shared" ref="BO5:CT5" si="6">BR77</f>
        <v>1443080.3794635502</v>
      </c>
      <c r="BP5" s="8">
        <f t="shared" si="6"/>
        <v>1556698.666236809</v>
      </c>
      <c r="BQ5" s="8">
        <f t="shared" si="6"/>
        <v>1552572.5595599515</v>
      </c>
      <c r="BR5" s="8">
        <f t="shared" si="6"/>
        <v>1690915.4691511649</v>
      </c>
      <c r="BS5" s="8">
        <f t="shared" si="6"/>
        <v>1670372.3416949308</v>
      </c>
      <c r="BT5" s="8">
        <f t="shared" si="6"/>
        <v>1732582.7348217801</v>
      </c>
      <c r="BU5" s="8">
        <f t="shared" si="6"/>
        <v>1797110.0562863369</v>
      </c>
      <c r="BV5" s="8">
        <f t="shared" si="6"/>
        <v>1286188.0115462462</v>
      </c>
      <c r="BW5" s="8">
        <f t="shared" si="6"/>
        <v>1334090.0629847543</v>
      </c>
      <c r="BX5" s="8">
        <f t="shared" si="6"/>
        <v>995725.46182984964</v>
      </c>
      <c r="BY5" s="8">
        <f t="shared" si="6"/>
        <v>995725.46182984964</v>
      </c>
      <c r="BZ5" s="8">
        <f t="shared" si="6"/>
        <v>981294.65803521418</v>
      </c>
      <c r="CA5" s="8">
        <f t="shared" si="6"/>
        <v>0</v>
      </c>
      <c r="CB5" s="8">
        <f t="shared" si="6"/>
        <v>0</v>
      </c>
      <c r="CC5" s="8">
        <f t="shared" si="6"/>
        <v>0</v>
      </c>
      <c r="CD5" s="8">
        <f t="shared" si="6"/>
        <v>0</v>
      </c>
      <c r="CE5" s="8">
        <f t="shared" si="6"/>
        <v>0</v>
      </c>
      <c r="CF5" s="8">
        <f t="shared" si="6"/>
        <v>0</v>
      </c>
      <c r="CG5" s="8">
        <f t="shared" si="6"/>
        <v>0</v>
      </c>
      <c r="CH5" s="8">
        <f t="shared" si="6"/>
        <v>0</v>
      </c>
      <c r="CI5" s="8">
        <f t="shared" si="6"/>
        <v>0</v>
      </c>
      <c r="CJ5" s="8">
        <f t="shared" si="6"/>
        <v>0</v>
      </c>
      <c r="CK5" s="8">
        <f t="shared" si="6"/>
        <v>0</v>
      </c>
      <c r="CL5" s="8">
        <f t="shared" si="6"/>
        <v>0</v>
      </c>
      <c r="CM5" s="8">
        <f t="shared" si="6"/>
        <v>0</v>
      </c>
      <c r="CN5" s="8">
        <f t="shared" si="6"/>
        <v>0</v>
      </c>
      <c r="CO5" s="8">
        <f t="shared" si="6"/>
        <v>0</v>
      </c>
      <c r="CP5" s="8">
        <f t="shared" si="6"/>
        <v>0</v>
      </c>
      <c r="CQ5" s="8">
        <f t="shared" si="6"/>
        <v>0</v>
      </c>
      <c r="CR5" s="8">
        <f t="shared" si="6"/>
        <v>0</v>
      </c>
      <c r="CS5" s="8">
        <f t="shared" si="6"/>
        <v>0</v>
      </c>
      <c r="CT5" s="8">
        <f t="shared" si="6"/>
        <v>0</v>
      </c>
      <c r="CW5" s="2"/>
    </row>
    <row r="6" spans="1:101" ht="35.450000000000003" customHeight="1" x14ac:dyDescent="0.25">
      <c r="A6" s="7" t="s">
        <v>131</v>
      </c>
      <c r="B6" s="8">
        <f t="shared" si="3"/>
        <v>7657032.2503691353</v>
      </c>
      <c r="C6" s="8">
        <f t="shared" ref="C6:AH6" si="7">F83</f>
        <v>93111.00868157002</v>
      </c>
      <c r="D6" s="8">
        <f t="shared" si="7"/>
        <v>76398.140898005615</v>
      </c>
      <c r="E6" s="8">
        <f t="shared" si="7"/>
        <v>79243.46960753313</v>
      </c>
      <c r="F6" s="8">
        <f t="shared" si="7"/>
        <v>82194.768113839775</v>
      </c>
      <c r="G6" s="8">
        <f t="shared" si="7"/>
        <v>85255.983095490854</v>
      </c>
      <c r="H6" s="8">
        <f t="shared" si="7"/>
        <v>88431.2082188934</v>
      </c>
      <c r="I6" s="8">
        <f t="shared" si="7"/>
        <v>91724.689612627059</v>
      </c>
      <c r="J6" s="8">
        <f t="shared" si="7"/>
        <v>95140.831545658366</v>
      </c>
      <c r="K6" s="8">
        <f t="shared" si="7"/>
        <v>98684.202317030766</v>
      </c>
      <c r="L6" s="8">
        <f t="shared" si="7"/>
        <v>102359.54036490727</v>
      </c>
      <c r="M6" s="8">
        <f t="shared" si="7"/>
        <v>106171.76060313449</v>
      </c>
      <c r="N6" s="8">
        <f t="shared" si="7"/>
        <v>110125.96099380225</v>
      </c>
      <c r="O6" s="8">
        <f t="shared" si="7"/>
        <v>114227.42936458762</v>
      </c>
      <c r="P6" s="8">
        <f t="shared" si="7"/>
        <v>118481.65048000056</v>
      </c>
      <c r="Q6" s="8">
        <f t="shared" si="7"/>
        <v>122894.31337598672</v>
      </c>
      <c r="R6" s="8">
        <f t="shared" si="7"/>
        <v>127471.31896769605</v>
      </c>
      <c r="S6" s="8">
        <f t="shared" si="7"/>
        <v>132218.78794059085</v>
      </c>
      <c r="T6" s="8">
        <f t="shared" si="7"/>
        <v>137143.06893544574</v>
      </c>
      <c r="U6" s="8">
        <f t="shared" si="7"/>
        <v>142250.74703818507</v>
      </c>
      <c r="V6" s="8">
        <f t="shared" si="7"/>
        <v>147548.65258591095</v>
      </c>
      <c r="W6" s="8">
        <f t="shared" si="7"/>
        <v>153043.87030089795</v>
      </c>
      <c r="X6" s="8">
        <f t="shared" si="7"/>
        <v>158743.74876476938</v>
      </c>
      <c r="Y6" s="8">
        <f t="shared" si="7"/>
        <v>164655.91024552358</v>
      </c>
      <c r="Z6" s="8">
        <f t="shared" si="7"/>
        <v>170788.26089055359</v>
      </c>
      <c r="AA6" s="8">
        <f t="shared" si="7"/>
        <v>177149.0012992885</v>
      </c>
      <c r="AB6" s="8">
        <f t="shared" si="7"/>
        <v>183746.63748959737</v>
      </c>
      <c r="AC6" s="8">
        <f t="shared" si="7"/>
        <v>190589.99227261861</v>
      </c>
      <c r="AD6" s="8">
        <f t="shared" si="7"/>
        <v>197688.21705122798</v>
      </c>
      <c r="AE6" s="8">
        <f t="shared" si="7"/>
        <v>205050.80405792114</v>
      </c>
      <c r="AF6" s="8">
        <f t="shared" si="7"/>
        <v>212687.59904847748</v>
      </c>
      <c r="AG6" s="8">
        <f t="shared" si="7"/>
        <v>220608.81446837928</v>
      </c>
      <c r="AH6" s="8">
        <f t="shared" si="7"/>
        <v>228825.04310959351</v>
      </c>
      <c r="AI6" s="8">
        <f t="shared" ref="AI6:BN6" si="8">AL83</f>
        <v>237347.27227597884</v>
      </c>
      <c r="AJ6" s="8">
        <f t="shared" si="8"/>
        <v>246186.89847626138</v>
      </c>
      <c r="AK6" s="8">
        <f t="shared" si="8"/>
        <v>255355.74266422685</v>
      </c>
      <c r="AL6" s="8">
        <f t="shared" si="8"/>
        <v>464764.98381746066</v>
      </c>
      <c r="AM6" s="8">
        <f t="shared" si="8"/>
        <v>482074.42533128464</v>
      </c>
      <c r="AN6" s="8">
        <f t="shared" si="8"/>
        <v>500028.52979510027</v>
      </c>
      <c r="AO6" s="8">
        <f t="shared" si="8"/>
        <v>518651.30666748842</v>
      </c>
      <c r="AP6" s="8">
        <f t="shared" si="8"/>
        <v>537967.65960158862</v>
      </c>
      <c r="AQ6" s="8">
        <f t="shared" si="8"/>
        <v>0</v>
      </c>
      <c r="AR6" s="8">
        <f t="shared" si="8"/>
        <v>0</v>
      </c>
      <c r="AS6" s="8">
        <f t="shared" si="8"/>
        <v>0</v>
      </c>
      <c r="AT6" s="8">
        <f t="shared" si="8"/>
        <v>0</v>
      </c>
      <c r="AU6" s="8">
        <f t="shared" si="8"/>
        <v>0</v>
      </c>
      <c r="AV6" s="8">
        <f t="shared" si="8"/>
        <v>0</v>
      </c>
      <c r="AW6" s="8">
        <f t="shared" si="8"/>
        <v>0</v>
      </c>
      <c r="AX6" s="8">
        <f t="shared" si="8"/>
        <v>0</v>
      </c>
      <c r="AY6" s="8">
        <f t="shared" si="8"/>
        <v>0</v>
      </c>
      <c r="AZ6" s="8">
        <f t="shared" si="8"/>
        <v>0</v>
      </c>
      <c r="BA6" s="8">
        <f t="shared" si="8"/>
        <v>0</v>
      </c>
      <c r="BB6" s="8">
        <f t="shared" si="8"/>
        <v>0</v>
      </c>
      <c r="BC6" s="8">
        <f t="shared" si="8"/>
        <v>0</v>
      </c>
      <c r="BD6" s="8">
        <f t="shared" si="8"/>
        <v>0</v>
      </c>
      <c r="BE6" s="8">
        <f t="shared" si="8"/>
        <v>0</v>
      </c>
      <c r="BF6" s="8">
        <f t="shared" si="8"/>
        <v>0</v>
      </c>
      <c r="BG6" s="8">
        <f t="shared" si="8"/>
        <v>0</v>
      </c>
      <c r="BH6" s="8">
        <f t="shared" si="8"/>
        <v>0</v>
      </c>
      <c r="BI6" s="8">
        <f t="shared" si="8"/>
        <v>0</v>
      </c>
      <c r="BJ6" s="8">
        <f t="shared" si="8"/>
        <v>0</v>
      </c>
      <c r="BK6" s="8">
        <f t="shared" si="8"/>
        <v>0</v>
      </c>
      <c r="BL6" s="8">
        <f t="shared" si="8"/>
        <v>0</v>
      </c>
      <c r="BM6" s="8">
        <f t="shared" si="8"/>
        <v>0</v>
      </c>
      <c r="BN6" s="8">
        <f t="shared" si="8"/>
        <v>0</v>
      </c>
      <c r="BO6" s="8">
        <f t="shared" ref="BO6:CT6" si="9">BR83</f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BY6" s="8">
        <f t="shared" si="9"/>
        <v>0</v>
      </c>
      <c r="BZ6" s="8">
        <f t="shared" si="9"/>
        <v>0</v>
      </c>
      <c r="CA6" s="8">
        <f t="shared" si="9"/>
        <v>0</v>
      </c>
      <c r="CB6" s="8">
        <f t="shared" si="9"/>
        <v>0</v>
      </c>
      <c r="CC6" s="8">
        <f t="shared" si="9"/>
        <v>0</v>
      </c>
      <c r="CD6" s="8">
        <f t="shared" si="9"/>
        <v>0</v>
      </c>
      <c r="CE6" s="8">
        <f t="shared" si="9"/>
        <v>0</v>
      </c>
      <c r="CF6" s="8">
        <f t="shared" si="9"/>
        <v>0</v>
      </c>
      <c r="CG6" s="8">
        <f t="shared" si="9"/>
        <v>0</v>
      </c>
      <c r="CH6" s="8">
        <f t="shared" si="9"/>
        <v>0</v>
      </c>
      <c r="CI6" s="8">
        <f t="shared" si="9"/>
        <v>0</v>
      </c>
      <c r="CJ6" s="8">
        <f t="shared" si="9"/>
        <v>0</v>
      </c>
      <c r="CK6" s="8">
        <f t="shared" si="9"/>
        <v>0</v>
      </c>
      <c r="CL6" s="8">
        <f t="shared" si="9"/>
        <v>0</v>
      </c>
      <c r="CM6" s="8">
        <f t="shared" si="9"/>
        <v>0</v>
      </c>
      <c r="CN6" s="8">
        <f t="shared" si="9"/>
        <v>0</v>
      </c>
      <c r="CO6" s="8">
        <f t="shared" si="9"/>
        <v>0</v>
      </c>
      <c r="CP6" s="8">
        <f t="shared" si="9"/>
        <v>0</v>
      </c>
      <c r="CQ6" s="8">
        <f t="shared" si="9"/>
        <v>0</v>
      </c>
      <c r="CR6" s="8">
        <f t="shared" si="9"/>
        <v>0</v>
      </c>
      <c r="CS6" s="8">
        <f t="shared" si="9"/>
        <v>0</v>
      </c>
      <c r="CT6" s="8">
        <f t="shared" si="9"/>
        <v>0</v>
      </c>
      <c r="CW6" s="2"/>
    </row>
    <row r="7" spans="1:101" ht="35.450000000000003" customHeight="1" x14ac:dyDescent="0.25">
      <c r="A7" s="7" t="s">
        <v>149</v>
      </c>
      <c r="B7" s="8">
        <f t="shared" si="3"/>
        <v>50889795.324209921</v>
      </c>
      <c r="C7" s="8">
        <f t="shared" ref="C7:AH7" si="10">F89</f>
        <v>168155.70224582049</v>
      </c>
      <c r="D7" s="8">
        <f t="shared" si="10"/>
        <v>256582.43546877356</v>
      </c>
      <c r="E7" s="8">
        <f t="shared" si="10"/>
        <v>266138.44509699807</v>
      </c>
      <c r="F7" s="8">
        <f t="shared" si="10"/>
        <v>276050.3532879902</v>
      </c>
      <c r="G7" s="8">
        <f t="shared" si="10"/>
        <v>286331.41492447874</v>
      </c>
      <c r="H7" s="8">
        <f t="shared" si="10"/>
        <v>296995.37854647217</v>
      </c>
      <c r="I7" s="8">
        <f t="shared" si="10"/>
        <v>308056.50473674748</v>
      </c>
      <c r="J7" s="8">
        <f t="shared" si="10"/>
        <v>319529.58519107901</v>
      </c>
      <c r="K7" s="8">
        <f t="shared" si="10"/>
        <v>331429.96249870717</v>
      </c>
      <c r="L7" s="8">
        <f t="shared" si="10"/>
        <v>438407.84269498015</v>
      </c>
      <c r="M7" s="8">
        <f t="shared" si="10"/>
        <v>148239.81669116893</v>
      </c>
      <c r="N7" s="8">
        <f t="shared" si="10"/>
        <v>139215.83748273115</v>
      </c>
      <c r="O7" s="8">
        <f t="shared" si="10"/>
        <v>140090.24356034331</v>
      </c>
      <c r="P7" s="8">
        <f t="shared" si="10"/>
        <v>297321.87761962408</v>
      </c>
      <c r="Q7" s="8">
        <f t="shared" si="10"/>
        <v>62606.537002861151</v>
      </c>
      <c r="R7" s="8">
        <f t="shared" si="10"/>
        <v>64938.219096750821</v>
      </c>
      <c r="S7" s="8">
        <f t="shared" si="10"/>
        <v>67356.741026338728</v>
      </c>
      <c r="T7" s="8">
        <f t="shared" si="10"/>
        <v>69865.337004849716</v>
      </c>
      <c r="U7" s="8">
        <f t="shared" si="10"/>
        <v>72467.361698698049</v>
      </c>
      <c r="V7" s="8">
        <f t="shared" si="10"/>
        <v>75166.294713577285</v>
      </c>
      <c r="W7" s="8">
        <f t="shared" si="10"/>
        <v>77965.745247627259</v>
      </c>
      <c r="X7" s="8">
        <f t="shared" si="10"/>
        <v>80869.456917901378</v>
      </c>
      <c r="Y7" s="8">
        <f t="shared" si="10"/>
        <v>83881.312766587478</v>
      </c>
      <c r="Z7" s="8">
        <f t="shared" si="10"/>
        <v>87005.340453678247</v>
      </c>
      <c r="AA7" s="8">
        <f t="shared" si="10"/>
        <v>233970.37907453201</v>
      </c>
      <c r="AB7" s="8">
        <f t="shared" si="10"/>
        <v>242684.23819380786</v>
      </c>
      <c r="AC7" s="8">
        <f t="shared" si="10"/>
        <v>284086.9696139032</v>
      </c>
      <c r="AD7" s="8">
        <f t="shared" si="10"/>
        <v>1022010.7824912542</v>
      </c>
      <c r="AE7" s="8">
        <f t="shared" si="10"/>
        <v>1060073.9681484979</v>
      </c>
      <c r="AF7" s="8">
        <f t="shared" si="10"/>
        <v>1099554.7573449591</v>
      </c>
      <c r="AG7" s="8">
        <f t="shared" si="10"/>
        <v>869947.96648851444</v>
      </c>
      <c r="AH7" s="8">
        <f t="shared" si="10"/>
        <v>328126.47691186995</v>
      </c>
      <c r="AI7" s="8">
        <f t="shared" ref="AI7:BN7" si="11">AL89</f>
        <v>340347.03194291308</v>
      </c>
      <c r="AJ7" s="8">
        <f t="shared" si="11"/>
        <v>353022.72234331828</v>
      </c>
      <c r="AK7" s="8">
        <f t="shared" si="11"/>
        <v>366170.4989147404</v>
      </c>
      <c r="AL7" s="8">
        <f t="shared" si="11"/>
        <v>379807.94376480661</v>
      </c>
      <c r="AM7" s="8">
        <f t="shared" si="11"/>
        <v>393953.29381911439</v>
      </c>
      <c r="AN7" s="8">
        <f t="shared" si="11"/>
        <v>408625.46520889911</v>
      </c>
      <c r="AO7" s="8">
        <f t="shared" si="11"/>
        <v>423844.07856697979</v>
      </c>
      <c r="AP7" s="8">
        <f t="shared" si="11"/>
        <v>439629.48526581435</v>
      </c>
      <c r="AQ7" s="8">
        <f t="shared" si="11"/>
        <v>456002.79463274794</v>
      </c>
      <c r="AR7" s="8">
        <f t="shared" si="11"/>
        <v>472985.90217885334</v>
      </c>
      <c r="AS7" s="8">
        <f t="shared" si="11"/>
        <v>490601.51887910737</v>
      </c>
      <c r="AT7" s="8">
        <f t="shared" si="11"/>
        <v>508873.20154306322</v>
      </c>
      <c r="AU7" s="8">
        <f t="shared" si="11"/>
        <v>527825.38431662938</v>
      </c>
      <c r="AV7" s="8">
        <f t="shared" si="11"/>
        <v>547483.41135708464</v>
      </c>
      <c r="AW7" s="8">
        <f t="shared" si="11"/>
        <v>567873.57072502084</v>
      </c>
      <c r="AX7" s="8">
        <f t="shared" si="11"/>
        <v>589023.1295385391</v>
      </c>
      <c r="AY7" s="8">
        <f t="shared" si="11"/>
        <v>610960.3704367074</v>
      </c>
      <c r="AZ7" s="8">
        <f t="shared" si="11"/>
        <v>633714.62940104457</v>
      </c>
      <c r="BA7" s="8">
        <f t="shared" si="11"/>
        <v>657316.33498560369</v>
      </c>
      <c r="BB7" s="8">
        <f t="shared" si="11"/>
        <v>681797.04900811973</v>
      </c>
      <c r="BC7" s="8">
        <f t="shared" si="11"/>
        <v>707189.50875663408</v>
      </c>
      <c r="BD7" s="8">
        <f t="shared" si="11"/>
        <v>733527.67076804058</v>
      </c>
      <c r="BE7" s="8">
        <f t="shared" si="11"/>
        <v>760846.75623709091</v>
      </c>
      <c r="BF7" s="8">
        <f t="shared" si="11"/>
        <v>789183.29811659118</v>
      </c>
      <c r="BG7" s="8">
        <f t="shared" si="11"/>
        <v>818575.18997176818</v>
      </c>
      <c r="BH7" s="8">
        <f t="shared" si="11"/>
        <v>849061.73665414215</v>
      </c>
      <c r="BI7" s="8">
        <f t="shared" si="11"/>
        <v>880683.70686266571</v>
      </c>
      <c r="BJ7" s="8">
        <f t="shared" si="11"/>
        <v>913483.38766242319</v>
      </c>
      <c r="BK7" s="8">
        <f t="shared" si="11"/>
        <v>947504.64103378903</v>
      </c>
      <c r="BL7" s="8">
        <f t="shared" si="11"/>
        <v>982792.96252767486</v>
      </c>
      <c r="BM7" s="8">
        <f t="shared" si="11"/>
        <v>1019395.5421052965</v>
      </c>
      <c r="BN7" s="8">
        <f t="shared" si="11"/>
        <v>1057361.3272438236</v>
      </c>
      <c r="BO7" s="8">
        <f t="shared" ref="BO7:CT7" si="12">BR89</f>
        <v>1096741.0883922982</v>
      </c>
      <c r="BP7" s="8">
        <f t="shared" si="12"/>
        <v>1137587.4868653603</v>
      </c>
      <c r="BQ7" s="8">
        <f t="shared" si="12"/>
        <v>1179955.1452655632</v>
      </c>
      <c r="BR7" s="8">
        <f t="shared" si="12"/>
        <v>1223900.720528462</v>
      </c>
      <c r="BS7" s="8">
        <f t="shared" si="12"/>
        <v>1269482.9796881475</v>
      </c>
      <c r="BT7" s="8">
        <f t="shared" si="12"/>
        <v>1316762.878464553</v>
      </c>
      <c r="BU7" s="8">
        <f t="shared" si="12"/>
        <v>1365803.6427776159</v>
      </c>
      <c r="BV7" s="8">
        <f t="shared" si="12"/>
        <v>2796060.8946657525</v>
      </c>
      <c r="BW7" s="8">
        <f t="shared" si="12"/>
        <v>2900195.7890972923</v>
      </c>
      <c r="BX7" s="8">
        <f t="shared" si="12"/>
        <v>2164620.569195325</v>
      </c>
      <c r="BY7" s="8">
        <f t="shared" si="12"/>
        <v>2245238.4609184745</v>
      </c>
      <c r="BZ7" s="8">
        <f t="shared" si="12"/>
        <v>2328858.8393399273</v>
      </c>
      <c r="CA7" s="8">
        <f t="shared" si="12"/>
        <v>0</v>
      </c>
      <c r="CB7" s="8">
        <f t="shared" si="12"/>
        <v>0</v>
      </c>
      <c r="CC7" s="8">
        <f t="shared" si="12"/>
        <v>0</v>
      </c>
      <c r="CD7" s="8">
        <f t="shared" si="12"/>
        <v>0</v>
      </c>
      <c r="CE7" s="8">
        <f t="shared" si="12"/>
        <v>0</v>
      </c>
      <c r="CF7" s="8">
        <f t="shared" si="12"/>
        <v>0</v>
      </c>
      <c r="CG7" s="8">
        <f t="shared" si="12"/>
        <v>0</v>
      </c>
      <c r="CH7" s="8">
        <f t="shared" si="12"/>
        <v>0</v>
      </c>
      <c r="CI7" s="8">
        <f t="shared" si="12"/>
        <v>0</v>
      </c>
      <c r="CJ7" s="8">
        <f t="shared" si="12"/>
        <v>0</v>
      </c>
      <c r="CK7" s="8">
        <f t="shared" si="12"/>
        <v>0</v>
      </c>
      <c r="CL7" s="8">
        <f t="shared" si="12"/>
        <v>0</v>
      </c>
      <c r="CM7" s="8">
        <f t="shared" si="12"/>
        <v>0</v>
      </c>
      <c r="CN7" s="8">
        <f t="shared" si="12"/>
        <v>0</v>
      </c>
      <c r="CO7" s="8">
        <f t="shared" si="12"/>
        <v>0</v>
      </c>
      <c r="CP7" s="8">
        <f t="shared" si="12"/>
        <v>0</v>
      </c>
      <c r="CQ7" s="8">
        <f t="shared" si="12"/>
        <v>0</v>
      </c>
      <c r="CR7" s="8">
        <f t="shared" si="12"/>
        <v>0</v>
      </c>
      <c r="CS7" s="8">
        <f t="shared" si="12"/>
        <v>0</v>
      </c>
      <c r="CT7" s="8">
        <f t="shared" si="12"/>
        <v>0</v>
      </c>
      <c r="CW7" s="2"/>
    </row>
    <row r="8" spans="1:101" ht="35.450000000000003" customHeight="1" x14ac:dyDescent="0.25">
      <c r="A8" s="9" t="s">
        <v>6</v>
      </c>
      <c r="B8" s="8">
        <f t="shared" si="3"/>
        <v>136716841.73212165</v>
      </c>
      <c r="C8" s="10">
        <f>SUM(C4:C7)</f>
        <v>389120.63329611352</v>
      </c>
      <c r="D8" s="10">
        <f>SUM(D4:D7)</f>
        <v>465596.21717086434</v>
      </c>
      <c r="E8" s="10">
        <f t="shared" ref="E8:BP8" si="13">SUM(E4:E7)</f>
        <v>481441.45686086168</v>
      </c>
      <c r="F8" s="10">
        <f t="shared" si="13"/>
        <v>499371.98740861146</v>
      </c>
      <c r="G8" s="10">
        <f t="shared" si="13"/>
        <v>672396.2440361355</v>
      </c>
      <c r="H8" s="10">
        <f t="shared" si="13"/>
        <v>700775.61230066465</v>
      </c>
      <c r="I8" s="10">
        <f t="shared" si="13"/>
        <v>702645.73552314308</v>
      </c>
      <c r="J8" s="10">
        <f t="shared" si="13"/>
        <v>714453.79160701938</v>
      </c>
      <c r="K8" s="10">
        <f t="shared" si="13"/>
        <v>741062.50041845744</v>
      </c>
      <c r="L8" s="10">
        <f t="shared" si="13"/>
        <v>822738.94708397146</v>
      </c>
      <c r="M8" s="10">
        <f t="shared" si="13"/>
        <v>532862.04378176935</v>
      </c>
      <c r="N8" s="10">
        <f t="shared" si="13"/>
        <v>525695.62512135785</v>
      </c>
      <c r="O8" s="10">
        <f t="shared" si="13"/>
        <v>545274.33262718248</v>
      </c>
      <c r="P8" s="10">
        <f t="shared" si="13"/>
        <v>713125.40571924858</v>
      </c>
      <c r="Q8" s="10">
        <f t="shared" si="13"/>
        <v>496214.77476341807</v>
      </c>
      <c r="R8" s="10">
        <f t="shared" si="13"/>
        <v>514695.51432239538</v>
      </c>
      <c r="S8" s="10">
        <f t="shared" si="13"/>
        <v>481475.96363271755</v>
      </c>
      <c r="T8" s="10">
        <f t="shared" si="13"/>
        <v>499407.7793309628</v>
      </c>
      <c r="U8" s="10">
        <f t="shared" si="13"/>
        <v>464327.91014350974</v>
      </c>
      <c r="V8" s="10">
        <f t="shared" si="13"/>
        <v>481621.07353514328</v>
      </c>
      <c r="W8" s="10">
        <f t="shared" si="13"/>
        <v>499558.29362368572</v>
      </c>
      <c r="X8" s="10">
        <f t="shared" si="13"/>
        <v>518163.55728877557</v>
      </c>
      <c r="Y8" s="10">
        <f t="shared" si="13"/>
        <v>537461.74476369016</v>
      </c>
      <c r="Z8" s="10">
        <f t="shared" si="13"/>
        <v>689597.88359582017</v>
      </c>
      <c r="AA8" s="10">
        <f t="shared" si="13"/>
        <v>1049524.271848615</v>
      </c>
      <c r="AB8" s="10">
        <f t="shared" si="13"/>
        <v>1265424.9562962838</v>
      </c>
      <c r="AC8" s="10">
        <f t="shared" si="13"/>
        <v>1499547.675050603</v>
      </c>
      <c r="AD8" s="10">
        <f t="shared" si="13"/>
        <v>2282739.4119877648</v>
      </c>
      <c r="AE8" s="10">
        <f t="shared" si="13"/>
        <v>2170443.4165376183</v>
      </c>
      <c r="AF8" s="10">
        <f t="shared" si="13"/>
        <v>2046616.5191457267</v>
      </c>
      <c r="AG8" s="10">
        <f t="shared" si="13"/>
        <v>1685784.336975351</v>
      </c>
      <c r="AH8" s="10">
        <f t="shared" si="13"/>
        <v>1256379.0102809756</v>
      </c>
      <c r="AI8" s="10">
        <f t="shared" si="13"/>
        <v>1370344.6286122552</v>
      </c>
      <c r="AJ8" s="10">
        <f t="shared" si="13"/>
        <v>1426025.9968341934</v>
      </c>
      <c r="AK8" s="10">
        <f t="shared" si="13"/>
        <v>1474318.0614198758</v>
      </c>
      <c r="AL8" s="10">
        <f t="shared" si="13"/>
        <v>1729125.6387187247</v>
      </c>
      <c r="AM8" s="10">
        <f t="shared" si="13"/>
        <v>1793524.2060712313</v>
      </c>
      <c r="AN8" s="10">
        <f t="shared" si="13"/>
        <v>1860321.1968720932</v>
      </c>
      <c r="AO8" s="10">
        <f t="shared" si="13"/>
        <v>1929605.9366338819</v>
      </c>
      <c r="AP8" s="10">
        <f t="shared" si="13"/>
        <v>2001471.0776575231</v>
      </c>
      <c r="AQ8" s="10">
        <f t="shared" si="13"/>
        <v>1506009.2296423649</v>
      </c>
      <c r="AR8" s="10">
        <f t="shared" si="13"/>
        <v>1555874.6782199123</v>
      </c>
      <c r="AS8" s="10">
        <f t="shared" si="13"/>
        <v>1562178.5206413681</v>
      </c>
      <c r="AT8" s="10">
        <f t="shared" si="13"/>
        <v>1613663.7048931343</v>
      </c>
      <c r="AU8" s="10">
        <f t="shared" si="13"/>
        <v>1673762.0739514166</v>
      </c>
      <c r="AV8" s="10">
        <f t="shared" si="13"/>
        <v>1721691.2541360948</v>
      </c>
      <c r="AW8" s="10">
        <f t="shared" si="13"/>
        <v>1785812.9395168419</v>
      </c>
      <c r="AX8" s="10">
        <f t="shared" si="13"/>
        <v>1852322.7363119849</v>
      </c>
      <c r="AY8" s="10">
        <f t="shared" si="13"/>
        <v>1921309.5859785927</v>
      </c>
      <c r="AZ8" s="10">
        <f t="shared" si="13"/>
        <v>1992865.7424585479</v>
      </c>
      <c r="BA8" s="10">
        <f t="shared" si="13"/>
        <v>2067086.8955468331</v>
      </c>
      <c r="BB8" s="10">
        <f t="shared" si="13"/>
        <v>2144072.2988544819</v>
      </c>
      <c r="BC8" s="10">
        <f t="shared" si="13"/>
        <v>2223924.9025373096</v>
      </c>
      <c r="BD8" s="10">
        <f t="shared" si="13"/>
        <v>2306751.4909679173</v>
      </c>
      <c r="BE8" s="10">
        <f t="shared" si="13"/>
        <v>2392662.8255350622</v>
      </c>
      <c r="BF8" s="10">
        <f t="shared" si="13"/>
        <v>2481773.7927613854</v>
      </c>
      <c r="BG8" s="10">
        <f t="shared" si="13"/>
        <v>2574203.5579375341</v>
      </c>
      <c r="BH8" s="10">
        <f t="shared" si="13"/>
        <v>2524841.4800504753</v>
      </c>
      <c r="BI8" s="10">
        <f t="shared" si="13"/>
        <v>2792694.3862355584</v>
      </c>
      <c r="BJ8" s="10">
        <f t="shared" si="13"/>
        <v>2884684.3820918631</v>
      </c>
      <c r="BK8" s="10">
        <f t="shared" si="13"/>
        <v>3066922.917030422</v>
      </c>
      <c r="BL8" s="10">
        <f t="shared" si="13"/>
        <v>3116488.2101206537</v>
      </c>
      <c r="BM8" s="10">
        <f t="shared" si="13"/>
        <v>3259383.1148893032</v>
      </c>
      <c r="BN8" s="10">
        <f t="shared" si="13"/>
        <v>3352948.4192863349</v>
      </c>
      <c r="BO8" s="10">
        <f t="shared" si="13"/>
        <v>3405669.6955339783</v>
      </c>
      <c r="BP8" s="10">
        <f t="shared" si="13"/>
        <v>3592381.5374695593</v>
      </c>
      <c r="BQ8" s="10">
        <f t="shared" ref="BQ8:CI8" si="14">SUM(BQ4:BQ7)</f>
        <v>2965413.5887595075</v>
      </c>
      <c r="BR8" s="10">
        <f t="shared" si="14"/>
        <v>3156375.5424155076</v>
      </c>
      <c r="BS8" s="10">
        <f t="shared" si="14"/>
        <v>3190411.1726373183</v>
      </c>
      <c r="BT8" s="10">
        <f t="shared" si="14"/>
        <v>3274581.3688131645</v>
      </c>
      <c r="BU8" s="10">
        <f t="shared" si="14"/>
        <v>3396538.0063811764</v>
      </c>
      <c r="BV8" s="10">
        <f t="shared" si="14"/>
        <v>4231372.153927505</v>
      </c>
      <c r="BW8" s="10">
        <f t="shared" si="14"/>
        <v>4388962.9608339025</v>
      </c>
      <c r="BX8" s="10">
        <f t="shared" si="14"/>
        <v>3320783.8456406184</v>
      </c>
      <c r="BY8" s="10">
        <f t="shared" si="14"/>
        <v>3407376.9916651603</v>
      </c>
      <c r="BZ8" s="10">
        <f t="shared" si="14"/>
        <v>3482764.3595506093</v>
      </c>
      <c r="CA8" s="10">
        <f t="shared" si="14"/>
        <v>0</v>
      </c>
      <c r="CB8" s="10">
        <f t="shared" si="14"/>
        <v>0</v>
      </c>
      <c r="CC8" s="10">
        <f t="shared" si="14"/>
        <v>0</v>
      </c>
      <c r="CD8" s="10">
        <f t="shared" si="14"/>
        <v>0</v>
      </c>
      <c r="CE8" s="10">
        <f t="shared" si="14"/>
        <v>0</v>
      </c>
      <c r="CF8" s="10">
        <f t="shared" si="14"/>
        <v>0</v>
      </c>
      <c r="CG8" s="10">
        <f t="shared" si="14"/>
        <v>0</v>
      </c>
      <c r="CH8" s="10">
        <f t="shared" si="14"/>
        <v>0</v>
      </c>
      <c r="CI8" s="10">
        <f t="shared" si="14"/>
        <v>0</v>
      </c>
      <c r="CJ8" s="10">
        <f t="shared" ref="CJ8:CT8" si="15">SUM(CJ4:CJ7)</f>
        <v>0</v>
      </c>
      <c r="CK8" s="10">
        <f t="shared" si="15"/>
        <v>0</v>
      </c>
      <c r="CL8" s="10">
        <f t="shared" si="15"/>
        <v>0</v>
      </c>
      <c r="CM8" s="10">
        <f t="shared" si="15"/>
        <v>0</v>
      </c>
      <c r="CN8" s="10">
        <f t="shared" si="15"/>
        <v>0</v>
      </c>
      <c r="CO8" s="10">
        <f t="shared" si="15"/>
        <v>0</v>
      </c>
      <c r="CP8" s="10">
        <f t="shared" si="15"/>
        <v>0</v>
      </c>
      <c r="CQ8" s="10">
        <f t="shared" si="15"/>
        <v>0</v>
      </c>
      <c r="CR8" s="10">
        <f t="shared" si="15"/>
        <v>0</v>
      </c>
      <c r="CS8" s="10">
        <f t="shared" si="15"/>
        <v>0</v>
      </c>
      <c r="CT8" s="10">
        <f t="shared" si="15"/>
        <v>0</v>
      </c>
      <c r="CW8" s="2"/>
    </row>
    <row r="9" spans="1:101" ht="87" customHeight="1" x14ac:dyDescent="0.25">
      <c r="A9" s="71" t="s">
        <v>144</v>
      </c>
      <c r="B9" s="71"/>
      <c r="C9" s="71"/>
      <c r="D9" s="71"/>
      <c r="E9" s="71"/>
      <c r="F9" s="71"/>
      <c r="G9" s="11"/>
      <c r="H9" s="11"/>
      <c r="I9" s="11"/>
      <c r="J9" s="11"/>
      <c r="CW9" s="2"/>
    </row>
    <row r="10" spans="1:101" ht="35.450000000000003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85.5" customHeight="1" x14ac:dyDescent="0.25">
      <c r="A11" s="3" t="s">
        <v>142</v>
      </c>
      <c r="CW11" s="2"/>
    </row>
    <row r="12" spans="1:101" ht="35.450000000000003" customHeight="1" x14ac:dyDescent="0.25">
      <c r="A12" s="4" t="s">
        <v>1</v>
      </c>
      <c r="B12" s="5" t="s">
        <v>2</v>
      </c>
      <c r="C12" s="6">
        <v>45291</v>
      </c>
      <c r="D12" s="6">
        <v>45657</v>
      </c>
      <c r="E12" s="6">
        <v>46022</v>
      </c>
      <c r="F12" s="6">
        <v>46387</v>
      </c>
      <c r="G12" s="6">
        <v>46752</v>
      </c>
      <c r="H12" s="6">
        <v>47118</v>
      </c>
      <c r="I12" s="6">
        <v>47483</v>
      </c>
      <c r="J12" s="6">
        <v>47848</v>
      </c>
      <c r="K12" s="6">
        <v>48213</v>
      </c>
      <c r="L12" s="6">
        <v>48579</v>
      </c>
      <c r="M12" s="6">
        <v>48944</v>
      </c>
      <c r="N12" s="6">
        <v>49309</v>
      </c>
      <c r="O12" s="6">
        <v>49674</v>
      </c>
      <c r="P12" s="6">
        <v>50040</v>
      </c>
      <c r="Q12" s="6">
        <v>50405</v>
      </c>
      <c r="R12" s="6">
        <v>50770</v>
      </c>
      <c r="S12" s="6">
        <v>51135</v>
      </c>
      <c r="T12" s="6">
        <v>51501</v>
      </c>
      <c r="U12" s="6">
        <v>51866</v>
      </c>
      <c r="V12" s="6">
        <v>52231</v>
      </c>
      <c r="W12" s="6">
        <v>52596</v>
      </c>
      <c r="X12" s="6">
        <v>52962</v>
      </c>
      <c r="Y12" s="6">
        <v>53327</v>
      </c>
      <c r="Z12" s="6">
        <v>53692</v>
      </c>
      <c r="AA12" s="6">
        <v>54057</v>
      </c>
      <c r="AB12" s="6">
        <v>54423</v>
      </c>
      <c r="AC12" s="6">
        <v>54788</v>
      </c>
      <c r="AD12" s="6">
        <v>55153</v>
      </c>
      <c r="AE12" s="6">
        <v>55518</v>
      </c>
      <c r="AF12" s="6">
        <v>55884</v>
      </c>
      <c r="AG12" s="6">
        <v>56249</v>
      </c>
      <c r="AH12" s="6">
        <v>56614</v>
      </c>
      <c r="AI12" s="6">
        <v>56979</v>
      </c>
      <c r="AJ12" s="6">
        <v>57345</v>
      </c>
      <c r="AK12" s="6">
        <v>57710</v>
      </c>
      <c r="AL12" s="6">
        <v>58075</v>
      </c>
      <c r="AM12" s="6">
        <v>58440</v>
      </c>
      <c r="AN12" s="6">
        <v>58806</v>
      </c>
      <c r="AO12" s="6">
        <v>59171</v>
      </c>
      <c r="AP12" s="6">
        <v>59536</v>
      </c>
      <c r="AQ12" s="6">
        <v>59901</v>
      </c>
      <c r="AR12" s="6">
        <v>60267</v>
      </c>
      <c r="AS12" s="6">
        <v>60632</v>
      </c>
      <c r="AT12" s="6">
        <v>60997</v>
      </c>
      <c r="AU12" s="6">
        <v>61362</v>
      </c>
      <c r="AV12" s="6">
        <v>61728</v>
      </c>
      <c r="AW12" s="6">
        <v>62093</v>
      </c>
      <c r="AX12" s="6">
        <v>62458</v>
      </c>
      <c r="AY12" s="6">
        <v>62823</v>
      </c>
      <c r="AZ12" s="6">
        <v>63189</v>
      </c>
      <c r="BA12" s="6">
        <v>63554</v>
      </c>
      <c r="BB12" s="6">
        <v>63919</v>
      </c>
      <c r="BC12" s="6">
        <v>64284</v>
      </c>
      <c r="BD12" s="6">
        <v>64650</v>
      </c>
      <c r="BE12" s="6">
        <v>65015</v>
      </c>
      <c r="BF12" s="6">
        <v>65380</v>
      </c>
      <c r="BG12" s="6">
        <v>65745</v>
      </c>
      <c r="BH12" s="6">
        <v>66111</v>
      </c>
      <c r="BI12" s="6">
        <v>66476</v>
      </c>
      <c r="BJ12" s="6">
        <v>66841</v>
      </c>
      <c r="BK12" s="6">
        <v>67206</v>
      </c>
      <c r="BL12" s="6">
        <v>67572</v>
      </c>
      <c r="BM12" s="6">
        <v>67937</v>
      </c>
      <c r="BN12" s="6">
        <v>68302</v>
      </c>
      <c r="BO12" s="6">
        <v>68667</v>
      </c>
      <c r="BP12" s="6">
        <v>69033</v>
      </c>
      <c r="BQ12" s="6">
        <v>69398</v>
      </c>
      <c r="BR12" s="6">
        <v>69763</v>
      </c>
      <c r="BS12" s="6">
        <v>70128</v>
      </c>
      <c r="BT12" s="6">
        <v>70494</v>
      </c>
      <c r="BU12" s="6">
        <v>70859</v>
      </c>
      <c r="BV12" s="6">
        <v>71224</v>
      </c>
      <c r="BW12" s="6">
        <v>71589</v>
      </c>
      <c r="BX12" s="6">
        <v>71955</v>
      </c>
      <c r="BY12" s="6">
        <v>72320</v>
      </c>
      <c r="BZ12" s="6">
        <v>72685</v>
      </c>
      <c r="CA12" s="6">
        <v>73050</v>
      </c>
      <c r="CB12" s="6">
        <v>73415</v>
      </c>
      <c r="CC12" s="6">
        <v>73780</v>
      </c>
      <c r="CD12" s="6">
        <v>74145</v>
      </c>
      <c r="CE12" s="6">
        <v>74510</v>
      </c>
      <c r="CF12" s="6">
        <v>74876</v>
      </c>
      <c r="CG12" s="6">
        <v>75241</v>
      </c>
      <c r="CH12" s="6">
        <v>75606</v>
      </c>
      <c r="CI12" s="6">
        <v>75971</v>
      </c>
      <c r="CJ12" s="6">
        <v>76337</v>
      </c>
      <c r="CK12" s="6">
        <v>76702</v>
      </c>
      <c r="CL12" s="6">
        <v>77067</v>
      </c>
      <c r="CM12" s="6">
        <v>77432</v>
      </c>
      <c r="CN12" s="6">
        <v>77798</v>
      </c>
      <c r="CO12" s="6">
        <v>78163</v>
      </c>
      <c r="CP12" s="6">
        <v>78528</v>
      </c>
      <c r="CQ12" s="6">
        <v>78893</v>
      </c>
      <c r="CR12" s="6">
        <v>79259</v>
      </c>
      <c r="CS12" s="6">
        <v>79624</v>
      </c>
      <c r="CT12" s="6">
        <v>79989</v>
      </c>
      <c r="CW12" s="2"/>
    </row>
    <row r="13" spans="1:101" ht="35.450000000000003" customHeight="1" x14ac:dyDescent="0.25">
      <c r="A13" s="7" t="s">
        <v>123</v>
      </c>
      <c r="B13" s="8">
        <f>SUM(C13:CT13)</f>
        <v>32035196.073505804</v>
      </c>
      <c r="C13" s="8">
        <f t="shared" ref="C13:AH13" si="16">F102</f>
        <v>430583</v>
      </c>
      <c r="D13" s="8">
        <f t="shared" si="16"/>
        <v>520286</v>
      </c>
      <c r="E13" s="8">
        <f t="shared" si="16"/>
        <v>548842</v>
      </c>
      <c r="F13" s="8">
        <f t="shared" si="16"/>
        <v>541667</v>
      </c>
      <c r="G13" s="8">
        <f t="shared" si="16"/>
        <v>147991.51782613507</v>
      </c>
      <c r="H13" s="8">
        <f t="shared" si="16"/>
        <v>151834.71599847733</v>
      </c>
      <c r="I13" s="8">
        <f t="shared" si="16"/>
        <v>162681.52497333853</v>
      </c>
      <c r="J13" s="8">
        <f t="shared" si="16"/>
        <v>159764.7925955395</v>
      </c>
      <c r="K13" s="8">
        <f t="shared" si="16"/>
        <v>161991.04908644673</v>
      </c>
      <c r="L13" s="8">
        <f t="shared" si="16"/>
        <v>164161.52700032297</v>
      </c>
      <c r="M13" s="8">
        <f t="shared" si="16"/>
        <v>170275.46511823457</v>
      </c>
      <c r="N13" s="8">
        <f t="shared" si="16"/>
        <v>172461.41061293561</v>
      </c>
      <c r="O13" s="8">
        <f t="shared" si="16"/>
        <v>185350.16840291579</v>
      </c>
      <c r="P13" s="8">
        <f t="shared" si="16"/>
        <v>187782.23849660467</v>
      </c>
      <c r="Q13" s="8">
        <f t="shared" si="16"/>
        <v>197094.65352752586</v>
      </c>
      <c r="R13" s="8">
        <f t="shared" si="16"/>
        <v>204435.13419347481</v>
      </c>
      <c r="S13" s="8">
        <f t="shared" si="16"/>
        <v>214543.69363944928</v>
      </c>
      <c r="T13" s="8">
        <f t="shared" si="16"/>
        <v>222534.0363858176</v>
      </c>
      <c r="U13" s="8">
        <f t="shared" si="16"/>
        <v>230821.96689214936</v>
      </c>
      <c r="V13" s="8">
        <f t="shared" si="16"/>
        <v>239418.56834694985</v>
      </c>
      <c r="W13" s="8">
        <f t="shared" si="16"/>
        <v>248335.33671466459</v>
      </c>
      <c r="X13" s="8">
        <f t="shared" si="16"/>
        <v>257584.19610887105</v>
      </c>
      <c r="Y13" s="8">
        <f t="shared" si="16"/>
        <v>267177.51473801938</v>
      </c>
      <c r="Z13" s="8">
        <f t="shared" si="16"/>
        <v>277128.12144504924</v>
      </c>
      <c r="AA13" s="8">
        <f t="shared" si="16"/>
        <v>287449.32286299649</v>
      </c>
      <c r="AB13" s="8">
        <f t="shared" si="16"/>
        <v>298154.92120953539</v>
      </c>
      <c r="AC13" s="8">
        <f t="shared" si="16"/>
        <v>280490.93202385376</v>
      </c>
      <c r="AD13" s="8">
        <f t="shared" si="16"/>
        <v>290937.37603765627</v>
      </c>
      <c r="AE13" s="8">
        <f t="shared" si="16"/>
        <v>301772.881443733</v>
      </c>
      <c r="AF13" s="8">
        <f t="shared" si="16"/>
        <v>313011.93822228763</v>
      </c>
      <c r="AG13" s="8">
        <f t="shared" si="16"/>
        <v>324669.5760100676</v>
      </c>
      <c r="AH13" s="8">
        <f t="shared" si="16"/>
        <v>328126.47691186995</v>
      </c>
      <c r="AI13" s="8">
        <f t="shared" ref="AI13:BN13" si="17">AL102</f>
        <v>317955.77984140563</v>
      </c>
      <c r="AJ13" s="8">
        <f t="shared" si="17"/>
        <v>329797.54324178415</v>
      </c>
      <c r="AK13" s="8">
        <f t="shared" si="17"/>
        <v>342080.33451245481</v>
      </c>
      <c r="AL13" s="8">
        <f t="shared" si="17"/>
        <v>354820.57904343773</v>
      </c>
      <c r="AM13" s="8">
        <f t="shared" si="17"/>
        <v>368035.31396259367</v>
      </c>
      <c r="AN13" s="8">
        <f t="shared" si="17"/>
        <v>381742.21091883996</v>
      </c>
      <c r="AO13" s="8">
        <f t="shared" si="17"/>
        <v>395959.59971388901</v>
      </c>
      <c r="AP13" s="8">
        <f t="shared" si="17"/>
        <v>410706.49281411601</v>
      </c>
      <c r="AQ13" s="8">
        <f t="shared" si="17"/>
        <v>408002.5004608797</v>
      </c>
      <c r="AR13" s="8">
        <f t="shared" si="17"/>
        <v>423197.91247581615</v>
      </c>
      <c r="AS13" s="8">
        <f t="shared" si="17"/>
        <v>387316.98858876893</v>
      </c>
      <c r="AT13" s="8">
        <f t="shared" si="17"/>
        <v>401742.00121820776</v>
      </c>
      <c r="AU13" s="8">
        <f t="shared" si="17"/>
        <v>416704.25077628635</v>
      </c>
      <c r="AV13" s="8">
        <f t="shared" si="17"/>
        <v>432223.74580822472</v>
      </c>
      <c r="AW13" s="8">
        <f t="shared" si="17"/>
        <v>448321.24004606908</v>
      </c>
      <c r="AX13" s="8">
        <f t="shared" si="17"/>
        <v>465018.26016200456</v>
      </c>
      <c r="AY13" s="8">
        <f t="shared" si="17"/>
        <v>482337.13455529523</v>
      </c>
      <c r="AZ13" s="8">
        <f t="shared" si="17"/>
        <v>500301.02321135101</v>
      </c>
      <c r="BA13" s="8">
        <f t="shared" si="17"/>
        <v>518933.94867284509</v>
      </c>
      <c r="BB13" s="8">
        <f t="shared" si="17"/>
        <v>538260.82816430507</v>
      </c>
      <c r="BC13" s="8">
        <f t="shared" si="17"/>
        <v>558307.50691313215</v>
      </c>
      <c r="BD13" s="8">
        <f t="shared" si="17"/>
        <v>579100.79271161102</v>
      </c>
      <c r="BE13" s="8">
        <f t="shared" si="17"/>
        <v>600668.49176612438</v>
      </c>
      <c r="BF13" s="8">
        <f t="shared" si="17"/>
        <v>623039.44588151935</v>
      </c>
      <c r="BG13" s="8">
        <f t="shared" si="17"/>
        <v>646243.5710303433</v>
      </c>
      <c r="BH13" s="8">
        <f t="shared" si="17"/>
        <v>670311.89735853323</v>
      </c>
      <c r="BI13" s="8">
        <f t="shared" si="17"/>
        <v>695276.61068105197</v>
      </c>
      <c r="BJ13" s="8">
        <f t="shared" si="17"/>
        <v>721171.09552296565</v>
      </c>
      <c r="BK13" s="8">
        <f t="shared" si="17"/>
        <v>748029.97976351762</v>
      </c>
      <c r="BL13" s="8">
        <f t="shared" si="17"/>
        <v>775889.18094290129</v>
      </c>
      <c r="BM13" s="8">
        <f t="shared" si="17"/>
        <v>804785.95429365523</v>
      </c>
      <c r="BN13" s="8">
        <f t="shared" si="17"/>
        <v>834758.94256091327</v>
      </c>
      <c r="BO13" s="8">
        <f t="shared" ref="BO13:CT13" si="18">BR102</f>
        <v>865848.22767813015</v>
      </c>
      <c r="BP13" s="8">
        <f t="shared" si="18"/>
        <v>898095.38436738984</v>
      </c>
      <c r="BQ13" s="8">
        <f t="shared" si="18"/>
        <v>232885.88393399274</v>
      </c>
      <c r="BR13" s="8">
        <f t="shared" si="18"/>
        <v>241559.3527358807</v>
      </c>
      <c r="BS13" s="8">
        <f t="shared" si="18"/>
        <v>250555.85125423962</v>
      </c>
      <c r="BT13" s="8">
        <f t="shared" si="18"/>
        <v>225235.7555268314</v>
      </c>
      <c r="BU13" s="8">
        <f t="shared" si="18"/>
        <v>233624.30731722378</v>
      </c>
      <c r="BV13" s="8">
        <f t="shared" si="18"/>
        <v>149123.24771550679</v>
      </c>
      <c r="BW13" s="8">
        <f t="shared" si="18"/>
        <v>154677.10875185559</v>
      </c>
      <c r="BX13" s="8">
        <f t="shared" si="18"/>
        <v>160437.81461544364</v>
      </c>
      <c r="BY13" s="8">
        <f t="shared" si="18"/>
        <v>166413.06891683585</v>
      </c>
      <c r="BZ13" s="8">
        <f t="shared" si="18"/>
        <v>172610.86217546763</v>
      </c>
      <c r="CA13" s="8">
        <f t="shared" si="18"/>
        <v>179039.4825051146</v>
      </c>
      <c r="CB13" s="8">
        <f t="shared" si="18"/>
        <v>185707.5266973268</v>
      </c>
      <c r="CC13" s="8">
        <f t="shared" si="18"/>
        <v>192623.91171764667</v>
      </c>
      <c r="CD13" s="8">
        <f t="shared" si="18"/>
        <v>199797.88662998681</v>
      </c>
      <c r="CE13" s="8">
        <f t="shared" si="18"/>
        <v>207239.04496511153</v>
      </c>
      <c r="CF13" s="8">
        <f t="shared" si="18"/>
        <v>214957.33754976382</v>
      </c>
      <c r="CG13" s="8">
        <f t="shared" si="18"/>
        <v>222963.08581359242</v>
      </c>
      <c r="CH13" s="8">
        <f t="shared" si="18"/>
        <v>231266.99559167484</v>
      </c>
      <c r="CI13" s="8">
        <f t="shared" si="18"/>
        <v>239880.17144109326</v>
      </c>
      <c r="CJ13" s="8">
        <f t="shared" si="18"/>
        <v>248814.13149070943</v>
      </c>
      <c r="CK13" s="8">
        <f t="shared" si="18"/>
        <v>258080.82284399547</v>
      </c>
      <c r="CL13" s="8">
        <f t="shared" si="18"/>
        <v>267692.63755551912</v>
      </c>
      <c r="CM13" s="8">
        <f t="shared" si="18"/>
        <v>277662.42920244846</v>
      </c>
      <c r="CN13" s="8">
        <f t="shared" si="18"/>
        <v>288003.53007323563</v>
      </c>
      <c r="CO13" s="8">
        <f t="shared" si="18"/>
        <v>0</v>
      </c>
      <c r="CP13" s="8">
        <f t="shared" si="18"/>
        <v>0</v>
      </c>
      <c r="CQ13" s="8">
        <f t="shared" si="18"/>
        <v>0</v>
      </c>
      <c r="CR13" s="8">
        <f t="shared" si="18"/>
        <v>0</v>
      </c>
      <c r="CS13" s="8">
        <f t="shared" si="18"/>
        <v>0</v>
      </c>
      <c r="CT13" s="8">
        <f t="shared" si="18"/>
        <v>0</v>
      </c>
      <c r="CW13" s="2"/>
    </row>
    <row r="14" spans="1:101" ht="35.450000000000003" customHeight="1" x14ac:dyDescent="0.25">
      <c r="A14" s="7" t="s">
        <v>146</v>
      </c>
      <c r="B14" s="8">
        <f t="shared" ref="B14:B16" si="19">SUM(C14:CT14)</f>
        <v>79905793.655728489</v>
      </c>
      <c r="C14" s="8">
        <v>0</v>
      </c>
      <c r="D14" s="8">
        <v>0</v>
      </c>
      <c r="E14" s="8">
        <v>0</v>
      </c>
      <c r="F14" s="8">
        <v>0</v>
      </c>
      <c r="G14" s="8">
        <f t="shared" ref="G14:AL14" si="20">J108</f>
        <v>152817.32819003079</v>
      </c>
      <c r="H14" s="8">
        <f t="shared" si="20"/>
        <v>163514.30953682176</v>
      </c>
      <c r="I14" s="8">
        <f t="shared" si="20"/>
        <v>140183.01620043002</v>
      </c>
      <c r="J14" s="8">
        <f t="shared" si="20"/>
        <v>140018.58227474248</v>
      </c>
      <c r="K14" s="8">
        <f t="shared" si="20"/>
        <v>148957.28651627287</v>
      </c>
      <c r="L14" s="8">
        <f t="shared" si="20"/>
        <v>117810.03702376119</v>
      </c>
      <c r="M14" s="8">
        <f t="shared" si="20"/>
        <v>108175.00136923138</v>
      </c>
      <c r="N14" s="8">
        <f t="shared" si="20"/>
        <v>103892.41603188892</v>
      </c>
      <c r="O14" s="8">
        <f t="shared" si="20"/>
        <v>105606.49129933574</v>
      </c>
      <c r="P14" s="8">
        <f t="shared" si="20"/>
        <v>109539.63912301938</v>
      </c>
      <c r="Q14" s="8">
        <f t="shared" si="20"/>
        <v>113619.27085704432</v>
      </c>
      <c r="R14" s="8">
        <f t="shared" si="20"/>
        <v>117850.84206447371</v>
      </c>
      <c r="S14" s="8">
        <f t="shared" si="20"/>
        <v>67356.741026338728</v>
      </c>
      <c r="T14" s="8">
        <f t="shared" si="20"/>
        <v>69865.337004849716</v>
      </c>
      <c r="U14" s="8">
        <f t="shared" si="20"/>
        <v>18787.834514477272</v>
      </c>
      <c r="V14" s="8">
        <f t="shared" si="20"/>
        <v>19487.557888705222</v>
      </c>
      <c r="W14" s="8">
        <f t="shared" si="20"/>
        <v>20213.341360495957</v>
      </c>
      <c r="X14" s="8">
        <f t="shared" si="20"/>
        <v>20966.155497233689</v>
      </c>
      <c r="Y14" s="8">
        <f t="shared" si="20"/>
        <v>21747.00701355972</v>
      </c>
      <c r="Z14" s="8">
        <f t="shared" si="20"/>
        <v>154676.16080653909</v>
      </c>
      <c r="AA14" s="8">
        <f t="shared" si="20"/>
        <v>350955.56861179805</v>
      </c>
      <c r="AB14" s="8">
        <f t="shared" si="20"/>
        <v>540839.15940334322</v>
      </c>
      <c r="AC14" s="8">
        <f t="shared" si="20"/>
        <v>744379.78114022734</v>
      </c>
      <c r="AD14" s="8">
        <f t="shared" si="20"/>
        <v>772103.03640762635</v>
      </c>
      <c r="AE14" s="8">
        <f t="shared" si="20"/>
        <v>603545.762887466</v>
      </c>
      <c r="AF14" s="8">
        <f t="shared" si="20"/>
        <v>421362.22453000257</v>
      </c>
      <c r="AG14" s="8">
        <f t="shared" si="20"/>
        <v>270557.98000838968</v>
      </c>
      <c r="AH14" s="8">
        <f t="shared" si="20"/>
        <v>371301.01334764226</v>
      </c>
      <c r="AI14" s="8">
        <f t="shared" si="20"/>
        <v>474694.54455195769</v>
      </c>
      <c r="AJ14" s="8">
        <f t="shared" si="20"/>
        <v>497018.83277282963</v>
      </c>
      <c r="AK14" s="8">
        <f t="shared" si="20"/>
        <v>510711.48532845371</v>
      </c>
      <c r="AL14" s="8">
        <f t="shared" si="20"/>
        <v>529732.13209301978</v>
      </c>
      <c r="AM14" s="8">
        <f t="shared" ref="AM14:BR14" si="21">AP108</f>
        <v>549461.17295823852</v>
      </c>
      <c r="AN14" s="8">
        <f t="shared" si="21"/>
        <v>569924.99094925402</v>
      </c>
      <c r="AO14" s="8">
        <f t="shared" si="21"/>
        <v>591150.95168552455</v>
      </c>
      <c r="AP14" s="8">
        <f t="shared" si="21"/>
        <v>613167.43997600419</v>
      </c>
      <c r="AQ14" s="8">
        <f t="shared" si="21"/>
        <v>642003.93454873713</v>
      </c>
      <c r="AR14" s="8">
        <f t="shared" si="21"/>
        <v>659690.86356524285</v>
      </c>
      <c r="AS14" s="8">
        <f t="shared" si="21"/>
        <v>684260.01317349181</v>
      </c>
      <c r="AT14" s="8">
        <f t="shared" si="21"/>
        <v>703048.5021318635</v>
      </c>
      <c r="AU14" s="8">
        <f t="shared" si="21"/>
        <v>729232.43885850115</v>
      </c>
      <c r="AV14" s="8">
        <f t="shared" si="21"/>
        <v>741984.09697078564</v>
      </c>
      <c r="AW14" s="8">
        <f t="shared" si="21"/>
        <v>769618.12874575192</v>
      </c>
      <c r="AX14" s="8">
        <f t="shared" si="21"/>
        <v>798281.34661144123</v>
      </c>
      <c r="AY14" s="8">
        <f t="shared" si="21"/>
        <v>828012.08098659024</v>
      </c>
      <c r="AZ14" s="8">
        <f t="shared" si="21"/>
        <v>858850.08984615246</v>
      </c>
      <c r="BA14" s="8">
        <f t="shared" si="21"/>
        <v>890836.6118883841</v>
      </c>
      <c r="BB14" s="8">
        <f t="shared" si="21"/>
        <v>924014.42168205709</v>
      </c>
      <c r="BC14" s="8">
        <f t="shared" si="21"/>
        <v>958427.88686754345</v>
      </c>
      <c r="BD14" s="8">
        <f t="shared" si="21"/>
        <v>994123.02748826565</v>
      </c>
      <c r="BE14" s="8">
        <f t="shared" si="21"/>
        <v>1031147.5775318469</v>
      </c>
      <c r="BF14" s="8">
        <f t="shared" si="21"/>
        <v>1069551.0487632747</v>
      </c>
      <c r="BG14" s="8">
        <f t="shared" si="21"/>
        <v>1109384.7969354226</v>
      </c>
      <c r="BH14" s="8">
        <f t="shared" si="21"/>
        <v>1005467.8460377998</v>
      </c>
      <c r="BI14" s="8">
        <f t="shared" si="21"/>
        <v>1216734.0686918409</v>
      </c>
      <c r="BJ14" s="8">
        <f t="shared" si="21"/>
        <v>1250029.898906474</v>
      </c>
      <c r="BK14" s="8">
        <f t="shared" si="21"/>
        <v>1371388.2962331155</v>
      </c>
      <c r="BL14" s="8">
        <f t="shared" si="21"/>
        <v>1357806.0666500772</v>
      </c>
      <c r="BM14" s="8">
        <f t="shared" si="21"/>
        <v>1435201.6184903516</v>
      </c>
      <c r="BN14" s="8">
        <f t="shared" si="21"/>
        <v>1460828.1494815983</v>
      </c>
      <c r="BO14" s="8">
        <f t="shared" si="21"/>
        <v>1443080.3794635502</v>
      </c>
      <c r="BP14" s="8">
        <f t="shared" si="21"/>
        <v>1556698.666236809</v>
      </c>
      <c r="BQ14" s="8">
        <f t="shared" si="21"/>
        <v>1552572.5595599515</v>
      </c>
      <c r="BR14" s="8">
        <f t="shared" si="21"/>
        <v>1690915.4691511649</v>
      </c>
      <c r="BS14" s="8">
        <f t="shared" ref="BS14:CT14" si="22">BV108</f>
        <v>1670372.3416949308</v>
      </c>
      <c r="BT14" s="8">
        <f t="shared" si="22"/>
        <v>1732582.7348217801</v>
      </c>
      <c r="BU14" s="8">
        <f t="shared" si="22"/>
        <v>1797110.0562863369</v>
      </c>
      <c r="BV14" s="8">
        <f t="shared" si="22"/>
        <v>1286188.0115462462</v>
      </c>
      <c r="BW14" s="8">
        <f t="shared" si="22"/>
        <v>1334090.0629847543</v>
      </c>
      <c r="BX14" s="8">
        <f t="shared" si="22"/>
        <v>1383776.1510582014</v>
      </c>
      <c r="BY14" s="8">
        <f t="shared" si="22"/>
        <v>1435312.7194077088</v>
      </c>
      <c r="BZ14" s="8">
        <f t="shared" si="22"/>
        <v>1488768.686263408</v>
      </c>
      <c r="CA14" s="8">
        <f t="shared" si="22"/>
        <v>1544215.5366066135</v>
      </c>
      <c r="CB14" s="8">
        <f t="shared" si="22"/>
        <v>1601727.4177644434</v>
      </c>
      <c r="CC14" s="8">
        <f t="shared" si="22"/>
        <v>1661381.2385647024</v>
      </c>
      <c r="CD14" s="8">
        <f t="shared" si="22"/>
        <v>1723256.7721836362</v>
      </c>
      <c r="CE14" s="8">
        <f t="shared" si="22"/>
        <v>1787436.7628240869</v>
      </c>
      <c r="CF14" s="8">
        <f t="shared" si="22"/>
        <v>1854007.036366713</v>
      </c>
      <c r="CG14" s="8">
        <f t="shared" si="22"/>
        <v>1923056.6151422348</v>
      </c>
      <c r="CH14" s="8">
        <f t="shared" si="22"/>
        <v>1994677.8369781955</v>
      </c>
      <c r="CI14" s="8">
        <f t="shared" si="22"/>
        <v>2068966.4786794295</v>
      </c>
      <c r="CJ14" s="8">
        <f t="shared" si="22"/>
        <v>2146021.884107369</v>
      </c>
      <c r="CK14" s="8">
        <f t="shared" si="22"/>
        <v>2225947.0970294611</v>
      </c>
      <c r="CL14" s="8">
        <f t="shared" si="22"/>
        <v>2308848.9989163526</v>
      </c>
      <c r="CM14" s="8">
        <f t="shared" si="22"/>
        <v>2394838.451871118</v>
      </c>
      <c r="CN14" s="8">
        <f t="shared" si="22"/>
        <v>2484030.4468816575</v>
      </c>
      <c r="CO14" s="8">
        <f t="shared" si="22"/>
        <v>0</v>
      </c>
      <c r="CP14" s="8">
        <f t="shared" si="22"/>
        <v>0</v>
      </c>
      <c r="CQ14" s="8">
        <f t="shared" si="22"/>
        <v>0</v>
      </c>
      <c r="CR14" s="8">
        <f t="shared" si="22"/>
        <v>0</v>
      </c>
      <c r="CS14" s="8">
        <f t="shared" si="22"/>
        <v>0</v>
      </c>
      <c r="CT14" s="8">
        <f t="shared" si="22"/>
        <v>0</v>
      </c>
      <c r="CW14" s="2"/>
    </row>
    <row r="15" spans="1:101" ht="35.450000000000003" customHeight="1" x14ac:dyDescent="0.25">
      <c r="A15" s="7" t="s">
        <v>131</v>
      </c>
      <c r="B15" s="8">
        <f t="shared" si="19"/>
        <v>8946591.8799726944</v>
      </c>
      <c r="C15" s="8">
        <f t="shared" ref="C15:AH15" si="23">F114</f>
        <v>362418</v>
      </c>
      <c r="D15" s="8">
        <f t="shared" si="23"/>
        <v>376362</v>
      </c>
      <c r="E15" s="8">
        <f t="shared" si="23"/>
        <v>341195</v>
      </c>
      <c r="F15" s="8">
        <f t="shared" si="23"/>
        <v>325815</v>
      </c>
      <c r="G15" s="8">
        <f t="shared" si="23"/>
        <v>299973</v>
      </c>
      <c r="H15" s="8">
        <f t="shared" si="23"/>
        <v>88431.2082188934</v>
      </c>
      <c r="I15" s="8">
        <f t="shared" si="23"/>
        <v>91724.689612627059</v>
      </c>
      <c r="J15" s="8">
        <f t="shared" si="23"/>
        <v>95140.831545658366</v>
      </c>
      <c r="K15" s="8">
        <f t="shared" si="23"/>
        <v>98684.202317030766</v>
      </c>
      <c r="L15" s="8">
        <f t="shared" si="23"/>
        <v>102359.54036490727</v>
      </c>
      <c r="M15" s="8">
        <f t="shared" si="23"/>
        <v>106171.76060313449</v>
      </c>
      <c r="N15" s="8">
        <f t="shared" si="23"/>
        <v>110125.96099380225</v>
      </c>
      <c r="O15" s="8">
        <f t="shared" si="23"/>
        <v>114227.42936458762</v>
      </c>
      <c r="P15" s="8">
        <f t="shared" si="23"/>
        <v>118481.65048000056</v>
      </c>
      <c r="Q15" s="8">
        <f t="shared" si="23"/>
        <v>122894.31337598672</v>
      </c>
      <c r="R15" s="8">
        <f t="shared" si="23"/>
        <v>127471.31896769605</v>
      </c>
      <c r="S15" s="8">
        <f t="shared" si="23"/>
        <v>132218.78794059085</v>
      </c>
      <c r="T15" s="8">
        <f t="shared" si="23"/>
        <v>137143.06893544574</v>
      </c>
      <c r="U15" s="8">
        <f t="shared" si="23"/>
        <v>142250.74703818507</v>
      </c>
      <c r="V15" s="8">
        <f t="shared" si="23"/>
        <v>147548.65258591095</v>
      </c>
      <c r="W15" s="8">
        <f t="shared" si="23"/>
        <v>153043.87030089795</v>
      </c>
      <c r="X15" s="8">
        <f t="shared" si="23"/>
        <v>158743.74876476938</v>
      </c>
      <c r="Y15" s="8">
        <f t="shared" si="23"/>
        <v>164655.91024552358</v>
      </c>
      <c r="Z15" s="8">
        <f t="shared" si="23"/>
        <v>170788.26089055359</v>
      </c>
      <c r="AA15" s="8">
        <f t="shared" si="23"/>
        <v>177149.0012992885</v>
      </c>
      <c r="AB15" s="8">
        <f t="shared" si="23"/>
        <v>183746.63748959737</v>
      </c>
      <c r="AC15" s="8">
        <f t="shared" si="23"/>
        <v>190589.99227261861</v>
      </c>
      <c r="AD15" s="8">
        <f t="shared" si="23"/>
        <v>197688.21705122798</v>
      </c>
      <c r="AE15" s="8">
        <f t="shared" si="23"/>
        <v>205050.80405792114</v>
      </c>
      <c r="AF15" s="8">
        <f t="shared" si="23"/>
        <v>212687.59904847748</v>
      </c>
      <c r="AG15" s="8">
        <f t="shared" si="23"/>
        <v>220608.81446837928</v>
      </c>
      <c r="AH15" s="8">
        <f t="shared" si="23"/>
        <v>228825.04310959351</v>
      </c>
      <c r="AI15" s="8">
        <f t="shared" ref="AI15:BN15" si="24">AL114</f>
        <v>237347.27227597884</v>
      </c>
      <c r="AJ15" s="8">
        <f t="shared" si="24"/>
        <v>246186.89847626138</v>
      </c>
      <c r="AK15" s="8">
        <f t="shared" si="24"/>
        <v>255355.74266422685</v>
      </c>
      <c r="AL15" s="8">
        <f t="shared" si="24"/>
        <v>464764.98381746066</v>
      </c>
      <c r="AM15" s="8">
        <f t="shared" si="24"/>
        <v>482074.42533128464</v>
      </c>
      <c r="AN15" s="8">
        <f t="shared" si="24"/>
        <v>500028.52979510027</v>
      </c>
      <c r="AO15" s="8">
        <f t="shared" si="24"/>
        <v>518651.30666748842</v>
      </c>
      <c r="AP15" s="8">
        <f t="shared" si="24"/>
        <v>537967.65960158862</v>
      </c>
      <c r="AQ15" s="8">
        <f t="shared" si="24"/>
        <v>0</v>
      </c>
      <c r="AR15" s="8">
        <f t="shared" si="24"/>
        <v>0</v>
      </c>
      <c r="AS15" s="8">
        <f t="shared" si="24"/>
        <v>0</v>
      </c>
      <c r="AT15" s="8">
        <f t="shared" si="24"/>
        <v>0</v>
      </c>
      <c r="AU15" s="8">
        <f t="shared" si="24"/>
        <v>0</v>
      </c>
      <c r="AV15" s="8">
        <f t="shared" si="24"/>
        <v>0</v>
      </c>
      <c r="AW15" s="8">
        <f t="shared" si="24"/>
        <v>0</v>
      </c>
      <c r="AX15" s="8">
        <f t="shared" si="24"/>
        <v>0</v>
      </c>
      <c r="AY15" s="8">
        <f t="shared" si="24"/>
        <v>0</v>
      </c>
      <c r="AZ15" s="8">
        <f t="shared" si="24"/>
        <v>0</v>
      </c>
      <c r="BA15" s="8">
        <f t="shared" si="24"/>
        <v>0</v>
      </c>
      <c r="BB15" s="8">
        <f t="shared" si="24"/>
        <v>0</v>
      </c>
      <c r="BC15" s="8">
        <f t="shared" si="24"/>
        <v>0</v>
      </c>
      <c r="BD15" s="8">
        <f t="shared" si="24"/>
        <v>0</v>
      </c>
      <c r="BE15" s="8">
        <f t="shared" si="24"/>
        <v>0</v>
      </c>
      <c r="BF15" s="8">
        <f t="shared" si="24"/>
        <v>0</v>
      </c>
      <c r="BG15" s="8">
        <f t="shared" si="24"/>
        <v>0</v>
      </c>
      <c r="BH15" s="8">
        <f t="shared" si="24"/>
        <v>0</v>
      </c>
      <c r="BI15" s="8">
        <f t="shared" si="24"/>
        <v>0</v>
      </c>
      <c r="BJ15" s="8">
        <f t="shared" si="24"/>
        <v>0</v>
      </c>
      <c r="BK15" s="8">
        <f t="shared" si="24"/>
        <v>0</v>
      </c>
      <c r="BL15" s="8">
        <f t="shared" si="24"/>
        <v>0</v>
      </c>
      <c r="BM15" s="8">
        <f t="shared" si="24"/>
        <v>0</v>
      </c>
      <c r="BN15" s="8">
        <f t="shared" si="24"/>
        <v>0</v>
      </c>
      <c r="BO15" s="8">
        <f t="shared" ref="BO15:CT15" si="25">BR114</f>
        <v>0</v>
      </c>
      <c r="BP15" s="8">
        <f t="shared" si="25"/>
        <v>0</v>
      </c>
      <c r="BQ15" s="8">
        <f t="shared" si="25"/>
        <v>0</v>
      </c>
      <c r="BR15" s="8">
        <f t="shared" si="25"/>
        <v>0</v>
      </c>
      <c r="BS15" s="8">
        <f t="shared" si="25"/>
        <v>0</v>
      </c>
      <c r="BT15" s="8">
        <f t="shared" si="25"/>
        <v>0</v>
      </c>
      <c r="BU15" s="8">
        <f t="shared" si="25"/>
        <v>0</v>
      </c>
      <c r="BV15" s="8">
        <f t="shared" si="25"/>
        <v>0</v>
      </c>
      <c r="BW15" s="8">
        <f t="shared" si="25"/>
        <v>0</v>
      </c>
      <c r="BX15" s="8">
        <f t="shared" si="25"/>
        <v>0</v>
      </c>
      <c r="BY15" s="8">
        <f t="shared" si="25"/>
        <v>0</v>
      </c>
      <c r="BZ15" s="8">
        <f t="shared" si="25"/>
        <v>0</v>
      </c>
      <c r="CA15" s="8">
        <f t="shared" si="25"/>
        <v>0</v>
      </c>
      <c r="CB15" s="8">
        <f t="shared" si="25"/>
        <v>0</v>
      </c>
      <c r="CC15" s="8">
        <f t="shared" si="25"/>
        <v>0</v>
      </c>
      <c r="CD15" s="8">
        <f t="shared" si="25"/>
        <v>0</v>
      </c>
      <c r="CE15" s="8">
        <f t="shared" si="25"/>
        <v>0</v>
      </c>
      <c r="CF15" s="8">
        <f t="shared" si="25"/>
        <v>0</v>
      </c>
      <c r="CG15" s="8">
        <f t="shared" si="25"/>
        <v>0</v>
      </c>
      <c r="CH15" s="8">
        <f t="shared" si="25"/>
        <v>0</v>
      </c>
      <c r="CI15" s="8">
        <f t="shared" si="25"/>
        <v>0</v>
      </c>
      <c r="CJ15" s="8">
        <f t="shared" si="25"/>
        <v>0</v>
      </c>
      <c r="CK15" s="8">
        <f t="shared" si="25"/>
        <v>0</v>
      </c>
      <c r="CL15" s="8">
        <f t="shared" si="25"/>
        <v>0</v>
      </c>
      <c r="CM15" s="8">
        <f t="shared" si="25"/>
        <v>0</v>
      </c>
      <c r="CN15" s="8">
        <f t="shared" si="25"/>
        <v>0</v>
      </c>
      <c r="CO15" s="8">
        <f t="shared" si="25"/>
        <v>0</v>
      </c>
      <c r="CP15" s="8">
        <f t="shared" si="25"/>
        <v>0</v>
      </c>
      <c r="CQ15" s="8">
        <f t="shared" si="25"/>
        <v>0</v>
      </c>
      <c r="CR15" s="8">
        <f t="shared" si="25"/>
        <v>0</v>
      </c>
      <c r="CS15" s="8">
        <f t="shared" si="25"/>
        <v>0</v>
      </c>
      <c r="CT15" s="8">
        <f t="shared" si="25"/>
        <v>0</v>
      </c>
      <c r="CW15" s="2"/>
    </row>
    <row r="16" spans="1:101" ht="40.5" customHeight="1" x14ac:dyDescent="0.25">
      <c r="A16" s="7" t="s">
        <v>149</v>
      </c>
      <c r="B16" s="8">
        <f t="shared" si="19"/>
        <v>143442889.43220949</v>
      </c>
      <c r="C16" s="8">
        <f t="shared" ref="C16:AH16" si="26">F120</f>
        <v>103156</v>
      </c>
      <c r="D16" s="8">
        <f t="shared" si="26"/>
        <v>112597</v>
      </c>
      <c r="E16" s="8">
        <f t="shared" si="26"/>
        <v>117773</v>
      </c>
      <c r="F16" s="8">
        <f t="shared" si="26"/>
        <v>131748</v>
      </c>
      <c r="G16" s="8">
        <f t="shared" si="26"/>
        <v>286331.41492447874</v>
      </c>
      <c r="H16" s="8">
        <f t="shared" si="26"/>
        <v>296995.37854647217</v>
      </c>
      <c r="I16" s="8">
        <f t="shared" si="26"/>
        <v>308056.50473674748</v>
      </c>
      <c r="J16" s="8">
        <f t="shared" si="26"/>
        <v>319529.58519107901</v>
      </c>
      <c r="K16" s="8">
        <f t="shared" si="26"/>
        <v>331429.96249870717</v>
      </c>
      <c r="L16" s="8">
        <f t="shared" si="26"/>
        <v>438407.84269498015</v>
      </c>
      <c r="M16" s="8">
        <f t="shared" si="26"/>
        <v>148239.81669116893</v>
      </c>
      <c r="N16" s="8">
        <f t="shared" si="26"/>
        <v>139215.83748273115</v>
      </c>
      <c r="O16" s="8">
        <f t="shared" si="26"/>
        <v>140090.24356034331</v>
      </c>
      <c r="P16" s="8">
        <f t="shared" si="26"/>
        <v>297321.87761962408</v>
      </c>
      <c r="Q16" s="8">
        <f t="shared" si="26"/>
        <v>62606.537002861151</v>
      </c>
      <c r="R16" s="8">
        <f t="shared" si="26"/>
        <v>64938.219096750821</v>
      </c>
      <c r="S16" s="8">
        <f t="shared" si="26"/>
        <v>67356.741026338728</v>
      </c>
      <c r="T16" s="8">
        <f t="shared" si="26"/>
        <v>69865.337004849716</v>
      </c>
      <c r="U16" s="8">
        <f t="shared" si="26"/>
        <v>72467.361698698049</v>
      </c>
      <c r="V16" s="8">
        <f t="shared" si="26"/>
        <v>75166.294713577285</v>
      </c>
      <c r="W16" s="8">
        <f t="shared" si="26"/>
        <v>77965.745247627259</v>
      </c>
      <c r="X16" s="8">
        <f t="shared" si="26"/>
        <v>80869.456917901378</v>
      </c>
      <c r="Y16" s="8">
        <f t="shared" si="26"/>
        <v>83881.312766587478</v>
      </c>
      <c r="Z16" s="8">
        <f t="shared" si="26"/>
        <v>87005.340453678247</v>
      </c>
      <c r="AA16" s="8">
        <f t="shared" si="26"/>
        <v>233970.37907453201</v>
      </c>
      <c r="AB16" s="8">
        <f t="shared" si="26"/>
        <v>242684.23819380786</v>
      </c>
      <c r="AC16" s="8">
        <f t="shared" si="26"/>
        <v>284086.9696139032</v>
      </c>
      <c r="AD16" s="8">
        <f t="shared" si="26"/>
        <v>1022010.7824912542</v>
      </c>
      <c r="AE16" s="8">
        <f t="shared" si="26"/>
        <v>1060073.9681484979</v>
      </c>
      <c r="AF16" s="8">
        <f t="shared" si="26"/>
        <v>1099554.7573449591</v>
      </c>
      <c r="AG16" s="8">
        <f t="shared" si="26"/>
        <v>869947.96648851444</v>
      </c>
      <c r="AH16" s="8">
        <f t="shared" si="26"/>
        <v>328126.47691186995</v>
      </c>
      <c r="AI16" s="8">
        <f t="shared" ref="AI16:BN16" si="27">AL120</f>
        <v>340347.03194291308</v>
      </c>
      <c r="AJ16" s="8">
        <f t="shared" si="27"/>
        <v>353022.72234331828</v>
      </c>
      <c r="AK16" s="8">
        <f t="shared" si="27"/>
        <v>366170.4989147404</v>
      </c>
      <c r="AL16" s="8">
        <f t="shared" si="27"/>
        <v>379807.94376480661</v>
      </c>
      <c r="AM16" s="8">
        <f t="shared" si="27"/>
        <v>393953.29381911439</v>
      </c>
      <c r="AN16" s="8">
        <f t="shared" si="27"/>
        <v>408625.46520889911</v>
      </c>
      <c r="AO16" s="8">
        <f t="shared" si="27"/>
        <v>423844.07856697979</v>
      </c>
      <c r="AP16" s="8">
        <f t="shared" si="27"/>
        <v>439629.48526581435</v>
      </c>
      <c r="AQ16" s="8">
        <f t="shared" si="27"/>
        <v>456002.79463274794</v>
      </c>
      <c r="AR16" s="8">
        <f t="shared" si="27"/>
        <v>472985.90217885334</v>
      </c>
      <c r="AS16" s="8">
        <f t="shared" si="27"/>
        <v>490601.51887910737</v>
      </c>
      <c r="AT16" s="8">
        <f t="shared" si="27"/>
        <v>508873.20154306322</v>
      </c>
      <c r="AU16" s="8">
        <f t="shared" si="27"/>
        <v>527825.38431662938</v>
      </c>
      <c r="AV16" s="8">
        <f t="shared" si="27"/>
        <v>547483.41135708464</v>
      </c>
      <c r="AW16" s="8">
        <f t="shared" si="27"/>
        <v>567873.57072502084</v>
      </c>
      <c r="AX16" s="8">
        <f t="shared" si="27"/>
        <v>589023.1295385391</v>
      </c>
      <c r="AY16" s="8">
        <f t="shared" si="27"/>
        <v>610960.3704367074</v>
      </c>
      <c r="AZ16" s="8">
        <f t="shared" si="27"/>
        <v>633714.62940104457</v>
      </c>
      <c r="BA16" s="8">
        <f t="shared" si="27"/>
        <v>657316.33498560369</v>
      </c>
      <c r="BB16" s="8">
        <f t="shared" si="27"/>
        <v>681797.04900811973</v>
      </c>
      <c r="BC16" s="8">
        <f t="shared" si="27"/>
        <v>707189.50875663408</v>
      </c>
      <c r="BD16" s="8">
        <f t="shared" si="27"/>
        <v>733527.67076804058</v>
      </c>
      <c r="BE16" s="8">
        <f t="shared" si="27"/>
        <v>760846.75623709091</v>
      </c>
      <c r="BF16" s="8">
        <f t="shared" si="27"/>
        <v>789183.29811659118</v>
      </c>
      <c r="BG16" s="8">
        <f t="shared" si="27"/>
        <v>818575.18997176818</v>
      </c>
      <c r="BH16" s="8">
        <f t="shared" si="27"/>
        <v>849061.73665414215</v>
      </c>
      <c r="BI16" s="8">
        <f t="shared" si="27"/>
        <v>880683.70686266571</v>
      </c>
      <c r="BJ16" s="8">
        <f t="shared" si="27"/>
        <v>913483.38766242319</v>
      </c>
      <c r="BK16" s="8">
        <f t="shared" si="27"/>
        <v>947504.64103378903</v>
      </c>
      <c r="BL16" s="8">
        <f t="shared" si="27"/>
        <v>982792.96252767486</v>
      </c>
      <c r="BM16" s="8">
        <f t="shared" si="27"/>
        <v>1019395.5421052965</v>
      </c>
      <c r="BN16" s="8">
        <f t="shared" si="27"/>
        <v>1057361.3272438236</v>
      </c>
      <c r="BO16" s="8">
        <f t="shared" ref="BO16:CT16" si="28">BR120</f>
        <v>1096741.0883922982</v>
      </c>
      <c r="BP16" s="8">
        <f t="shared" si="28"/>
        <v>1137587.4868653603</v>
      </c>
      <c r="BQ16" s="8">
        <f t="shared" si="28"/>
        <v>1179955.1452655632</v>
      </c>
      <c r="BR16" s="8">
        <f t="shared" si="28"/>
        <v>1223900.720528462</v>
      </c>
      <c r="BS16" s="8">
        <f t="shared" si="28"/>
        <v>1269482.9796881475</v>
      </c>
      <c r="BT16" s="8">
        <f t="shared" si="28"/>
        <v>1316762.878464553</v>
      </c>
      <c r="BU16" s="8">
        <f t="shared" si="28"/>
        <v>1365803.6427776159</v>
      </c>
      <c r="BV16" s="8">
        <f t="shared" si="28"/>
        <v>2796060.8946657525</v>
      </c>
      <c r="BW16" s="8">
        <f t="shared" si="28"/>
        <v>2900195.7890972923</v>
      </c>
      <c r="BX16" s="8">
        <f t="shared" si="28"/>
        <v>3008209.0240395674</v>
      </c>
      <c r="BY16" s="8">
        <f t="shared" si="28"/>
        <v>3120245.0421906719</v>
      </c>
      <c r="BZ16" s="8">
        <f t="shared" si="28"/>
        <v>3236453.6657900177</v>
      </c>
      <c r="CA16" s="8">
        <f t="shared" si="28"/>
        <v>3356990.2969708992</v>
      </c>
      <c r="CB16" s="8">
        <f t="shared" si="28"/>
        <v>3482016.125574877</v>
      </c>
      <c r="CC16" s="8">
        <f t="shared" si="28"/>
        <v>3611698.3447058746</v>
      </c>
      <c r="CD16" s="8">
        <f t="shared" si="28"/>
        <v>3746210.3743122527</v>
      </c>
      <c r="CE16" s="8">
        <f t="shared" si="28"/>
        <v>3885732.0930958414</v>
      </c>
      <c r="CF16" s="8">
        <f t="shared" si="28"/>
        <v>4030450.0790580716</v>
      </c>
      <c r="CG16" s="8">
        <f t="shared" si="28"/>
        <v>4180557.8590048579</v>
      </c>
      <c r="CH16" s="8">
        <f t="shared" si="28"/>
        <v>4336256.1673439033</v>
      </c>
      <c r="CI16" s="8">
        <f t="shared" si="28"/>
        <v>4497753.2145204991</v>
      </c>
      <c r="CJ16" s="8">
        <f t="shared" si="28"/>
        <v>4665264.9654508019</v>
      </c>
      <c r="CK16" s="8">
        <f t="shared" si="28"/>
        <v>4839015.4283249145</v>
      </c>
      <c r="CL16" s="8">
        <f t="shared" si="28"/>
        <v>5019236.9541659849</v>
      </c>
      <c r="CM16" s="8">
        <f t="shared" si="28"/>
        <v>5206170.547545909</v>
      </c>
      <c r="CN16" s="8">
        <f t="shared" si="28"/>
        <v>5400066.1888731681</v>
      </c>
      <c r="CO16" s="8">
        <f t="shared" si="28"/>
        <v>5601183.1686837422</v>
      </c>
      <c r="CP16" s="8">
        <f t="shared" si="28"/>
        <v>5809790.4343821984</v>
      </c>
      <c r="CQ16" s="8">
        <f t="shared" si="28"/>
        <v>6026166.9498965638</v>
      </c>
      <c r="CR16" s="8">
        <f t="shared" si="28"/>
        <v>6250602.068728026</v>
      </c>
      <c r="CS16" s="8">
        <f t="shared" si="28"/>
        <v>6483395.920894241</v>
      </c>
      <c r="CT16" s="8">
        <f t="shared" si="28"/>
        <v>0</v>
      </c>
      <c r="CW16" s="2"/>
    </row>
    <row r="17" spans="1:101" ht="35.450000000000003" customHeight="1" x14ac:dyDescent="0.25">
      <c r="A17" s="9" t="s">
        <v>6</v>
      </c>
      <c r="B17" s="8">
        <f>SUM(C17:CT17)</f>
        <v>264330471.04141656</v>
      </c>
      <c r="C17" s="10">
        <f>SUM(C13:C16)</f>
        <v>896157</v>
      </c>
      <c r="D17" s="10">
        <f t="shared" ref="D17:BO17" si="29">SUM(D13:D16)</f>
        <v>1009245</v>
      </c>
      <c r="E17" s="10">
        <f t="shared" si="29"/>
        <v>1007810</v>
      </c>
      <c r="F17" s="10">
        <f t="shared" si="29"/>
        <v>999230</v>
      </c>
      <c r="G17" s="10">
        <f>SUM(G13:G16)</f>
        <v>887113.26094064454</v>
      </c>
      <c r="H17" s="10">
        <f t="shared" si="29"/>
        <v>700775.61230066465</v>
      </c>
      <c r="I17" s="10">
        <f t="shared" si="29"/>
        <v>702645.73552314308</v>
      </c>
      <c r="J17" s="10">
        <f t="shared" si="29"/>
        <v>714453.79160701938</v>
      </c>
      <c r="K17" s="10">
        <f t="shared" si="29"/>
        <v>741062.50041845744</v>
      </c>
      <c r="L17" s="10">
        <f t="shared" si="29"/>
        <v>822738.94708397146</v>
      </c>
      <c r="M17" s="10">
        <f t="shared" si="29"/>
        <v>532862.04378176935</v>
      </c>
      <c r="N17" s="10">
        <f t="shared" si="29"/>
        <v>525695.62512135785</v>
      </c>
      <c r="O17" s="10">
        <f t="shared" si="29"/>
        <v>545274.33262718248</v>
      </c>
      <c r="P17" s="10">
        <f t="shared" si="29"/>
        <v>713125.40571924858</v>
      </c>
      <c r="Q17" s="10">
        <f t="shared" si="29"/>
        <v>496214.77476341807</v>
      </c>
      <c r="R17" s="10">
        <f t="shared" si="29"/>
        <v>514695.51432239538</v>
      </c>
      <c r="S17" s="10">
        <f t="shared" si="29"/>
        <v>481475.96363271755</v>
      </c>
      <c r="T17" s="10">
        <f t="shared" si="29"/>
        <v>499407.7793309628</v>
      </c>
      <c r="U17" s="10">
        <f t="shared" si="29"/>
        <v>464327.91014350974</v>
      </c>
      <c r="V17" s="10">
        <f t="shared" si="29"/>
        <v>481621.07353514328</v>
      </c>
      <c r="W17" s="10">
        <f t="shared" si="29"/>
        <v>499558.29362368572</v>
      </c>
      <c r="X17" s="10">
        <f t="shared" si="29"/>
        <v>518163.55728877557</v>
      </c>
      <c r="Y17" s="10">
        <f t="shared" si="29"/>
        <v>537461.74476369016</v>
      </c>
      <c r="Z17" s="10">
        <f t="shared" si="29"/>
        <v>689597.88359582017</v>
      </c>
      <c r="AA17" s="10">
        <f t="shared" si="29"/>
        <v>1049524.271848615</v>
      </c>
      <c r="AB17" s="10">
        <f t="shared" si="29"/>
        <v>1265424.9562962838</v>
      </c>
      <c r="AC17" s="10">
        <f t="shared" si="29"/>
        <v>1499547.675050603</v>
      </c>
      <c r="AD17" s="10">
        <f t="shared" si="29"/>
        <v>2282739.4119877648</v>
      </c>
      <c r="AE17" s="10">
        <f t="shared" si="29"/>
        <v>2170443.4165376183</v>
      </c>
      <c r="AF17" s="10">
        <f t="shared" si="29"/>
        <v>2046616.5191457267</v>
      </c>
      <c r="AG17" s="10">
        <f t="shared" si="29"/>
        <v>1685784.336975351</v>
      </c>
      <c r="AH17" s="10">
        <f t="shared" si="29"/>
        <v>1256379.0102809756</v>
      </c>
      <c r="AI17" s="10">
        <f t="shared" si="29"/>
        <v>1370344.6286122552</v>
      </c>
      <c r="AJ17" s="10">
        <f t="shared" si="29"/>
        <v>1426025.9968341934</v>
      </c>
      <c r="AK17" s="10">
        <f t="shared" si="29"/>
        <v>1474318.0614198758</v>
      </c>
      <c r="AL17" s="10">
        <f t="shared" si="29"/>
        <v>1729125.6387187247</v>
      </c>
      <c r="AM17" s="10">
        <f t="shared" si="29"/>
        <v>1793524.2060712313</v>
      </c>
      <c r="AN17" s="10">
        <f t="shared" si="29"/>
        <v>1860321.1968720932</v>
      </c>
      <c r="AO17" s="10">
        <f t="shared" si="29"/>
        <v>1929605.9366338819</v>
      </c>
      <c r="AP17" s="10">
        <f t="shared" si="29"/>
        <v>2001471.0776575231</v>
      </c>
      <c r="AQ17" s="10">
        <f t="shared" si="29"/>
        <v>1506009.2296423649</v>
      </c>
      <c r="AR17" s="10">
        <f t="shared" si="29"/>
        <v>1555874.6782199123</v>
      </c>
      <c r="AS17" s="10">
        <f t="shared" si="29"/>
        <v>1562178.5206413681</v>
      </c>
      <c r="AT17" s="10">
        <f t="shared" si="29"/>
        <v>1613663.7048931343</v>
      </c>
      <c r="AU17" s="10">
        <f t="shared" si="29"/>
        <v>1673762.0739514166</v>
      </c>
      <c r="AV17" s="10">
        <f t="shared" si="29"/>
        <v>1721691.2541360948</v>
      </c>
      <c r="AW17" s="10">
        <f t="shared" si="29"/>
        <v>1785812.9395168419</v>
      </c>
      <c r="AX17" s="10">
        <f t="shared" si="29"/>
        <v>1852322.7363119849</v>
      </c>
      <c r="AY17" s="10">
        <f t="shared" si="29"/>
        <v>1921309.5859785927</v>
      </c>
      <c r="AZ17" s="10">
        <f t="shared" si="29"/>
        <v>1992865.7424585479</v>
      </c>
      <c r="BA17" s="10">
        <f t="shared" si="29"/>
        <v>2067086.8955468331</v>
      </c>
      <c r="BB17" s="10">
        <f t="shared" si="29"/>
        <v>2144072.2988544819</v>
      </c>
      <c r="BC17" s="10">
        <f t="shared" si="29"/>
        <v>2223924.9025373096</v>
      </c>
      <c r="BD17" s="10">
        <f t="shared" si="29"/>
        <v>2306751.4909679173</v>
      </c>
      <c r="BE17" s="10">
        <f t="shared" si="29"/>
        <v>2392662.8255350622</v>
      </c>
      <c r="BF17" s="10">
        <f t="shared" si="29"/>
        <v>2481773.7927613854</v>
      </c>
      <c r="BG17" s="10">
        <f t="shared" si="29"/>
        <v>2574203.5579375341</v>
      </c>
      <c r="BH17" s="10">
        <f t="shared" si="29"/>
        <v>2524841.4800504753</v>
      </c>
      <c r="BI17" s="10">
        <f t="shared" si="29"/>
        <v>2792694.3862355584</v>
      </c>
      <c r="BJ17" s="10">
        <f t="shared" si="29"/>
        <v>2884684.3820918631</v>
      </c>
      <c r="BK17" s="10">
        <f t="shared" si="29"/>
        <v>3066922.917030422</v>
      </c>
      <c r="BL17" s="10">
        <f t="shared" si="29"/>
        <v>3116488.2101206537</v>
      </c>
      <c r="BM17" s="10">
        <f t="shared" si="29"/>
        <v>3259383.1148893032</v>
      </c>
      <c r="BN17" s="8">
        <f t="shared" si="29"/>
        <v>3352948.4192863349</v>
      </c>
      <c r="BO17" s="8">
        <f t="shared" si="29"/>
        <v>3405669.6955339783</v>
      </c>
      <c r="BP17" s="8">
        <f t="shared" ref="BP17:CI17" si="30">SUM(BP13:BP16)</f>
        <v>3592381.5374695593</v>
      </c>
      <c r="BQ17" s="8">
        <f t="shared" si="30"/>
        <v>2965413.5887595075</v>
      </c>
      <c r="BR17" s="8">
        <f t="shared" si="30"/>
        <v>3156375.5424155076</v>
      </c>
      <c r="BS17" s="8">
        <f t="shared" si="30"/>
        <v>3190411.1726373183</v>
      </c>
      <c r="BT17" s="8">
        <f t="shared" si="30"/>
        <v>3274581.3688131645</v>
      </c>
      <c r="BU17" s="8">
        <f t="shared" si="30"/>
        <v>3396538.0063811764</v>
      </c>
      <c r="BV17" s="8">
        <f t="shared" si="30"/>
        <v>4231372.153927505</v>
      </c>
      <c r="BW17" s="8">
        <f t="shared" si="30"/>
        <v>4388962.9608339025</v>
      </c>
      <c r="BX17" s="8">
        <f t="shared" si="30"/>
        <v>4552422.9897132125</v>
      </c>
      <c r="BY17" s="8">
        <f t="shared" si="30"/>
        <v>4721970.830515217</v>
      </c>
      <c r="BZ17" s="8">
        <f t="shared" si="30"/>
        <v>4897833.2142288936</v>
      </c>
      <c r="CA17" s="8">
        <f t="shared" si="30"/>
        <v>5080245.3160826275</v>
      </c>
      <c r="CB17" s="8">
        <f t="shared" si="30"/>
        <v>5269451.0700366478</v>
      </c>
      <c r="CC17" s="8">
        <f t="shared" si="30"/>
        <v>5465703.4949882235</v>
      </c>
      <c r="CD17" s="8">
        <f t="shared" si="30"/>
        <v>5669265.0331258755</v>
      </c>
      <c r="CE17" s="8">
        <f t="shared" si="30"/>
        <v>5880407.9008850399</v>
      </c>
      <c r="CF17" s="8">
        <f t="shared" si="30"/>
        <v>6099414.4529745486</v>
      </c>
      <c r="CG17" s="8">
        <f t="shared" si="30"/>
        <v>6326577.5599606857</v>
      </c>
      <c r="CH17" s="8">
        <f t="shared" si="30"/>
        <v>6562200.9999137735</v>
      </c>
      <c r="CI17" s="8">
        <f t="shared" si="30"/>
        <v>6806599.8646410219</v>
      </c>
      <c r="CJ17" s="8">
        <f t="shared" ref="CJ17:CT17" si="31">SUM(CJ13:CJ16)</f>
        <v>7060100.9810488801</v>
      </c>
      <c r="CK17" s="8">
        <f t="shared" si="31"/>
        <v>7323043.348198371</v>
      </c>
      <c r="CL17" s="8">
        <f t="shared" si="31"/>
        <v>7595778.5906378571</v>
      </c>
      <c r="CM17" s="8">
        <f t="shared" si="31"/>
        <v>7878671.428619476</v>
      </c>
      <c r="CN17" s="8">
        <f t="shared" si="31"/>
        <v>8172100.1658280613</v>
      </c>
      <c r="CO17" s="8">
        <f t="shared" si="31"/>
        <v>5601183.1686837422</v>
      </c>
      <c r="CP17" s="8">
        <f t="shared" si="31"/>
        <v>5809790.4343821984</v>
      </c>
      <c r="CQ17" s="8">
        <f t="shared" si="31"/>
        <v>6026166.9498965638</v>
      </c>
      <c r="CR17" s="8">
        <f t="shared" si="31"/>
        <v>6250602.068728026</v>
      </c>
      <c r="CS17" s="8">
        <f t="shared" si="31"/>
        <v>6483395.920894241</v>
      </c>
      <c r="CT17" s="8">
        <f t="shared" si="31"/>
        <v>0</v>
      </c>
      <c r="CW17" s="2"/>
    </row>
    <row r="18" spans="1:101" ht="101.25" customHeight="1" x14ac:dyDescent="0.25">
      <c r="A18" s="71" t="s">
        <v>147</v>
      </c>
      <c r="B18" s="71"/>
      <c r="C18" s="71"/>
      <c r="D18" s="71"/>
      <c r="E18" s="71"/>
      <c r="F18" s="71"/>
      <c r="G18" s="71"/>
      <c r="H18" s="71"/>
      <c r="I18" s="71"/>
      <c r="J18" s="11"/>
      <c r="CW18" s="2"/>
    </row>
    <row r="19" spans="1:101" ht="35.450000000000003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68.25" customHeight="1" x14ac:dyDescent="0.25">
      <c r="A20" s="3" t="s">
        <v>3</v>
      </c>
      <c r="CW20" s="2"/>
    </row>
    <row r="21" spans="1:101" ht="35.450000000000003" customHeight="1" x14ac:dyDescent="0.25">
      <c r="A21" s="4" t="s">
        <v>1</v>
      </c>
      <c r="B21" s="5" t="s">
        <v>2</v>
      </c>
      <c r="C21" s="6">
        <v>45291</v>
      </c>
      <c r="D21" s="6">
        <v>45657</v>
      </c>
      <c r="E21" s="6">
        <v>46022</v>
      </c>
      <c r="F21" s="6">
        <v>46387</v>
      </c>
      <c r="G21" s="6">
        <v>46752</v>
      </c>
      <c r="H21" s="6">
        <v>47118</v>
      </c>
      <c r="I21" s="6">
        <v>47483</v>
      </c>
      <c r="J21" s="6">
        <v>47848</v>
      </c>
      <c r="K21" s="6">
        <v>48213</v>
      </c>
      <c r="L21" s="6">
        <v>48579</v>
      </c>
      <c r="M21" s="6">
        <v>48944</v>
      </c>
      <c r="N21" s="6">
        <v>49309</v>
      </c>
      <c r="O21" s="6">
        <v>49674</v>
      </c>
      <c r="P21" s="6">
        <v>50040</v>
      </c>
      <c r="Q21" s="6">
        <v>50405</v>
      </c>
      <c r="R21" s="6">
        <v>50770</v>
      </c>
      <c r="S21" s="6">
        <v>51135</v>
      </c>
      <c r="T21" s="6">
        <v>51501</v>
      </c>
      <c r="U21" s="6">
        <v>51866</v>
      </c>
      <c r="V21" s="6">
        <v>52231</v>
      </c>
      <c r="W21" s="6">
        <v>52596</v>
      </c>
      <c r="X21" s="6">
        <v>52962</v>
      </c>
      <c r="Y21" s="6">
        <v>53327</v>
      </c>
      <c r="Z21" s="6">
        <v>53692</v>
      </c>
      <c r="AA21" s="6">
        <v>54057</v>
      </c>
      <c r="AB21" s="6">
        <v>54423</v>
      </c>
      <c r="AC21" s="6">
        <v>54788</v>
      </c>
      <c r="AD21" s="6">
        <v>55153</v>
      </c>
      <c r="AE21" s="6">
        <v>55518</v>
      </c>
      <c r="AF21" s="6">
        <v>55884</v>
      </c>
      <c r="AG21" s="6">
        <v>56249</v>
      </c>
      <c r="AH21" s="6">
        <v>56614</v>
      </c>
      <c r="AI21" s="6">
        <v>56979</v>
      </c>
      <c r="AJ21" s="6">
        <v>57345</v>
      </c>
      <c r="AK21" s="6">
        <v>57710</v>
      </c>
      <c r="AL21" s="6">
        <v>58075</v>
      </c>
      <c r="AM21" s="6">
        <v>58440</v>
      </c>
      <c r="AN21" s="6">
        <v>58806</v>
      </c>
      <c r="AO21" s="6">
        <v>59171</v>
      </c>
      <c r="AP21" s="6">
        <v>59536</v>
      </c>
      <c r="AQ21" s="6">
        <v>59901</v>
      </c>
      <c r="AR21" s="6">
        <v>60267</v>
      </c>
      <c r="AS21" s="6">
        <v>60632</v>
      </c>
      <c r="AT21" s="6">
        <v>60997</v>
      </c>
      <c r="AU21" s="6">
        <v>61362</v>
      </c>
      <c r="AV21" s="6">
        <v>61728</v>
      </c>
      <c r="AW21" s="6">
        <v>62093</v>
      </c>
      <c r="AX21" s="6">
        <v>62458</v>
      </c>
      <c r="AY21" s="6">
        <v>62823</v>
      </c>
      <c r="AZ21" s="6">
        <v>63189</v>
      </c>
      <c r="BA21" s="6">
        <v>63554</v>
      </c>
      <c r="BB21" s="6">
        <v>63919</v>
      </c>
      <c r="BC21" s="6">
        <v>64284</v>
      </c>
      <c r="BD21" s="6">
        <v>64650</v>
      </c>
      <c r="BE21" s="6">
        <v>65015</v>
      </c>
      <c r="BF21" s="6">
        <v>65380</v>
      </c>
      <c r="BG21" s="6">
        <v>65745</v>
      </c>
      <c r="BH21" s="6">
        <v>66111</v>
      </c>
      <c r="BI21" s="6">
        <v>66476</v>
      </c>
      <c r="BJ21" s="6">
        <v>66841</v>
      </c>
      <c r="BK21" s="6">
        <v>67206</v>
      </c>
      <c r="BL21" s="6">
        <v>67572</v>
      </c>
      <c r="BM21" s="6">
        <v>67937</v>
      </c>
      <c r="BN21" s="6">
        <v>68302</v>
      </c>
      <c r="BO21" s="6">
        <v>68667</v>
      </c>
      <c r="BP21" s="6">
        <v>69033</v>
      </c>
      <c r="BQ21" s="6">
        <v>69398</v>
      </c>
      <c r="BR21" s="6">
        <v>69763</v>
      </c>
      <c r="BS21" s="6">
        <v>70128</v>
      </c>
      <c r="BT21" s="6">
        <v>70494</v>
      </c>
      <c r="BU21" s="6">
        <v>70859</v>
      </c>
      <c r="BV21" s="6">
        <v>71224</v>
      </c>
      <c r="BW21" s="6">
        <v>71589</v>
      </c>
      <c r="BX21" s="6">
        <v>71590</v>
      </c>
      <c r="BY21" s="6">
        <v>71591</v>
      </c>
      <c r="BZ21" s="6">
        <v>71592</v>
      </c>
      <c r="CA21" s="6">
        <v>71593</v>
      </c>
      <c r="CB21" s="6">
        <v>71594</v>
      </c>
      <c r="CC21" s="6">
        <v>71595</v>
      </c>
      <c r="CD21" s="6">
        <v>71596</v>
      </c>
      <c r="CE21" s="6">
        <v>71597</v>
      </c>
      <c r="CF21" s="6">
        <v>71598</v>
      </c>
      <c r="CG21" s="6">
        <v>71599</v>
      </c>
      <c r="CH21" s="6">
        <v>71600</v>
      </c>
      <c r="CI21" s="6">
        <v>71601</v>
      </c>
      <c r="CJ21" s="6">
        <v>71602</v>
      </c>
      <c r="CK21" s="6">
        <v>71603</v>
      </c>
      <c r="CL21" s="6">
        <v>71604</v>
      </c>
      <c r="CM21" s="6">
        <v>71605</v>
      </c>
      <c r="CN21" s="6">
        <v>71606</v>
      </c>
      <c r="CO21" s="6">
        <v>71607</v>
      </c>
      <c r="CP21" s="6">
        <v>71608</v>
      </c>
      <c r="CQ21" s="6">
        <v>71609</v>
      </c>
      <c r="CR21" s="6">
        <v>71610</v>
      </c>
      <c r="CS21" s="6">
        <v>71611</v>
      </c>
      <c r="CT21" s="6">
        <v>71612</v>
      </c>
      <c r="CW21" s="2"/>
    </row>
    <row r="22" spans="1:101" ht="35.450000000000003" customHeight="1" x14ac:dyDescent="0.25">
      <c r="A22" s="7" t="s">
        <v>123</v>
      </c>
      <c r="B22" s="8">
        <f>SUM(C22:CT22)</f>
        <v>-4717451.0227412982</v>
      </c>
      <c r="C22" s="8">
        <f>C4-C13</f>
        <v>-302729.07763127697</v>
      </c>
      <c r="D22" s="8">
        <f t="shared" ref="D22:BO26" si="32">D4-D13</f>
        <v>-387670.35919591482</v>
      </c>
      <c r="E22" s="8">
        <f t="shared" si="32"/>
        <v>-412782.45784366952</v>
      </c>
      <c r="F22" s="8">
        <f t="shared" si="32"/>
        <v>-400540.13399321854</v>
      </c>
      <c r="G22" s="8">
        <f t="shared" si="32"/>
        <v>0</v>
      </c>
      <c r="H22" s="8">
        <f t="shared" si="32"/>
        <v>0</v>
      </c>
      <c r="I22" s="8">
        <f t="shared" si="32"/>
        <v>0</v>
      </c>
      <c r="J22" s="8">
        <f t="shared" si="32"/>
        <v>0</v>
      </c>
      <c r="K22" s="8">
        <f t="shared" si="32"/>
        <v>0</v>
      </c>
      <c r="L22" s="8">
        <f t="shared" si="32"/>
        <v>0</v>
      </c>
      <c r="M22" s="8">
        <f t="shared" si="32"/>
        <v>0</v>
      </c>
      <c r="N22" s="8">
        <f t="shared" si="32"/>
        <v>0</v>
      </c>
      <c r="O22" s="8">
        <f t="shared" si="32"/>
        <v>0</v>
      </c>
      <c r="P22" s="8">
        <f t="shared" si="32"/>
        <v>0</v>
      </c>
      <c r="Q22" s="8">
        <f t="shared" si="32"/>
        <v>0</v>
      </c>
      <c r="R22" s="8">
        <f t="shared" si="32"/>
        <v>0</v>
      </c>
      <c r="S22" s="8">
        <f t="shared" si="32"/>
        <v>0</v>
      </c>
      <c r="T22" s="8">
        <f t="shared" si="32"/>
        <v>0</v>
      </c>
      <c r="U22" s="8">
        <f t="shared" si="32"/>
        <v>0</v>
      </c>
      <c r="V22" s="8">
        <f t="shared" si="32"/>
        <v>0</v>
      </c>
      <c r="W22" s="8">
        <f t="shared" si="32"/>
        <v>0</v>
      </c>
      <c r="X22" s="8">
        <f t="shared" si="32"/>
        <v>0</v>
      </c>
      <c r="Y22" s="8">
        <f t="shared" si="32"/>
        <v>0</v>
      </c>
      <c r="Z22" s="8">
        <f t="shared" si="32"/>
        <v>0</v>
      </c>
      <c r="AA22" s="8">
        <f t="shared" si="32"/>
        <v>0</v>
      </c>
      <c r="AB22" s="8">
        <f t="shared" si="32"/>
        <v>0</v>
      </c>
      <c r="AC22" s="8">
        <f t="shared" si="32"/>
        <v>0</v>
      </c>
      <c r="AD22" s="8">
        <f t="shared" si="32"/>
        <v>0</v>
      </c>
      <c r="AE22" s="8">
        <f t="shared" si="32"/>
        <v>0</v>
      </c>
      <c r="AF22" s="8">
        <f t="shared" si="32"/>
        <v>0</v>
      </c>
      <c r="AG22" s="8">
        <f t="shared" si="32"/>
        <v>0</v>
      </c>
      <c r="AH22" s="8">
        <f t="shared" si="32"/>
        <v>0</v>
      </c>
      <c r="AI22" s="8">
        <f t="shared" si="32"/>
        <v>0</v>
      </c>
      <c r="AJ22" s="8">
        <f t="shared" si="32"/>
        <v>0</v>
      </c>
      <c r="AK22" s="8">
        <f t="shared" si="32"/>
        <v>0</v>
      </c>
      <c r="AL22" s="8">
        <f t="shared" si="32"/>
        <v>0</v>
      </c>
      <c r="AM22" s="8">
        <f t="shared" si="32"/>
        <v>0</v>
      </c>
      <c r="AN22" s="8">
        <f t="shared" si="32"/>
        <v>0</v>
      </c>
      <c r="AO22" s="8">
        <f t="shared" si="32"/>
        <v>0</v>
      </c>
      <c r="AP22" s="8">
        <f t="shared" si="32"/>
        <v>0</v>
      </c>
      <c r="AQ22" s="8">
        <f t="shared" si="32"/>
        <v>0</v>
      </c>
      <c r="AR22" s="8">
        <f t="shared" si="32"/>
        <v>0</v>
      </c>
      <c r="AS22" s="8">
        <f t="shared" si="32"/>
        <v>0</v>
      </c>
      <c r="AT22" s="8">
        <f t="shared" si="32"/>
        <v>0</v>
      </c>
      <c r="AU22" s="8">
        <f t="shared" si="32"/>
        <v>0</v>
      </c>
      <c r="AV22" s="8">
        <f t="shared" si="32"/>
        <v>0</v>
      </c>
      <c r="AW22" s="8">
        <f t="shared" si="32"/>
        <v>0</v>
      </c>
      <c r="AX22" s="8">
        <f t="shared" si="32"/>
        <v>0</v>
      </c>
      <c r="AY22" s="8">
        <f t="shared" si="32"/>
        <v>0</v>
      </c>
      <c r="AZ22" s="8">
        <f t="shared" si="32"/>
        <v>0</v>
      </c>
      <c r="BA22" s="8">
        <f t="shared" si="32"/>
        <v>0</v>
      </c>
      <c r="BB22" s="8">
        <f t="shared" si="32"/>
        <v>0</v>
      </c>
      <c r="BC22" s="8">
        <f t="shared" si="32"/>
        <v>0</v>
      </c>
      <c r="BD22" s="8">
        <f t="shared" si="32"/>
        <v>0</v>
      </c>
      <c r="BE22" s="8">
        <f t="shared" si="32"/>
        <v>0</v>
      </c>
      <c r="BF22" s="8">
        <f t="shared" si="32"/>
        <v>0</v>
      </c>
      <c r="BG22" s="8">
        <f t="shared" si="32"/>
        <v>0</v>
      </c>
      <c r="BH22" s="8">
        <f t="shared" si="32"/>
        <v>0</v>
      </c>
      <c r="BI22" s="8">
        <f t="shared" si="32"/>
        <v>0</v>
      </c>
      <c r="BJ22" s="8">
        <f t="shared" si="32"/>
        <v>0</v>
      </c>
      <c r="BK22" s="8">
        <f t="shared" si="32"/>
        <v>0</v>
      </c>
      <c r="BL22" s="8">
        <f t="shared" si="32"/>
        <v>0</v>
      </c>
      <c r="BM22" s="8">
        <f t="shared" si="32"/>
        <v>0</v>
      </c>
      <c r="BN22" s="8">
        <f t="shared" si="32"/>
        <v>0</v>
      </c>
      <c r="BO22" s="8">
        <f t="shared" si="32"/>
        <v>0</v>
      </c>
      <c r="BP22" s="8">
        <f t="shared" ref="BP22:CI26" si="33">BP4-BP13</f>
        <v>0</v>
      </c>
      <c r="BQ22" s="8">
        <f t="shared" si="33"/>
        <v>0</v>
      </c>
      <c r="BR22" s="8">
        <f t="shared" si="33"/>
        <v>0</v>
      </c>
      <c r="BS22" s="8">
        <f t="shared" si="33"/>
        <v>0</v>
      </c>
      <c r="BT22" s="8">
        <f t="shared" si="33"/>
        <v>0</v>
      </c>
      <c r="BU22" s="8">
        <f t="shared" si="33"/>
        <v>0</v>
      </c>
      <c r="BV22" s="8">
        <f t="shared" si="33"/>
        <v>0</v>
      </c>
      <c r="BW22" s="8">
        <f t="shared" si="33"/>
        <v>0</v>
      </c>
      <c r="BX22" s="8">
        <f t="shared" si="33"/>
        <v>0</v>
      </c>
      <c r="BY22" s="8">
        <f t="shared" si="33"/>
        <v>0</v>
      </c>
      <c r="BZ22" s="8">
        <f t="shared" si="33"/>
        <v>0</v>
      </c>
      <c r="CA22" s="8">
        <f t="shared" si="33"/>
        <v>-179039.4825051146</v>
      </c>
      <c r="CB22" s="8">
        <f t="shared" si="33"/>
        <v>-185707.5266973268</v>
      </c>
      <c r="CC22" s="8">
        <f t="shared" si="33"/>
        <v>-192623.91171764667</v>
      </c>
      <c r="CD22" s="8">
        <f t="shared" si="33"/>
        <v>-199797.88662998681</v>
      </c>
      <c r="CE22" s="8">
        <f t="shared" si="33"/>
        <v>-207239.04496511153</v>
      </c>
      <c r="CF22" s="8">
        <f t="shared" si="33"/>
        <v>-214957.33754976382</v>
      </c>
      <c r="CG22" s="8">
        <f t="shared" si="33"/>
        <v>-222963.08581359242</v>
      </c>
      <c r="CH22" s="8">
        <f t="shared" si="33"/>
        <v>-231266.99559167484</v>
      </c>
      <c r="CI22" s="8">
        <f t="shared" si="33"/>
        <v>-239880.17144109326</v>
      </c>
      <c r="CJ22" s="8">
        <f t="shared" ref="CJ22:CT22" si="34">CJ4-CJ13</f>
        <v>-248814.13149070943</v>
      </c>
      <c r="CK22" s="8">
        <f t="shared" si="34"/>
        <v>-258080.82284399547</v>
      </c>
      <c r="CL22" s="8">
        <f t="shared" si="34"/>
        <v>-267692.63755551912</v>
      </c>
      <c r="CM22" s="8">
        <f t="shared" si="34"/>
        <v>-277662.42920244846</v>
      </c>
      <c r="CN22" s="8">
        <f t="shared" si="34"/>
        <v>-288003.53007323563</v>
      </c>
      <c r="CO22" s="8">
        <f t="shared" si="34"/>
        <v>0</v>
      </c>
      <c r="CP22" s="8">
        <f t="shared" si="34"/>
        <v>0</v>
      </c>
      <c r="CQ22" s="8">
        <f t="shared" si="34"/>
        <v>0</v>
      </c>
      <c r="CR22" s="8">
        <f t="shared" si="34"/>
        <v>0</v>
      </c>
      <c r="CS22" s="8">
        <f t="shared" si="34"/>
        <v>0</v>
      </c>
      <c r="CT22" s="8">
        <f t="shared" si="34"/>
        <v>0</v>
      </c>
      <c r="CW22" s="2"/>
    </row>
    <row r="23" spans="1:101" ht="35.450000000000003" customHeight="1" x14ac:dyDescent="0.25">
      <c r="A23" s="7" t="s">
        <v>146</v>
      </c>
      <c r="B23" s="8">
        <f t="shared" ref="B23:B25" si="35">SUM(C23:CT23)</f>
        <v>-29053524.548950426</v>
      </c>
      <c r="C23" s="8">
        <f>C5-C14</f>
        <v>0</v>
      </c>
      <c r="D23" s="8">
        <f t="shared" si="32"/>
        <v>0</v>
      </c>
      <c r="E23" s="8">
        <f t="shared" si="32"/>
        <v>0</v>
      </c>
      <c r="F23" s="8">
        <f t="shared" si="32"/>
        <v>0</v>
      </c>
      <c r="G23" s="8">
        <f t="shared" si="32"/>
        <v>0</v>
      </c>
      <c r="H23" s="8">
        <f t="shared" si="32"/>
        <v>0</v>
      </c>
      <c r="I23" s="8">
        <f t="shared" si="32"/>
        <v>0</v>
      </c>
      <c r="J23" s="8">
        <f t="shared" si="32"/>
        <v>0</v>
      </c>
      <c r="K23" s="8">
        <f t="shared" si="32"/>
        <v>0</v>
      </c>
      <c r="L23" s="8">
        <f t="shared" si="32"/>
        <v>0</v>
      </c>
      <c r="M23" s="8">
        <f t="shared" si="32"/>
        <v>0</v>
      </c>
      <c r="N23" s="8">
        <f t="shared" si="32"/>
        <v>0</v>
      </c>
      <c r="O23" s="8">
        <f t="shared" si="32"/>
        <v>0</v>
      </c>
      <c r="P23" s="8">
        <f t="shared" si="32"/>
        <v>0</v>
      </c>
      <c r="Q23" s="8">
        <f t="shared" si="32"/>
        <v>0</v>
      </c>
      <c r="R23" s="8">
        <f t="shared" si="32"/>
        <v>0</v>
      </c>
      <c r="S23" s="8">
        <f t="shared" si="32"/>
        <v>0</v>
      </c>
      <c r="T23" s="8">
        <f t="shared" si="32"/>
        <v>0</v>
      </c>
      <c r="U23" s="8">
        <f t="shared" si="32"/>
        <v>0</v>
      </c>
      <c r="V23" s="8">
        <f t="shared" si="32"/>
        <v>0</v>
      </c>
      <c r="W23" s="8">
        <f t="shared" si="32"/>
        <v>0</v>
      </c>
      <c r="X23" s="8">
        <f t="shared" si="32"/>
        <v>0</v>
      </c>
      <c r="Y23" s="8">
        <f t="shared" si="32"/>
        <v>0</v>
      </c>
      <c r="Z23" s="8">
        <f t="shared" si="32"/>
        <v>0</v>
      </c>
      <c r="AA23" s="8">
        <f t="shared" si="32"/>
        <v>0</v>
      </c>
      <c r="AB23" s="8">
        <f t="shared" si="32"/>
        <v>0</v>
      </c>
      <c r="AC23" s="8">
        <f t="shared" si="32"/>
        <v>0</v>
      </c>
      <c r="AD23" s="8">
        <f t="shared" si="32"/>
        <v>0</v>
      </c>
      <c r="AE23" s="8">
        <f t="shared" si="32"/>
        <v>0</v>
      </c>
      <c r="AF23" s="8">
        <f t="shared" si="32"/>
        <v>0</v>
      </c>
      <c r="AG23" s="8">
        <f t="shared" si="32"/>
        <v>0</v>
      </c>
      <c r="AH23" s="8">
        <f t="shared" si="32"/>
        <v>0</v>
      </c>
      <c r="AI23" s="8">
        <f t="shared" si="32"/>
        <v>0</v>
      </c>
      <c r="AJ23" s="8">
        <f t="shared" si="32"/>
        <v>0</v>
      </c>
      <c r="AK23" s="8">
        <f t="shared" si="32"/>
        <v>0</v>
      </c>
      <c r="AL23" s="8">
        <f t="shared" si="32"/>
        <v>0</v>
      </c>
      <c r="AM23" s="8">
        <f t="shared" si="32"/>
        <v>0</v>
      </c>
      <c r="AN23" s="8">
        <f t="shared" si="32"/>
        <v>0</v>
      </c>
      <c r="AO23" s="8">
        <f t="shared" si="32"/>
        <v>0</v>
      </c>
      <c r="AP23" s="8">
        <f t="shared" si="32"/>
        <v>0</v>
      </c>
      <c r="AQ23" s="8">
        <f t="shared" si="32"/>
        <v>0</v>
      </c>
      <c r="AR23" s="8">
        <f t="shared" si="32"/>
        <v>0</v>
      </c>
      <c r="AS23" s="8">
        <f t="shared" si="32"/>
        <v>0</v>
      </c>
      <c r="AT23" s="8">
        <f t="shared" si="32"/>
        <v>0</v>
      </c>
      <c r="AU23" s="8">
        <f t="shared" si="32"/>
        <v>0</v>
      </c>
      <c r="AV23" s="8">
        <f t="shared" si="32"/>
        <v>0</v>
      </c>
      <c r="AW23" s="8">
        <f t="shared" si="32"/>
        <v>0</v>
      </c>
      <c r="AX23" s="8">
        <f t="shared" si="32"/>
        <v>0</v>
      </c>
      <c r="AY23" s="8">
        <f t="shared" si="32"/>
        <v>0</v>
      </c>
      <c r="AZ23" s="8">
        <f t="shared" si="32"/>
        <v>0</v>
      </c>
      <c r="BA23" s="8">
        <f t="shared" si="32"/>
        <v>0</v>
      </c>
      <c r="BB23" s="8">
        <f t="shared" si="32"/>
        <v>0</v>
      </c>
      <c r="BC23" s="8">
        <f t="shared" si="32"/>
        <v>0</v>
      </c>
      <c r="BD23" s="8">
        <f t="shared" si="32"/>
        <v>0</v>
      </c>
      <c r="BE23" s="8">
        <f t="shared" si="32"/>
        <v>0</v>
      </c>
      <c r="BF23" s="8">
        <f t="shared" si="32"/>
        <v>0</v>
      </c>
      <c r="BG23" s="8">
        <f t="shared" si="32"/>
        <v>0</v>
      </c>
      <c r="BH23" s="8">
        <f t="shared" si="32"/>
        <v>0</v>
      </c>
      <c r="BI23" s="8">
        <f t="shared" si="32"/>
        <v>0</v>
      </c>
      <c r="BJ23" s="8">
        <f t="shared" si="32"/>
        <v>0</v>
      </c>
      <c r="BK23" s="8">
        <f t="shared" si="32"/>
        <v>0</v>
      </c>
      <c r="BL23" s="8">
        <f t="shared" si="32"/>
        <v>0</v>
      </c>
      <c r="BM23" s="8">
        <f t="shared" si="32"/>
        <v>0</v>
      </c>
      <c r="BN23" s="8">
        <f t="shared" si="32"/>
        <v>0</v>
      </c>
      <c r="BO23" s="8">
        <f t="shared" si="32"/>
        <v>0</v>
      </c>
      <c r="BP23" s="8">
        <f t="shared" si="33"/>
        <v>0</v>
      </c>
      <c r="BQ23" s="8">
        <f t="shared" si="33"/>
        <v>0</v>
      </c>
      <c r="BR23" s="8">
        <f t="shared" si="33"/>
        <v>0</v>
      </c>
      <c r="BS23" s="8">
        <f t="shared" si="33"/>
        <v>0</v>
      </c>
      <c r="BT23" s="8">
        <f t="shared" si="33"/>
        <v>0</v>
      </c>
      <c r="BU23" s="8">
        <f t="shared" si="33"/>
        <v>0</v>
      </c>
      <c r="BV23" s="8">
        <f t="shared" si="33"/>
        <v>0</v>
      </c>
      <c r="BW23" s="8">
        <f t="shared" si="33"/>
        <v>0</v>
      </c>
      <c r="BX23" s="8">
        <f t="shared" si="33"/>
        <v>-388050.68922835181</v>
      </c>
      <c r="BY23" s="8">
        <f t="shared" si="33"/>
        <v>-439587.25757785921</v>
      </c>
      <c r="BZ23" s="8">
        <f t="shared" si="33"/>
        <v>-507474.02822819387</v>
      </c>
      <c r="CA23" s="8">
        <f t="shared" si="33"/>
        <v>-1544215.5366066135</v>
      </c>
      <c r="CB23" s="8">
        <f t="shared" si="33"/>
        <v>-1601727.4177644434</v>
      </c>
      <c r="CC23" s="8">
        <f t="shared" si="33"/>
        <v>-1661381.2385647024</v>
      </c>
      <c r="CD23" s="8">
        <f t="shared" si="33"/>
        <v>-1723256.7721836362</v>
      </c>
      <c r="CE23" s="8">
        <f t="shared" si="33"/>
        <v>-1787436.7628240869</v>
      </c>
      <c r="CF23" s="8">
        <f t="shared" si="33"/>
        <v>-1854007.036366713</v>
      </c>
      <c r="CG23" s="8">
        <f t="shared" si="33"/>
        <v>-1923056.6151422348</v>
      </c>
      <c r="CH23" s="8">
        <f t="shared" si="33"/>
        <v>-1994677.8369781955</v>
      </c>
      <c r="CI23" s="8">
        <f t="shared" si="33"/>
        <v>-2068966.4786794295</v>
      </c>
      <c r="CJ23" s="8">
        <f t="shared" ref="CJ23:CT23" si="36">CJ5-CJ14</f>
        <v>-2146021.884107369</v>
      </c>
      <c r="CK23" s="8">
        <f t="shared" si="36"/>
        <v>-2225947.0970294611</v>
      </c>
      <c r="CL23" s="8">
        <f t="shared" si="36"/>
        <v>-2308848.9989163526</v>
      </c>
      <c r="CM23" s="8">
        <f t="shared" si="36"/>
        <v>-2394838.451871118</v>
      </c>
      <c r="CN23" s="8">
        <f t="shared" si="36"/>
        <v>-2484030.4468816575</v>
      </c>
      <c r="CO23" s="8">
        <f t="shared" si="36"/>
        <v>0</v>
      </c>
      <c r="CP23" s="8">
        <f t="shared" si="36"/>
        <v>0</v>
      </c>
      <c r="CQ23" s="8">
        <f t="shared" si="36"/>
        <v>0</v>
      </c>
      <c r="CR23" s="8">
        <f t="shared" si="36"/>
        <v>0</v>
      </c>
      <c r="CS23" s="8">
        <f t="shared" si="36"/>
        <v>0</v>
      </c>
      <c r="CT23" s="8">
        <f t="shared" si="36"/>
        <v>0</v>
      </c>
      <c r="CW23" s="2"/>
    </row>
    <row r="24" spans="1:101" ht="35.450000000000003" customHeight="1" x14ac:dyDescent="0.25">
      <c r="A24" s="7" t="s">
        <v>131</v>
      </c>
      <c r="B24" s="8">
        <f t="shared" si="35"/>
        <v>-1289559.6296035605</v>
      </c>
      <c r="C24" s="8">
        <f>C6-C15</f>
        <v>-269306.99131842999</v>
      </c>
      <c r="D24" s="8">
        <f t="shared" si="32"/>
        <v>-299963.85910199437</v>
      </c>
      <c r="E24" s="8">
        <f t="shared" si="32"/>
        <v>-261951.53039246687</v>
      </c>
      <c r="F24" s="8">
        <f t="shared" si="32"/>
        <v>-243620.23188616021</v>
      </c>
      <c r="G24" s="8">
        <f t="shared" si="32"/>
        <v>-214717.01690450916</v>
      </c>
      <c r="H24" s="8">
        <f t="shared" si="32"/>
        <v>0</v>
      </c>
      <c r="I24" s="8">
        <f t="shared" si="32"/>
        <v>0</v>
      </c>
      <c r="J24" s="8">
        <f t="shared" si="32"/>
        <v>0</v>
      </c>
      <c r="K24" s="8">
        <f t="shared" si="32"/>
        <v>0</v>
      </c>
      <c r="L24" s="8">
        <f t="shared" si="32"/>
        <v>0</v>
      </c>
      <c r="M24" s="8">
        <f t="shared" si="32"/>
        <v>0</v>
      </c>
      <c r="N24" s="8">
        <f t="shared" si="32"/>
        <v>0</v>
      </c>
      <c r="O24" s="8">
        <f t="shared" si="32"/>
        <v>0</v>
      </c>
      <c r="P24" s="8">
        <f t="shared" si="32"/>
        <v>0</v>
      </c>
      <c r="Q24" s="8">
        <f t="shared" si="32"/>
        <v>0</v>
      </c>
      <c r="R24" s="8">
        <f t="shared" si="32"/>
        <v>0</v>
      </c>
      <c r="S24" s="8">
        <f t="shared" si="32"/>
        <v>0</v>
      </c>
      <c r="T24" s="8">
        <f t="shared" si="32"/>
        <v>0</v>
      </c>
      <c r="U24" s="8">
        <f t="shared" si="32"/>
        <v>0</v>
      </c>
      <c r="V24" s="8">
        <f t="shared" si="32"/>
        <v>0</v>
      </c>
      <c r="W24" s="8">
        <f t="shared" si="32"/>
        <v>0</v>
      </c>
      <c r="X24" s="8">
        <f t="shared" si="32"/>
        <v>0</v>
      </c>
      <c r="Y24" s="8">
        <f t="shared" si="32"/>
        <v>0</v>
      </c>
      <c r="Z24" s="8">
        <f t="shared" si="32"/>
        <v>0</v>
      </c>
      <c r="AA24" s="8">
        <f t="shared" si="32"/>
        <v>0</v>
      </c>
      <c r="AB24" s="8">
        <f t="shared" si="32"/>
        <v>0</v>
      </c>
      <c r="AC24" s="8">
        <f t="shared" si="32"/>
        <v>0</v>
      </c>
      <c r="AD24" s="8">
        <f t="shared" si="32"/>
        <v>0</v>
      </c>
      <c r="AE24" s="8">
        <f t="shared" si="32"/>
        <v>0</v>
      </c>
      <c r="AF24" s="8">
        <f t="shared" si="32"/>
        <v>0</v>
      </c>
      <c r="AG24" s="8">
        <f t="shared" si="32"/>
        <v>0</v>
      </c>
      <c r="AH24" s="8">
        <f t="shared" si="32"/>
        <v>0</v>
      </c>
      <c r="AI24" s="8">
        <f t="shared" si="32"/>
        <v>0</v>
      </c>
      <c r="AJ24" s="8">
        <f t="shared" si="32"/>
        <v>0</v>
      </c>
      <c r="AK24" s="8">
        <f t="shared" si="32"/>
        <v>0</v>
      </c>
      <c r="AL24" s="8">
        <f t="shared" si="32"/>
        <v>0</v>
      </c>
      <c r="AM24" s="8">
        <f t="shared" si="32"/>
        <v>0</v>
      </c>
      <c r="AN24" s="8">
        <f t="shared" si="32"/>
        <v>0</v>
      </c>
      <c r="AO24" s="8">
        <f t="shared" si="32"/>
        <v>0</v>
      </c>
      <c r="AP24" s="8">
        <f t="shared" si="32"/>
        <v>0</v>
      </c>
      <c r="AQ24" s="8">
        <f t="shared" si="32"/>
        <v>0</v>
      </c>
      <c r="AR24" s="8">
        <f t="shared" si="32"/>
        <v>0</v>
      </c>
      <c r="AS24" s="8">
        <f t="shared" si="32"/>
        <v>0</v>
      </c>
      <c r="AT24" s="8">
        <f t="shared" si="32"/>
        <v>0</v>
      </c>
      <c r="AU24" s="8">
        <f t="shared" si="32"/>
        <v>0</v>
      </c>
      <c r="AV24" s="8">
        <f t="shared" si="32"/>
        <v>0</v>
      </c>
      <c r="AW24" s="8">
        <f t="shared" si="32"/>
        <v>0</v>
      </c>
      <c r="AX24" s="8">
        <f t="shared" si="32"/>
        <v>0</v>
      </c>
      <c r="AY24" s="8">
        <f t="shared" si="32"/>
        <v>0</v>
      </c>
      <c r="AZ24" s="8">
        <f t="shared" si="32"/>
        <v>0</v>
      </c>
      <c r="BA24" s="8">
        <f t="shared" si="32"/>
        <v>0</v>
      </c>
      <c r="BB24" s="8">
        <f t="shared" si="32"/>
        <v>0</v>
      </c>
      <c r="BC24" s="8">
        <f t="shared" si="32"/>
        <v>0</v>
      </c>
      <c r="BD24" s="8">
        <f t="shared" si="32"/>
        <v>0</v>
      </c>
      <c r="BE24" s="8">
        <f t="shared" si="32"/>
        <v>0</v>
      </c>
      <c r="BF24" s="8">
        <f t="shared" si="32"/>
        <v>0</v>
      </c>
      <c r="BG24" s="8">
        <f t="shared" si="32"/>
        <v>0</v>
      </c>
      <c r="BH24" s="8">
        <f t="shared" si="32"/>
        <v>0</v>
      </c>
      <c r="BI24" s="8">
        <f t="shared" si="32"/>
        <v>0</v>
      </c>
      <c r="BJ24" s="8">
        <f t="shared" si="32"/>
        <v>0</v>
      </c>
      <c r="BK24" s="8">
        <f t="shared" si="32"/>
        <v>0</v>
      </c>
      <c r="BL24" s="8">
        <f t="shared" si="32"/>
        <v>0</v>
      </c>
      <c r="BM24" s="8">
        <f t="shared" si="32"/>
        <v>0</v>
      </c>
      <c r="BN24" s="8">
        <f t="shared" si="32"/>
        <v>0</v>
      </c>
      <c r="BO24" s="8">
        <f t="shared" si="32"/>
        <v>0</v>
      </c>
      <c r="BP24" s="8">
        <f t="shared" si="33"/>
        <v>0</v>
      </c>
      <c r="BQ24" s="8">
        <f t="shared" si="33"/>
        <v>0</v>
      </c>
      <c r="BR24" s="8">
        <f t="shared" si="33"/>
        <v>0</v>
      </c>
      <c r="BS24" s="8">
        <f t="shared" si="33"/>
        <v>0</v>
      </c>
      <c r="BT24" s="8">
        <f t="shared" si="33"/>
        <v>0</v>
      </c>
      <c r="BU24" s="8">
        <f t="shared" si="33"/>
        <v>0</v>
      </c>
      <c r="BV24" s="8">
        <f t="shared" si="33"/>
        <v>0</v>
      </c>
      <c r="BW24" s="8">
        <f t="shared" si="33"/>
        <v>0</v>
      </c>
      <c r="BX24" s="8">
        <f t="shared" si="33"/>
        <v>0</v>
      </c>
      <c r="BY24" s="8">
        <f t="shared" si="33"/>
        <v>0</v>
      </c>
      <c r="BZ24" s="8">
        <f t="shared" si="33"/>
        <v>0</v>
      </c>
      <c r="CA24" s="8">
        <f t="shared" si="33"/>
        <v>0</v>
      </c>
      <c r="CB24" s="8">
        <f t="shared" si="33"/>
        <v>0</v>
      </c>
      <c r="CC24" s="8">
        <f t="shared" si="33"/>
        <v>0</v>
      </c>
      <c r="CD24" s="8">
        <f t="shared" si="33"/>
        <v>0</v>
      </c>
      <c r="CE24" s="8">
        <f t="shared" si="33"/>
        <v>0</v>
      </c>
      <c r="CF24" s="8">
        <f t="shared" si="33"/>
        <v>0</v>
      </c>
      <c r="CG24" s="8">
        <f t="shared" si="33"/>
        <v>0</v>
      </c>
      <c r="CH24" s="8">
        <f t="shared" si="33"/>
        <v>0</v>
      </c>
      <c r="CI24" s="8">
        <f t="shared" si="33"/>
        <v>0</v>
      </c>
      <c r="CJ24" s="8">
        <f t="shared" ref="CJ24:CT24" si="37">CJ6-CJ15</f>
        <v>0</v>
      </c>
      <c r="CK24" s="8">
        <f t="shared" si="37"/>
        <v>0</v>
      </c>
      <c r="CL24" s="8">
        <f t="shared" si="37"/>
        <v>0</v>
      </c>
      <c r="CM24" s="8">
        <f t="shared" si="37"/>
        <v>0</v>
      </c>
      <c r="CN24" s="8">
        <f t="shared" si="37"/>
        <v>0</v>
      </c>
      <c r="CO24" s="8">
        <f t="shared" si="37"/>
        <v>0</v>
      </c>
      <c r="CP24" s="8">
        <f t="shared" si="37"/>
        <v>0</v>
      </c>
      <c r="CQ24" s="8">
        <f t="shared" si="37"/>
        <v>0</v>
      </c>
      <c r="CR24" s="8">
        <f t="shared" si="37"/>
        <v>0</v>
      </c>
      <c r="CS24" s="8">
        <f t="shared" si="37"/>
        <v>0</v>
      </c>
      <c r="CT24" s="8">
        <f t="shared" si="37"/>
        <v>0</v>
      </c>
      <c r="CW24" s="2"/>
    </row>
    <row r="25" spans="1:101" ht="35.450000000000003" customHeight="1" x14ac:dyDescent="0.25">
      <c r="A25" s="7" t="s">
        <v>149</v>
      </c>
      <c r="B25" s="8">
        <f t="shared" si="35"/>
        <v>-92553094.107999578</v>
      </c>
      <c r="C25" s="8">
        <f t="shared" ref="C25:R26" si="38">C7-C16</f>
        <v>64999.702245820488</v>
      </c>
      <c r="D25" s="8">
        <f t="shared" si="38"/>
        <v>143985.43546877356</v>
      </c>
      <c r="E25" s="8">
        <f t="shared" si="38"/>
        <v>148365.44509699807</v>
      </c>
      <c r="F25" s="8">
        <f t="shared" si="38"/>
        <v>144302.3532879902</v>
      </c>
      <c r="G25" s="8">
        <f t="shared" si="38"/>
        <v>0</v>
      </c>
      <c r="H25" s="8">
        <f t="shared" si="38"/>
        <v>0</v>
      </c>
      <c r="I25" s="8">
        <f t="shared" si="38"/>
        <v>0</v>
      </c>
      <c r="J25" s="8">
        <f t="shared" si="38"/>
        <v>0</v>
      </c>
      <c r="K25" s="8">
        <f t="shared" si="38"/>
        <v>0</v>
      </c>
      <c r="L25" s="8">
        <f t="shared" si="38"/>
        <v>0</v>
      </c>
      <c r="M25" s="8">
        <f t="shared" si="38"/>
        <v>0</v>
      </c>
      <c r="N25" s="8">
        <f t="shared" si="38"/>
        <v>0</v>
      </c>
      <c r="O25" s="8">
        <f t="shared" si="38"/>
        <v>0</v>
      </c>
      <c r="P25" s="8">
        <f t="shared" si="38"/>
        <v>0</v>
      </c>
      <c r="Q25" s="8">
        <f t="shared" si="38"/>
        <v>0</v>
      </c>
      <c r="R25" s="8">
        <f t="shared" si="38"/>
        <v>0</v>
      </c>
      <c r="S25" s="8">
        <f t="shared" si="32"/>
        <v>0</v>
      </c>
      <c r="T25" s="8">
        <f t="shared" si="32"/>
        <v>0</v>
      </c>
      <c r="U25" s="8">
        <f t="shared" si="32"/>
        <v>0</v>
      </c>
      <c r="V25" s="8">
        <f t="shared" si="32"/>
        <v>0</v>
      </c>
      <c r="W25" s="8">
        <f t="shared" si="32"/>
        <v>0</v>
      </c>
      <c r="X25" s="8">
        <f t="shared" si="32"/>
        <v>0</v>
      </c>
      <c r="Y25" s="8">
        <f t="shared" si="32"/>
        <v>0</v>
      </c>
      <c r="Z25" s="8">
        <f t="shared" si="32"/>
        <v>0</v>
      </c>
      <c r="AA25" s="8">
        <f t="shared" si="32"/>
        <v>0</v>
      </c>
      <c r="AB25" s="8">
        <f t="shared" si="32"/>
        <v>0</v>
      </c>
      <c r="AC25" s="8">
        <f t="shared" si="32"/>
        <v>0</v>
      </c>
      <c r="AD25" s="8">
        <f t="shared" si="32"/>
        <v>0</v>
      </c>
      <c r="AE25" s="8">
        <f t="shared" si="32"/>
        <v>0</v>
      </c>
      <c r="AF25" s="8">
        <f t="shared" si="32"/>
        <v>0</v>
      </c>
      <c r="AG25" s="8">
        <f t="shared" si="32"/>
        <v>0</v>
      </c>
      <c r="AH25" s="8">
        <f t="shared" si="32"/>
        <v>0</v>
      </c>
      <c r="AI25" s="8">
        <f t="shared" si="32"/>
        <v>0</v>
      </c>
      <c r="AJ25" s="8">
        <f t="shared" si="32"/>
        <v>0</v>
      </c>
      <c r="AK25" s="8">
        <f t="shared" si="32"/>
        <v>0</v>
      </c>
      <c r="AL25" s="8">
        <f t="shared" si="32"/>
        <v>0</v>
      </c>
      <c r="AM25" s="8">
        <f t="shared" si="32"/>
        <v>0</v>
      </c>
      <c r="AN25" s="8">
        <f t="shared" si="32"/>
        <v>0</v>
      </c>
      <c r="AO25" s="8">
        <f t="shared" si="32"/>
        <v>0</v>
      </c>
      <c r="AP25" s="8">
        <f t="shared" si="32"/>
        <v>0</v>
      </c>
      <c r="AQ25" s="8">
        <f t="shared" si="32"/>
        <v>0</v>
      </c>
      <c r="AR25" s="8">
        <f t="shared" si="32"/>
        <v>0</v>
      </c>
      <c r="AS25" s="8">
        <f t="shared" si="32"/>
        <v>0</v>
      </c>
      <c r="AT25" s="8">
        <f t="shared" si="32"/>
        <v>0</v>
      </c>
      <c r="AU25" s="8">
        <f t="shared" si="32"/>
        <v>0</v>
      </c>
      <c r="AV25" s="8">
        <f t="shared" si="32"/>
        <v>0</v>
      </c>
      <c r="AW25" s="8">
        <f t="shared" si="32"/>
        <v>0</v>
      </c>
      <c r="AX25" s="8">
        <f t="shared" si="32"/>
        <v>0</v>
      </c>
      <c r="AY25" s="8">
        <f t="shared" si="32"/>
        <v>0</v>
      </c>
      <c r="AZ25" s="8">
        <f t="shared" si="32"/>
        <v>0</v>
      </c>
      <c r="BA25" s="8">
        <f t="shared" si="32"/>
        <v>0</v>
      </c>
      <c r="BB25" s="8">
        <f t="shared" si="32"/>
        <v>0</v>
      </c>
      <c r="BC25" s="8">
        <f t="shared" si="32"/>
        <v>0</v>
      </c>
      <c r="BD25" s="8">
        <f t="shared" si="32"/>
        <v>0</v>
      </c>
      <c r="BE25" s="8">
        <f t="shared" si="32"/>
        <v>0</v>
      </c>
      <c r="BF25" s="8">
        <f t="shared" si="32"/>
        <v>0</v>
      </c>
      <c r="BG25" s="8">
        <f t="shared" si="32"/>
        <v>0</v>
      </c>
      <c r="BH25" s="8">
        <f t="shared" si="32"/>
        <v>0</v>
      </c>
      <c r="BI25" s="8">
        <f t="shared" si="32"/>
        <v>0</v>
      </c>
      <c r="BJ25" s="8">
        <f t="shared" si="32"/>
        <v>0</v>
      </c>
      <c r="BK25" s="8">
        <f t="shared" si="32"/>
        <v>0</v>
      </c>
      <c r="BL25" s="8">
        <f t="shared" si="32"/>
        <v>0</v>
      </c>
      <c r="BM25" s="8">
        <f t="shared" si="32"/>
        <v>0</v>
      </c>
      <c r="BN25" s="8">
        <f t="shared" si="32"/>
        <v>0</v>
      </c>
      <c r="BO25" s="8">
        <f t="shared" si="32"/>
        <v>0</v>
      </c>
      <c r="BP25" s="8">
        <f t="shared" si="33"/>
        <v>0</v>
      </c>
      <c r="BQ25" s="8">
        <f t="shared" si="33"/>
        <v>0</v>
      </c>
      <c r="BR25" s="8">
        <f t="shared" si="33"/>
        <v>0</v>
      </c>
      <c r="BS25" s="8">
        <f t="shared" si="33"/>
        <v>0</v>
      </c>
      <c r="BT25" s="8">
        <f t="shared" si="33"/>
        <v>0</v>
      </c>
      <c r="BU25" s="8">
        <f t="shared" si="33"/>
        <v>0</v>
      </c>
      <c r="BV25" s="8">
        <f t="shared" si="33"/>
        <v>0</v>
      </c>
      <c r="BW25" s="8">
        <f t="shared" si="33"/>
        <v>0</v>
      </c>
      <c r="BX25" s="8">
        <f t="shared" si="33"/>
        <v>-843588.45484424243</v>
      </c>
      <c r="BY25" s="8">
        <f t="shared" si="33"/>
        <v>-875006.58127219742</v>
      </c>
      <c r="BZ25" s="8">
        <f t="shared" si="33"/>
        <v>-907594.82645009039</v>
      </c>
      <c r="CA25" s="8">
        <f t="shared" si="33"/>
        <v>-3356990.2969708992</v>
      </c>
      <c r="CB25" s="8">
        <f t="shared" si="33"/>
        <v>-3482016.125574877</v>
      </c>
      <c r="CC25" s="8">
        <f t="shared" si="33"/>
        <v>-3611698.3447058746</v>
      </c>
      <c r="CD25" s="8">
        <f t="shared" si="33"/>
        <v>-3746210.3743122527</v>
      </c>
      <c r="CE25" s="8">
        <f t="shared" si="33"/>
        <v>-3885732.0930958414</v>
      </c>
      <c r="CF25" s="8">
        <f t="shared" si="33"/>
        <v>-4030450.0790580716</v>
      </c>
      <c r="CG25" s="8">
        <f t="shared" si="33"/>
        <v>-4180557.8590048579</v>
      </c>
      <c r="CH25" s="8">
        <f t="shared" si="33"/>
        <v>-4336256.1673439033</v>
      </c>
      <c r="CI25" s="8">
        <f t="shared" si="33"/>
        <v>-4497753.2145204991</v>
      </c>
      <c r="CJ25" s="8">
        <f t="shared" ref="CJ25:CT25" si="39">CJ7-CJ16</f>
        <v>-4665264.9654508019</v>
      </c>
      <c r="CK25" s="8">
        <f t="shared" si="39"/>
        <v>-4839015.4283249145</v>
      </c>
      <c r="CL25" s="8">
        <f t="shared" si="39"/>
        <v>-5019236.9541659849</v>
      </c>
      <c r="CM25" s="8">
        <f t="shared" si="39"/>
        <v>-5206170.547545909</v>
      </c>
      <c r="CN25" s="8">
        <f t="shared" si="39"/>
        <v>-5400066.1888731681</v>
      </c>
      <c r="CO25" s="8">
        <f t="shared" si="39"/>
        <v>-5601183.1686837422</v>
      </c>
      <c r="CP25" s="8">
        <f t="shared" si="39"/>
        <v>-5809790.4343821984</v>
      </c>
      <c r="CQ25" s="8">
        <f t="shared" si="39"/>
        <v>-6026166.9498965638</v>
      </c>
      <c r="CR25" s="8">
        <f t="shared" si="39"/>
        <v>-6250602.068728026</v>
      </c>
      <c r="CS25" s="8">
        <f t="shared" si="39"/>
        <v>-6483395.920894241</v>
      </c>
      <c r="CT25" s="8">
        <f t="shared" si="39"/>
        <v>0</v>
      </c>
      <c r="CW25" s="2"/>
    </row>
    <row r="26" spans="1:101" ht="35.450000000000003" customHeight="1" x14ac:dyDescent="0.25">
      <c r="A26" s="9" t="s">
        <v>6</v>
      </c>
      <c r="B26" s="8">
        <f>SUM(C26:CT26)</f>
        <v>-127613629.30929485</v>
      </c>
      <c r="C26" s="10">
        <f>C8-C17</f>
        <v>-507036.36670388648</v>
      </c>
      <c r="D26" s="10">
        <f t="shared" si="38"/>
        <v>-543648.78282913566</v>
      </c>
      <c r="E26" s="10">
        <f t="shared" si="38"/>
        <v>-526368.54313913826</v>
      </c>
      <c r="F26" s="10">
        <f t="shared" si="38"/>
        <v>-499858.01259138854</v>
      </c>
      <c r="G26" s="10">
        <f t="shared" si="38"/>
        <v>-214717.01690450904</v>
      </c>
      <c r="H26" s="10">
        <f t="shared" si="38"/>
        <v>0</v>
      </c>
      <c r="I26" s="10">
        <f t="shared" si="38"/>
        <v>0</v>
      </c>
      <c r="J26" s="10">
        <f t="shared" si="38"/>
        <v>0</v>
      </c>
      <c r="K26" s="10">
        <f t="shared" si="38"/>
        <v>0</v>
      </c>
      <c r="L26" s="10">
        <f t="shared" si="38"/>
        <v>0</v>
      </c>
      <c r="M26" s="10">
        <f t="shared" si="38"/>
        <v>0</v>
      </c>
      <c r="N26" s="10">
        <f t="shared" si="38"/>
        <v>0</v>
      </c>
      <c r="O26" s="10">
        <f t="shared" si="38"/>
        <v>0</v>
      </c>
      <c r="P26" s="10">
        <f t="shared" si="38"/>
        <v>0</v>
      </c>
      <c r="Q26" s="10">
        <f t="shared" si="38"/>
        <v>0</v>
      </c>
      <c r="R26" s="10">
        <f t="shared" si="38"/>
        <v>0</v>
      </c>
      <c r="S26" s="10">
        <f t="shared" si="32"/>
        <v>0</v>
      </c>
      <c r="T26" s="10">
        <f t="shared" si="32"/>
        <v>0</v>
      </c>
      <c r="U26" s="10">
        <f t="shared" si="32"/>
        <v>0</v>
      </c>
      <c r="V26" s="10">
        <f t="shared" si="32"/>
        <v>0</v>
      </c>
      <c r="W26" s="10">
        <f t="shared" si="32"/>
        <v>0</v>
      </c>
      <c r="X26" s="10">
        <f t="shared" si="32"/>
        <v>0</v>
      </c>
      <c r="Y26" s="10">
        <f t="shared" si="32"/>
        <v>0</v>
      </c>
      <c r="Z26" s="10">
        <f t="shared" si="32"/>
        <v>0</v>
      </c>
      <c r="AA26" s="10">
        <f t="shared" si="32"/>
        <v>0</v>
      </c>
      <c r="AB26" s="10">
        <f t="shared" si="32"/>
        <v>0</v>
      </c>
      <c r="AC26" s="10">
        <f t="shared" si="32"/>
        <v>0</v>
      </c>
      <c r="AD26" s="10">
        <f t="shared" si="32"/>
        <v>0</v>
      </c>
      <c r="AE26" s="10">
        <f t="shared" si="32"/>
        <v>0</v>
      </c>
      <c r="AF26" s="10">
        <f t="shared" si="32"/>
        <v>0</v>
      </c>
      <c r="AG26" s="10">
        <f t="shared" ref="AG26:BO26" si="40">AG8-AG17</f>
        <v>0</v>
      </c>
      <c r="AH26" s="10">
        <f t="shared" si="40"/>
        <v>0</v>
      </c>
      <c r="AI26" s="10">
        <f t="shared" si="40"/>
        <v>0</v>
      </c>
      <c r="AJ26" s="10">
        <f t="shared" si="40"/>
        <v>0</v>
      </c>
      <c r="AK26" s="10">
        <f t="shared" si="40"/>
        <v>0</v>
      </c>
      <c r="AL26" s="10">
        <f t="shared" si="40"/>
        <v>0</v>
      </c>
      <c r="AM26" s="10">
        <f t="shared" si="40"/>
        <v>0</v>
      </c>
      <c r="AN26" s="10">
        <f t="shared" si="40"/>
        <v>0</v>
      </c>
      <c r="AO26" s="10">
        <f t="shared" si="40"/>
        <v>0</v>
      </c>
      <c r="AP26" s="10">
        <f t="shared" si="40"/>
        <v>0</v>
      </c>
      <c r="AQ26" s="10">
        <f t="shared" si="40"/>
        <v>0</v>
      </c>
      <c r="AR26" s="10">
        <f t="shared" si="40"/>
        <v>0</v>
      </c>
      <c r="AS26" s="10">
        <f t="shared" si="40"/>
        <v>0</v>
      </c>
      <c r="AT26" s="10">
        <f t="shared" si="40"/>
        <v>0</v>
      </c>
      <c r="AU26" s="10">
        <f t="shared" si="40"/>
        <v>0</v>
      </c>
      <c r="AV26" s="10">
        <f t="shared" si="40"/>
        <v>0</v>
      </c>
      <c r="AW26" s="10">
        <f t="shared" si="40"/>
        <v>0</v>
      </c>
      <c r="AX26" s="10">
        <f t="shared" si="40"/>
        <v>0</v>
      </c>
      <c r="AY26" s="10">
        <f t="shared" si="40"/>
        <v>0</v>
      </c>
      <c r="AZ26" s="10">
        <f t="shared" si="40"/>
        <v>0</v>
      </c>
      <c r="BA26" s="10">
        <f t="shared" si="40"/>
        <v>0</v>
      </c>
      <c r="BB26" s="10">
        <f t="shared" si="40"/>
        <v>0</v>
      </c>
      <c r="BC26" s="10">
        <f t="shared" si="40"/>
        <v>0</v>
      </c>
      <c r="BD26" s="10">
        <f t="shared" si="40"/>
        <v>0</v>
      </c>
      <c r="BE26" s="10">
        <f t="shared" si="40"/>
        <v>0</v>
      </c>
      <c r="BF26" s="10">
        <f t="shared" si="40"/>
        <v>0</v>
      </c>
      <c r="BG26" s="10">
        <f t="shared" si="40"/>
        <v>0</v>
      </c>
      <c r="BH26" s="10">
        <f t="shared" si="40"/>
        <v>0</v>
      </c>
      <c r="BI26" s="10">
        <f t="shared" si="40"/>
        <v>0</v>
      </c>
      <c r="BJ26" s="10">
        <f t="shared" si="40"/>
        <v>0</v>
      </c>
      <c r="BK26" s="10">
        <f t="shared" si="40"/>
        <v>0</v>
      </c>
      <c r="BL26" s="10">
        <f t="shared" si="40"/>
        <v>0</v>
      </c>
      <c r="BM26" s="10">
        <f t="shared" si="40"/>
        <v>0</v>
      </c>
      <c r="BN26" s="10">
        <f t="shared" si="40"/>
        <v>0</v>
      </c>
      <c r="BO26" s="10">
        <f t="shared" si="40"/>
        <v>0</v>
      </c>
      <c r="BP26" s="10">
        <f t="shared" si="33"/>
        <v>0</v>
      </c>
      <c r="BQ26" s="10">
        <f t="shared" si="33"/>
        <v>0</v>
      </c>
      <c r="BR26" s="10">
        <f t="shared" si="33"/>
        <v>0</v>
      </c>
      <c r="BS26" s="10">
        <f t="shared" si="33"/>
        <v>0</v>
      </c>
      <c r="BT26" s="10">
        <f t="shared" si="33"/>
        <v>0</v>
      </c>
      <c r="BU26" s="10">
        <f t="shared" si="33"/>
        <v>0</v>
      </c>
      <c r="BV26" s="10">
        <f t="shared" si="33"/>
        <v>0</v>
      </c>
      <c r="BW26" s="10">
        <f t="shared" si="33"/>
        <v>0</v>
      </c>
      <c r="BX26" s="10">
        <f t="shared" si="33"/>
        <v>-1231639.1440725941</v>
      </c>
      <c r="BY26" s="10">
        <f t="shared" si="33"/>
        <v>-1314593.8388500568</v>
      </c>
      <c r="BZ26" s="10">
        <f t="shared" si="33"/>
        <v>-1415068.8546782844</v>
      </c>
      <c r="CA26" s="10">
        <f t="shared" si="33"/>
        <v>-5080245.3160826275</v>
      </c>
      <c r="CB26" s="10">
        <f t="shared" si="33"/>
        <v>-5269451.0700366478</v>
      </c>
      <c r="CC26" s="10">
        <f t="shared" si="33"/>
        <v>-5465703.4949882235</v>
      </c>
      <c r="CD26" s="10">
        <f t="shared" si="33"/>
        <v>-5669265.0331258755</v>
      </c>
      <c r="CE26" s="10">
        <f t="shared" si="33"/>
        <v>-5880407.9008850399</v>
      </c>
      <c r="CF26" s="10">
        <f t="shared" si="33"/>
        <v>-6099414.4529745486</v>
      </c>
      <c r="CG26" s="10">
        <f t="shared" si="33"/>
        <v>-6326577.5599606857</v>
      </c>
      <c r="CH26" s="10">
        <f t="shared" si="33"/>
        <v>-6562200.9999137735</v>
      </c>
      <c r="CI26" s="10">
        <f t="shared" si="33"/>
        <v>-6806599.8646410219</v>
      </c>
      <c r="CJ26" s="10">
        <f t="shared" ref="CJ26:CT26" si="41">CJ8-CJ17</f>
        <v>-7060100.9810488801</v>
      </c>
      <c r="CK26" s="10">
        <f t="shared" si="41"/>
        <v>-7323043.348198371</v>
      </c>
      <c r="CL26" s="10">
        <f t="shared" si="41"/>
        <v>-7595778.5906378571</v>
      </c>
      <c r="CM26" s="10">
        <f t="shared" si="41"/>
        <v>-7878671.428619476</v>
      </c>
      <c r="CN26" s="10">
        <f t="shared" si="41"/>
        <v>-8172100.1658280613</v>
      </c>
      <c r="CO26" s="10">
        <f t="shared" si="41"/>
        <v>-5601183.1686837422</v>
      </c>
      <c r="CP26" s="10">
        <f t="shared" si="41"/>
        <v>-5809790.4343821984</v>
      </c>
      <c r="CQ26" s="10">
        <f t="shared" si="41"/>
        <v>-6026166.9498965638</v>
      </c>
      <c r="CR26" s="10">
        <f t="shared" si="41"/>
        <v>-6250602.068728026</v>
      </c>
      <c r="CS26" s="10">
        <f t="shared" si="41"/>
        <v>-6483395.920894241</v>
      </c>
      <c r="CT26" s="10">
        <f t="shared" si="41"/>
        <v>0</v>
      </c>
      <c r="CW26" s="2"/>
    </row>
    <row r="27" spans="1:101" ht="75.599999999999994" customHeight="1" x14ac:dyDescent="0.25">
      <c r="A27" s="13" t="s">
        <v>150</v>
      </c>
      <c r="B27" s="11"/>
      <c r="C27" s="11"/>
      <c r="D27" s="11"/>
      <c r="E27" s="11"/>
      <c r="F27" s="11"/>
      <c r="G27" s="11"/>
      <c r="H27" s="11"/>
      <c r="I27" s="11"/>
      <c r="J27" s="11"/>
      <c r="CW27" s="2"/>
    </row>
    <row r="28" spans="1:101" ht="35.450000000000003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ht="35.450000000000003" customHeight="1" x14ac:dyDescent="0.25">
      <c r="A29" s="19" t="s">
        <v>135</v>
      </c>
      <c r="CW29" s="2"/>
    </row>
    <row r="30" spans="1:101" ht="35.450000000000003" customHeight="1" x14ac:dyDescent="0.25">
      <c r="A30" s="3" t="s">
        <v>4</v>
      </c>
      <c r="CW30" s="2"/>
    </row>
    <row r="31" spans="1:101" ht="35.450000000000003" customHeight="1" x14ac:dyDescent="0.25">
      <c r="A31" s="7" t="s">
        <v>5</v>
      </c>
      <c r="B31" s="5" t="s">
        <v>97</v>
      </c>
      <c r="C31" s="6">
        <v>44926</v>
      </c>
      <c r="D31" s="6">
        <v>45291</v>
      </c>
      <c r="E31" s="6">
        <v>45657</v>
      </c>
      <c r="F31" s="6">
        <v>46022</v>
      </c>
      <c r="G31" s="6">
        <v>46387</v>
      </c>
      <c r="H31" s="6">
        <v>46752</v>
      </c>
      <c r="I31" s="6">
        <v>47118</v>
      </c>
      <c r="J31" s="6">
        <v>47483</v>
      </c>
      <c r="K31" s="6">
        <v>47848</v>
      </c>
      <c r="L31" s="6">
        <v>48213</v>
      </c>
      <c r="M31" s="6">
        <v>48579</v>
      </c>
      <c r="N31" s="6">
        <v>48944</v>
      </c>
      <c r="O31" s="6">
        <v>49309</v>
      </c>
      <c r="P31" s="6">
        <v>49674</v>
      </c>
      <c r="Q31" s="6">
        <v>50040</v>
      </c>
      <c r="R31" s="6">
        <v>50405</v>
      </c>
      <c r="S31" s="6">
        <v>50770</v>
      </c>
      <c r="T31" s="6">
        <v>51135</v>
      </c>
      <c r="U31" s="6">
        <v>51501</v>
      </c>
      <c r="V31" s="6">
        <v>51866</v>
      </c>
      <c r="W31" s="6">
        <v>52231</v>
      </c>
      <c r="X31" s="6">
        <v>52596</v>
      </c>
      <c r="Y31" s="6">
        <v>52962</v>
      </c>
      <c r="Z31" s="6">
        <v>53327</v>
      </c>
      <c r="AA31" s="6">
        <v>53692</v>
      </c>
      <c r="AB31" s="6">
        <v>54057</v>
      </c>
      <c r="AC31" s="6">
        <v>54423</v>
      </c>
      <c r="AD31" s="6">
        <v>54788</v>
      </c>
      <c r="AE31" s="6">
        <v>55153</v>
      </c>
      <c r="AF31" s="6">
        <v>55518</v>
      </c>
      <c r="AG31" s="6">
        <v>55884</v>
      </c>
      <c r="AH31" s="6">
        <v>56249</v>
      </c>
      <c r="AI31" s="6">
        <v>56614</v>
      </c>
      <c r="AJ31" s="6">
        <v>56979</v>
      </c>
      <c r="AK31" s="6">
        <v>57345</v>
      </c>
      <c r="AL31" s="6">
        <v>57710</v>
      </c>
      <c r="AM31" s="6">
        <v>58075</v>
      </c>
      <c r="AN31" s="6">
        <v>58440</v>
      </c>
      <c r="AO31" s="6">
        <v>58806</v>
      </c>
      <c r="AP31" s="6">
        <v>59171</v>
      </c>
      <c r="AQ31" s="6">
        <v>59536</v>
      </c>
      <c r="AR31" s="6">
        <v>59901</v>
      </c>
      <c r="AS31" s="6">
        <v>60267</v>
      </c>
      <c r="AT31" s="6">
        <v>60632</v>
      </c>
      <c r="AU31" s="6">
        <v>60997</v>
      </c>
      <c r="AV31" s="6">
        <v>61362</v>
      </c>
      <c r="AW31" s="6">
        <v>61728</v>
      </c>
      <c r="AX31" s="6">
        <v>62093</v>
      </c>
      <c r="AY31" s="6">
        <v>62458</v>
      </c>
      <c r="AZ31" s="6">
        <v>62823</v>
      </c>
      <c r="BA31" s="6">
        <v>63189</v>
      </c>
      <c r="BB31" s="6">
        <v>63554</v>
      </c>
      <c r="BC31" s="6">
        <v>63919</v>
      </c>
      <c r="BD31" s="6">
        <v>64284</v>
      </c>
      <c r="BE31" s="6">
        <v>64650</v>
      </c>
      <c r="BF31" s="6">
        <v>65015</v>
      </c>
      <c r="BG31" s="6">
        <v>65380</v>
      </c>
      <c r="BH31" s="6">
        <v>65745</v>
      </c>
      <c r="BI31" s="6">
        <v>66111</v>
      </c>
      <c r="BJ31" s="6">
        <v>66476</v>
      </c>
      <c r="BK31" s="6">
        <v>66841</v>
      </c>
      <c r="BL31" s="6">
        <v>67206</v>
      </c>
      <c r="BM31" s="6">
        <v>67572</v>
      </c>
      <c r="BN31" s="6">
        <v>67937</v>
      </c>
      <c r="BO31" s="6">
        <v>68302</v>
      </c>
      <c r="BP31" s="6">
        <v>68667</v>
      </c>
      <c r="BQ31" s="6">
        <v>69033</v>
      </c>
      <c r="BR31" s="6">
        <v>69398</v>
      </c>
      <c r="BS31" s="6">
        <v>69763</v>
      </c>
      <c r="BT31" s="6">
        <v>70128</v>
      </c>
      <c r="BU31" s="6">
        <v>70494</v>
      </c>
      <c r="BV31" s="6">
        <v>70859</v>
      </c>
      <c r="BW31" s="6">
        <v>71224</v>
      </c>
      <c r="BX31" s="6">
        <v>71589</v>
      </c>
      <c r="BY31" s="6">
        <v>71955</v>
      </c>
      <c r="BZ31" s="6">
        <v>72320</v>
      </c>
      <c r="CA31" s="6">
        <v>72685</v>
      </c>
      <c r="CB31" s="6">
        <v>73050</v>
      </c>
      <c r="CC31" s="6">
        <v>73415</v>
      </c>
      <c r="CD31" s="6">
        <v>73780</v>
      </c>
      <c r="CE31" s="6">
        <v>74145</v>
      </c>
      <c r="CF31" s="6">
        <v>74510</v>
      </c>
      <c r="CG31" s="6">
        <v>74876</v>
      </c>
      <c r="CH31" s="6">
        <v>75241</v>
      </c>
      <c r="CI31" s="6">
        <v>75606</v>
      </c>
      <c r="CJ31" s="6">
        <v>75971</v>
      </c>
      <c r="CK31" s="6">
        <v>76337</v>
      </c>
      <c r="CL31" s="6">
        <v>76702</v>
      </c>
      <c r="CM31" s="6">
        <v>77067</v>
      </c>
      <c r="CN31" s="6">
        <v>77432</v>
      </c>
      <c r="CO31" s="6">
        <v>77798</v>
      </c>
      <c r="CP31" s="6">
        <v>78163</v>
      </c>
      <c r="CQ31" s="6">
        <v>78528</v>
      </c>
      <c r="CR31" s="6">
        <v>78893</v>
      </c>
      <c r="CS31" s="6">
        <v>79259</v>
      </c>
      <c r="CT31" s="6">
        <v>79624</v>
      </c>
      <c r="CU31" s="6">
        <v>79989</v>
      </c>
      <c r="CW31" s="2"/>
    </row>
    <row r="32" spans="1:101" ht="35.450000000000003" customHeight="1" x14ac:dyDescent="0.25">
      <c r="A32" s="45" t="s">
        <v>133</v>
      </c>
      <c r="B32" s="9"/>
      <c r="C32" s="9"/>
      <c r="D32" s="14">
        <f>C17</f>
        <v>896157</v>
      </c>
      <c r="E32" s="14">
        <f>D17</f>
        <v>1009245</v>
      </c>
      <c r="F32" s="14">
        <f t="shared" ref="F32:BH32" si="42">E17</f>
        <v>1007810</v>
      </c>
      <c r="G32" s="14">
        <f t="shared" si="42"/>
        <v>999230</v>
      </c>
      <c r="H32" s="14">
        <f t="shared" si="42"/>
        <v>887113.26094064454</v>
      </c>
      <c r="I32" s="14">
        <f t="shared" si="42"/>
        <v>700775.61230066465</v>
      </c>
      <c r="J32" s="14">
        <f t="shared" si="42"/>
        <v>702645.73552314308</v>
      </c>
      <c r="K32" s="14">
        <f t="shared" si="42"/>
        <v>714453.79160701938</v>
      </c>
      <c r="L32" s="14">
        <f t="shared" si="42"/>
        <v>741062.50041845744</v>
      </c>
      <c r="M32" s="14">
        <f t="shared" si="42"/>
        <v>822738.94708397146</v>
      </c>
      <c r="N32" s="14">
        <f t="shared" si="42"/>
        <v>532862.04378176935</v>
      </c>
      <c r="O32" s="14">
        <f t="shared" si="42"/>
        <v>525695.62512135785</v>
      </c>
      <c r="P32" s="14">
        <f t="shared" si="42"/>
        <v>545274.33262718248</v>
      </c>
      <c r="Q32" s="14">
        <f t="shared" si="42"/>
        <v>713125.40571924858</v>
      </c>
      <c r="R32" s="14">
        <f t="shared" si="42"/>
        <v>496214.77476341807</v>
      </c>
      <c r="S32" s="14">
        <f t="shared" si="42"/>
        <v>514695.51432239538</v>
      </c>
      <c r="T32" s="14">
        <f t="shared" si="42"/>
        <v>481475.96363271755</v>
      </c>
      <c r="U32" s="14">
        <f t="shared" si="42"/>
        <v>499407.7793309628</v>
      </c>
      <c r="V32" s="14">
        <f t="shared" si="42"/>
        <v>464327.91014350974</v>
      </c>
      <c r="W32" s="14">
        <f t="shared" si="42"/>
        <v>481621.07353514328</v>
      </c>
      <c r="X32" s="14">
        <f t="shared" si="42"/>
        <v>499558.29362368572</v>
      </c>
      <c r="Y32" s="14">
        <f t="shared" si="42"/>
        <v>518163.55728877557</v>
      </c>
      <c r="Z32" s="14">
        <f t="shared" si="42"/>
        <v>537461.74476369016</v>
      </c>
      <c r="AA32" s="14">
        <f t="shared" si="42"/>
        <v>689597.88359582017</v>
      </c>
      <c r="AB32" s="14">
        <f t="shared" si="42"/>
        <v>1049524.271848615</v>
      </c>
      <c r="AC32" s="14">
        <f t="shared" si="42"/>
        <v>1265424.9562962838</v>
      </c>
      <c r="AD32" s="14">
        <f t="shared" si="42"/>
        <v>1499547.675050603</v>
      </c>
      <c r="AE32" s="14">
        <f t="shared" si="42"/>
        <v>2282739.4119877648</v>
      </c>
      <c r="AF32" s="14">
        <f t="shared" si="42"/>
        <v>2170443.4165376183</v>
      </c>
      <c r="AG32" s="14">
        <f t="shared" si="42"/>
        <v>2046616.5191457267</v>
      </c>
      <c r="AH32" s="14">
        <f t="shared" si="42"/>
        <v>1685784.336975351</v>
      </c>
      <c r="AI32" s="14">
        <f t="shared" si="42"/>
        <v>1256379.0102809756</v>
      </c>
      <c r="AJ32" s="14">
        <f t="shared" si="42"/>
        <v>1370344.6286122552</v>
      </c>
      <c r="AK32" s="14">
        <f t="shared" si="42"/>
        <v>1426025.9968341934</v>
      </c>
      <c r="AL32" s="14">
        <f t="shared" si="42"/>
        <v>1474318.0614198758</v>
      </c>
      <c r="AM32" s="14">
        <f t="shared" si="42"/>
        <v>1729125.6387187247</v>
      </c>
      <c r="AN32" s="14">
        <f t="shared" si="42"/>
        <v>1793524.2060712313</v>
      </c>
      <c r="AO32" s="14">
        <f t="shared" si="42"/>
        <v>1860321.1968720932</v>
      </c>
      <c r="AP32" s="14">
        <f t="shared" si="42"/>
        <v>1929605.9366338819</v>
      </c>
      <c r="AQ32" s="14">
        <f t="shared" si="42"/>
        <v>2001471.0776575231</v>
      </c>
      <c r="AR32" s="14">
        <f t="shared" si="42"/>
        <v>1506009.2296423649</v>
      </c>
      <c r="AS32" s="14">
        <f t="shared" si="42"/>
        <v>1555874.6782199123</v>
      </c>
      <c r="AT32" s="14">
        <f t="shared" si="42"/>
        <v>1562178.5206413681</v>
      </c>
      <c r="AU32" s="14">
        <f t="shared" si="42"/>
        <v>1613663.7048931343</v>
      </c>
      <c r="AV32" s="14">
        <f t="shared" si="42"/>
        <v>1673762.0739514166</v>
      </c>
      <c r="AW32" s="14">
        <f t="shared" si="42"/>
        <v>1721691.2541360948</v>
      </c>
      <c r="AX32" s="14">
        <f t="shared" si="42"/>
        <v>1785812.9395168419</v>
      </c>
      <c r="AY32" s="14">
        <f t="shared" si="42"/>
        <v>1852322.7363119849</v>
      </c>
      <c r="AZ32" s="14">
        <f t="shared" si="42"/>
        <v>1921309.5859785927</v>
      </c>
      <c r="BA32" s="14">
        <f t="shared" si="42"/>
        <v>1992865.7424585479</v>
      </c>
      <c r="BB32" s="14">
        <f t="shared" si="42"/>
        <v>2067086.8955468331</v>
      </c>
      <c r="BC32" s="14">
        <f t="shared" si="42"/>
        <v>2144072.2988544819</v>
      </c>
      <c r="BD32" s="14">
        <f t="shared" si="42"/>
        <v>2223924.9025373096</v>
      </c>
      <c r="BE32" s="14">
        <f t="shared" si="42"/>
        <v>2306751.4909679173</v>
      </c>
      <c r="BF32" s="14">
        <f t="shared" si="42"/>
        <v>2392662.8255350622</v>
      </c>
      <c r="BG32" s="14">
        <f t="shared" si="42"/>
        <v>2481773.7927613854</v>
      </c>
      <c r="BH32" s="14">
        <f t="shared" si="42"/>
        <v>2574203.5579375341</v>
      </c>
      <c r="BI32" s="14">
        <f>BH17</f>
        <v>2524841.4800504753</v>
      </c>
      <c r="BJ32" s="14">
        <f t="shared" ref="BJ32:CH32" si="43">BI17</f>
        <v>2792694.3862355584</v>
      </c>
      <c r="BK32" s="14">
        <f t="shared" si="43"/>
        <v>2884684.3820918631</v>
      </c>
      <c r="BL32" s="14">
        <f t="shared" si="43"/>
        <v>3066922.917030422</v>
      </c>
      <c r="BM32" s="14">
        <f t="shared" si="43"/>
        <v>3116488.2101206537</v>
      </c>
      <c r="BN32" s="14">
        <f t="shared" si="43"/>
        <v>3259383.1148893032</v>
      </c>
      <c r="BO32" s="14">
        <f t="shared" si="43"/>
        <v>3352948.4192863349</v>
      </c>
      <c r="BP32" s="14">
        <f t="shared" si="43"/>
        <v>3405669.6955339783</v>
      </c>
      <c r="BQ32" s="14">
        <f t="shared" si="43"/>
        <v>3592381.5374695593</v>
      </c>
      <c r="BR32" s="14">
        <f t="shared" si="43"/>
        <v>2965413.5887595075</v>
      </c>
      <c r="BS32" s="14">
        <f t="shared" si="43"/>
        <v>3156375.5424155076</v>
      </c>
      <c r="BT32" s="14">
        <f t="shared" si="43"/>
        <v>3190411.1726373183</v>
      </c>
      <c r="BU32" s="14">
        <f t="shared" si="43"/>
        <v>3274581.3688131645</v>
      </c>
      <c r="BV32" s="14">
        <f t="shared" si="43"/>
        <v>3396538.0063811764</v>
      </c>
      <c r="BW32" s="14">
        <f t="shared" si="43"/>
        <v>4231372.153927505</v>
      </c>
      <c r="BX32" s="14">
        <f t="shared" si="43"/>
        <v>4388962.9608339025</v>
      </c>
      <c r="BY32" s="14">
        <f t="shared" si="43"/>
        <v>4552422.9897132125</v>
      </c>
      <c r="BZ32" s="14">
        <f t="shared" si="43"/>
        <v>4721970.830515217</v>
      </c>
      <c r="CA32" s="14">
        <f t="shared" si="43"/>
        <v>4897833.2142288936</v>
      </c>
      <c r="CB32" s="14">
        <f t="shared" si="43"/>
        <v>5080245.3160826275</v>
      </c>
      <c r="CC32" s="14">
        <f t="shared" si="43"/>
        <v>5269451.0700366478</v>
      </c>
      <c r="CD32" s="14">
        <f t="shared" si="43"/>
        <v>5465703.4949882235</v>
      </c>
      <c r="CE32" s="14">
        <f t="shared" si="43"/>
        <v>5669265.0331258755</v>
      </c>
      <c r="CF32" s="14">
        <f t="shared" si="43"/>
        <v>5880407.9008850399</v>
      </c>
      <c r="CG32" s="14">
        <f t="shared" si="43"/>
        <v>6099414.4529745486</v>
      </c>
      <c r="CH32" s="14">
        <f t="shared" si="43"/>
        <v>6326577.5599606857</v>
      </c>
      <c r="CI32" s="14">
        <f t="shared" ref="CI32:CU32" si="44">CH17</f>
        <v>6562200.9999137735</v>
      </c>
      <c r="CJ32" s="14">
        <f t="shared" si="44"/>
        <v>6806599.8646410219</v>
      </c>
      <c r="CK32" s="14">
        <f t="shared" si="44"/>
        <v>7060100.9810488801</v>
      </c>
      <c r="CL32" s="14">
        <f t="shared" si="44"/>
        <v>7323043.348198371</v>
      </c>
      <c r="CM32" s="14">
        <f t="shared" si="44"/>
        <v>7595778.5906378571</v>
      </c>
      <c r="CN32" s="14">
        <f t="shared" si="44"/>
        <v>7878671.428619476</v>
      </c>
      <c r="CO32" s="14">
        <f t="shared" si="44"/>
        <v>8172100.1658280613</v>
      </c>
      <c r="CP32" s="14">
        <f t="shared" si="44"/>
        <v>5601183.1686837422</v>
      </c>
      <c r="CQ32" s="14">
        <f t="shared" si="44"/>
        <v>5809790.4343821984</v>
      </c>
      <c r="CR32" s="14">
        <f t="shared" si="44"/>
        <v>6026166.9498965638</v>
      </c>
      <c r="CS32" s="14">
        <f t="shared" si="44"/>
        <v>6250602.068728026</v>
      </c>
      <c r="CT32" s="14">
        <f t="shared" si="44"/>
        <v>6483395.920894241</v>
      </c>
      <c r="CU32" s="14">
        <f t="shared" si="44"/>
        <v>0</v>
      </c>
      <c r="CV32" s="72" t="s">
        <v>158</v>
      </c>
      <c r="CW32" s="2"/>
    </row>
    <row r="33" spans="1:101" ht="35.450000000000003" customHeight="1" x14ac:dyDescent="0.25">
      <c r="A33" s="45" t="s">
        <v>134</v>
      </c>
      <c r="B33" s="57">
        <v>5.1666194274521002</v>
      </c>
      <c r="C33" s="9"/>
      <c r="D33" s="57">
        <f>B33</f>
        <v>5.1666194274521002</v>
      </c>
      <c r="E33" s="57">
        <f>D33</f>
        <v>5.1666194274521002</v>
      </c>
      <c r="F33" s="57">
        <f t="shared" ref="F33:BQ33" si="45">E33</f>
        <v>5.1666194274521002</v>
      </c>
      <c r="G33" s="57">
        <f t="shared" si="45"/>
        <v>5.1666194274521002</v>
      </c>
      <c r="H33" s="57">
        <f t="shared" si="45"/>
        <v>5.1666194274521002</v>
      </c>
      <c r="I33" s="57">
        <f t="shared" si="45"/>
        <v>5.1666194274521002</v>
      </c>
      <c r="J33" s="57">
        <f t="shared" si="45"/>
        <v>5.1666194274521002</v>
      </c>
      <c r="K33" s="57">
        <f t="shared" si="45"/>
        <v>5.1666194274521002</v>
      </c>
      <c r="L33" s="57">
        <f t="shared" si="45"/>
        <v>5.1666194274521002</v>
      </c>
      <c r="M33" s="57">
        <f t="shared" si="45"/>
        <v>5.1666194274521002</v>
      </c>
      <c r="N33" s="57">
        <f t="shared" si="45"/>
        <v>5.1666194274521002</v>
      </c>
      <c r="O33" s="57">
        <f t="shared" si="45"/>
        <v>5.1666194274521002</v>
      </c>
      <c r="P33" s="57">
        <f t="shared" si="45"/>
        <v>5.1666194274521002</v>
      </c>
      <c r="Q33" s="57">
        <f t="shared" si="45"/>
        <v>5.1666194274521002</v>
      </c>
      <c r="R33" s="57">
        <f t="shared" si="45"/>
        <v>5.1666194274521002</v>
      </c>
      <c r="S33" s="57">
        <f t="shared" si="45"/>
        <v>5.1666194274521002</v>
      </c>
      <c r="T33" s="57">
        <f t="shared" si="45"/>
        <v>5.1666194274521002</v>
      </c>
      <c r="U33" s="57">
        <f t="shared" si="45"/>
        <v>5.1666194274521002</v>
      </c>
      <c r="V33" s="57">
        <f t="shared" si="45"/>
        <v>5.1666194274521002</v>
      </c>
      <c r="W33" s="57">
        <f t="shared" si="45"/>
        <v>5.1666194274521002</v>
      </c>
      <c r="X33" s="57">
        <f t="shared" si="45"/>
        <v>5.1666194274521002</v>
      </c>
      <c r="Y33" s="57">
        <f t="shared" si="45"/>
        <v>5.1666194274521002</v>
      </c>
      <c r="Z33" s="57">
        <f t="shared" si="45"/>
        <v>5.1666194274521002</v>
      </c>
      <c r="AA33" s="57">
        <f t="shared" si="45"/>
        <v>5.1666194274521002</v>
      </c>
      <c r="AB33" s="57">
        <f t="shared" si="45"/>
        <v>5.1666194274521002</v>
      </c>
      <c r="AC33" s="57">
        <f t="shared" si="45"/>
        <v>5.1666194274521002</v>
      </c>
      <c r="AD33" s="57">
        <f t="shared" si="45"/>
        <v>5.1666194274521002</v>
      </c>
      <c r="AE33" s="57">
        <f t="shared" si="45"/>
        <v>5.1666194274521002</v>
      </c>
      <c r="AF33" s="57">
        <f t="shared" si="45"/>
        <v>5.1666194274521002</v>
      </c>
      <c r="AG33" s="57">
        <f t="shared" si="45"/>
        <v>5.1666194274521002</v>
      </c>
      <c r="AH33" s="57">
        <f t="shared" si="45"/>
        <v>5.1666194274521002</v>
      </c>
      <c r="AI33" s="57">
        <f t="shared" si="45"/>
        <v>5.1666194274521002</v>
      </c>
      <c r="AJ33" s="57">
        <f t="shared" si="45"/>
        <v>5.1666194274521002</v>
      </c>
      <c r="AK33" s="57">
        <f t="shared" si="45"/>
        <v>5.1666194274521002</v>
      </c>
      <c r="AL33" s="57">
        <f t="shared" si="45"/>
        <v>5.1666194274521002</v>
      </c>
      <c r="AM33" s="57">
        <f t="shared" si="45"/>
        <v>5.1666194274521002</v>
      </c>
      <c r="AN33" s="57">
        <f t="shared" si="45"/>
        <v>5.1666194274521002</v>
      </c>
      <c r="AO33" s="57">
        <f t="shared" si="45"/>
        <v>5.1666194274521002</v>
      </c>
      <c r="AP33" s="57">
        <f t="shared" si="45"/>
        <v>5.1666194274521002</v>
      </c>
      <c r="AQ33" s="57">
        <f t="shared" si="45"/>
        <v>5.1666194274521002</v>
      </c>
      <c r="AR33" s="57">
        <f t="shared" si="45"/>
        <v>5.1666194274521002</v>
      </c>
      <c r="AS33" s="57">
        <f t="shared" si="45"/>
        <v>5.1666194274521002</v>
      </c>
      <c r="AT33" s="57">
        <f t="shared" si="45"/>
        <v>5.1666194274521002</v>
      </c>
      <c r="AU33" s="57">
        <f t="shared" si="45"/>
        <v>5.1666194274521002</v>
      </c>
      <c r="AV33" s="57">
        <f t="shared" si="45"/>
        <v>5.1666194274521002</v>
      </c>
      <c r="AW33" s="57">
        <f t="shared" si="45"/>
        <v>5.1666194274521002</v>
      </c>
      <c r="AX33" s="57">
        <f t="shared" si="45"/>
        <v>5.1666194274521002</v>
      </c>
      <c r="AY33" s="57">
        <f t="shared" si="45"/>
        <v>5.1666194274521002</v>
      </c>
      <c r="AZ33" s="57">
        <f t="shared" si="45"/>
        <v>5.1666194274521002</v>
      </c>
      <c r="BA33" s="57">
        <f t="shared" si="45"/>
        <v>5.1666194274521002</v>
      </c>
      <c r="BB33" s="57">
        <f t="shared" si="45"/>
        <v>5.1666194274521002</v>
      </c>
      <c r="BC33" s="57">
        <f t="shared" si="45"/>
        <v>5.1666194274521002</v>
      </c>
      <c r="BD33" s="57">
        <f t="shared" si="45"/>
        <v>5.1666194274521002</v>
      </c>
      <c r="BE33" s="57">
        <f t="shared" si="45"/>
        <v>5.1666194274521002</v>
      </c>
      <c r="BF33" s="57">
        <f t="shared" si="45"/>
        <v>5.1666194274521002</v>
      </c>
      <c r="BG33" s="57">
        <f t="shared" si="45"/>
        <v>5.1666194274521002</v>
      </c>
      <c r="BH33" s="57">
        <f t="shared" si="45"/>
        <v>5.1666194274521002</v>
      </c>
      <c r="BI33" s="57">
        <f t="shared" si="45"/>
        <v>5.1666194274521002</v>
      </c>
      <c r="BJ33" s="57">
        <f t="shared" si="45"/>
        <v>5.1666194274521002</v>
      </c>
      <c r="BK33" s="57">
        <f t="shared" si="45"/>
        <v>5.1666194274521002</v>
      </c>
      <c r="BL33" s="57">
        <f t="shared" si="45"/>
        <v>5.1666194274521002</v>
      </c>
      <c r="BM33" s="57">
        <f t="shared" si="45"/>
        <v>5.1666194274521002</v>
      </c>
      <c r="BN33" s="57">
        <f t="shared" si="45"/>
        <v>5.1666194274521002</v>
      </c>
      <c r="BO33" s="57">
        <f t="shared" si="45"/>
        <v>5.1666194274521002</v>
      </c>
      <c r="BP33" s="57">
        <f t="shared" si="45"/>
        <v>5.1666194274521002</v>
      </c>
      <c r="BQ33" s="57">
        <f t="shared" si="45"/>
        <v>5.1666194274521002</v>
      </c>
      <c r="BR33" s="57">
        <f t="shared" ref="BR33:CH33" si="46">BQ33</f>
        <v>5.1666194274521002</v>
      </c>
      <c r="BS33" s="57">
        <f t="shared" si="46"/>
        <v>5.1666194274521002</v>
      </c>
      <c r="BT33" s="57">
        <f t="shared" si="46"/>
        <v>5.1666194274521002</v>
      </c>
      <c r="BU33" s="57">
        <f t="shared" si="46"/>
        <v>5.1666194274521002</v>
      </c>
      <c r="BV33" s="57">
        <f t="shared" si="46"/>
        <v>5.1666194274521002</v>
      </c>
      <c r="BW33" s="57">
        <f t="shared" si="46"/>
        <v>5.1666194274521002</v>
      </c>
      <c r="BX33" s="57">
        <f t="shared" si="46"/>
        <v>5.1666194274521002</v>
      </c>
      <c r="BY33" s="57">
        <f t="shared" si="46"/>
        <v>5.1666194274521002</v>
      </c>
      <c r="BZ33" s="57">
        <f t="shared" si="46"/>
        <v>5.1666194274521002</v>
      </c>
      <c r="CA33" s="57">
        <f t="shared" si="46"/>
        <v>5.1666194274521002</v>
      </c>
      <c r="CB33" s="57">
        <f t="shared" si="46"/>
        <v>5.1666194274521002</v>
      </c>
      <c r="CC33" s="57">
        <f t="shared" si="46"/>
        <v>5.1666194274521002</v>
      </c>
      <c r="CD33" s="57">
        <f t="shared" si="46"/>
        <v>5.1666194274521002</v>
      </c>
      <c r="CE33" s="57">
        <f t="shared" si="46"/>
        <v>5.1666194274521002</v>
      </c>
      <c r="CF33" s="57">
        <f t="shared" si="46"/>
        <v>5.1666194274521002</v>
      </c>
      <c r="CG33" s="57">
        <f t="shared" si="46"/>
        <v>5.1666194274521002</v>
      </c>
      <c r="CH33" s="57">
        <f t="shared" si="46"/>
        <v>5.1666194274521002</v>
      </c>
      <c r="CI33" s="57">
        <f t="shared" ref="CI33:CU33" si="47">CH33</f>
        <v>5.1666194274521002</v>
      </c>
      <c r="CJ33" s="57">
        <f t="shared" si="47"/>
        <v>5.1666194274521002</v>
      </c>
      <c r="CK33" s="57">
        <f t="shared" si="47"/>
        <v>5.1666194274521002</v>
      </c>
      <c r="CL33" s="57">
        <f t="shared" si="47"/>
        <v>5.1666194274521002</v>
      </c>
      <c r="CM33" s="57">
        <f t="shared" si="47"/>
        <v>5.1666194274521002</v>
      </c>
      <c r="CN33" s="57">
        <f t="shared" si="47"/>
        <v>5.1666194274521002</v>
      </c>
      <c r="CO33" s="57">
        <f t="shared" si="47"/>
        <v>5.1666194274521002</v>
      </c>
      <c r="CP33" s="57">
        <f t="shared" si="47"/>
        <v>5.1666194274521002</v>
      </c>
      <c r="CQ33" s="57">
        <f t="shared" si="47"/>
        <v>5.1666194274521002</v>
      </c>
      <c r="CR33" s="57">
        <f t="shared" si="47"/>
        <v>5.1666194274521002</v>
      </c>
      <c r="CS33" s="57">
        <f t="shared" si="47"/>
        <v>5.1666194274521002</v>
      </c>
      <c r="CT33" s="57">
        <f t="shared" si="47"/>
        <v>5.1666194274521002</v>
      </c>
      <c r="CU33" s="57">
        <f t="shared" si="47"/>
        <v>5.1666194274521002</v>
      </c>
      <c r="CV33" s="72"/>
      <c r="CW33" s="2"/>
    </row>
    <row r="34" spans="1:101" ht="35.450000000000003" customHeight="1" x14ac:dyDescent="0.25">
      <c r="A34" s="51" t="s">
        <v>110</v>
      </c>
      <c r="B34" s="9"/>
      <c r="C34" s="61">
        <v>21736939.067398999</v>
      </c>
      <c r="D34" s="60">
        <f>(C34*(1+(D33/100)))-D32</f>
        <v>21963846.984188657</v>
      </c>
      <c r="E34" s="60">
        <f t="shared" ref="E34:BP34" si="48">(D34*(1+(E33/100)))-E32</f>
        <v>22089390.369489599</v>
      </c>
      <c r="F34" s="60">
        <f t="shared" si="48"/>
        <v>22222855.103725381</v>
      </c>
      <c r="G34" s="60">
        <f t="shared" si="48"/>
        <v>22371795.452848986</v>
      </c>
      <c r="H34" s="60">
        <f t="shared" si="48"/>
        <v>22640547.722045079</v>
      </c>
      <c r="I34" s="60">
        <f t="shared" si="48"/>
        <v>23109523.046833158</v>
      </c>
      <c r="J34" s="60">
        <f t="shared" si="48"/>
        <v>23600858.418639217</v>
      </c>
      <c r="K34" s="60">
        <f t="shared" si="48"/>
        <v>24105771.163135074</v>
      </c>
      <c r="L34" s="60">
        <f t="shared" si="48"/>
        <v>24610162.118768297</v>
      </c>
      <c r="M34" s="60">
        <f t="shared" si="48"/>
        <v>25058936.588840064</v>
      </c>
      <c r="N34" s="60">
        <f t="shared" si="48"/>
        <v>25820774.431170207</v>
      </c>
      <c r="O34" s="60">
        <f t="shared" si="48"/>
        <v>26629139.954128269</v>
      </c>
      <c r="P34" s="60">
        <f t="shared" si="48"/>
        <v>27459691.939734485</v>
      </c>
      <c r="Q34" s="60">
        <f t="shared" si="48"/>
        <v>28165304.312492058</v>
      </c>
      <c r="R34" s="60">
        <f t="shared" si="48"/>
        <v>29124283.622138858</v>
      </c>
      <c r="S34" s="60">
        <f t="shared" si="48"/>
        <v>30114329.003544137</v>
      </c>
      <c r="T34" s="60">
        <f t="shared" si="48"/>
        <v>31188745.812655371</v>
      </c>
      <c r="U34" s="60">
        <f t="shared" si="48"/>
        <v>32300741.833659712</v>
      </c>
      <c r="V34" s="60">
        <f t="shared" si="48"/>
        <v>33505270.326305211</v>
      </c>
      <c r="W34" s="60">
        <f t="shared" si="48"/>
        <v>34754739.058669291</v>
      </c>
      <c r="X34" s="60">
        <f t="shared" si="48"/>
        <v>36050825.865211092</v>
      </c>
      <c r="Y34" s="60">
        <f t="shared" si="48"/>
        <v>37395271.28083124</v>
      </c>
      <c r="Z34" s="60">
        <f t="shared" si="48"/>
        <v>38789880.887011394</v>
      </c>
      <c r="AA34" s="60">
        <f t="shared" si="48"/>
        <v>40104408.525209434</v>
      </c>
      <c r="AB34" s="60">
        <f t="shared" si="48"/>
        <v>41126926.415489048</v>
      </c>
      <c r="AC34" s="60">
        <f t="shared" si="48"/>
        <v>41986373.229289353</v>
      </c>
      <c r="AD34" s="60">
        <f t="shared" si="48"/>
        <v>42656101.670385756</v>
      </c>
      <c r="AE34" s="60">
        <f t="shared" si="48"/>
        <v>42577240.694293857</v>
      </c>
      <c r="AF34" s="60">
        <f t="shared" si="48"/>
        <v>42606601.267140657</v>
      </c>
      <c r="AG34" s="60">
        <f t="shared" si="48"/>
        <v>42761305.686440066</v>
      </c>
      <c r="AH34" s="60">
        <f t="shared" si="48"/>
        <v>43284835.276492499</v>
      </c>
      <c r="AI34" s="60">
        <f t="shared" si="48"/>
        <v>44264818.974747419</v>
      </c>
      <c r="AJ34" s="60">
        <f t="shared" si="48"/>
        <v>45181469.082810961</v>
      </c>
      <c r="AK34" s="60">
        <f t="shared" si="48"/>
        <v>46089797.645217538</v>
      </c>
      <c r="AL34" s="60">
        <f t="shared" si="48"/>
        <v>46996764.023008831</v>
      </c>
      <c r="AM34" s="60">
        <f t="shared" si="48"/>
        <v>47695782.324576698</v>
      </c>
      <c r="AN34" s="60">
        <f t="shared" si="48"/>
        <v>48366517.674162313</v>
      </c>
      <c r="AO34" s="60">
        <f t="shared" si="48"/>
        <v>49005110.375825539</v>
      </c>
      <c r="AP34" s="60">
        <f t="shared" si="48"/>
        <v>49607411.9923134</v>
      </c>
      <c r="AQ34" s="60">
        <f t="shared" si="48"/>
        <v>50168967.10010694</v>
      </c>
      <c r="AR34" s="60">
        <f t="shared" si="48"/>
        <v>51254997.471210748</v>
      </c>
      <c r="AS34" s="60">
        <f t="shared" si="48"/>
        <v>52347273.449878484</v>
      </c>
      <c r="AT34" s="60">
        <f t="shared" si="48"/>
        <v>53489679.329040006</v>
      </c>
      <c r="AU34" s="60">
        <f t="shared" si="48"/>
        <v>54639623.788042881</v>
      </c>
      <c r="AV34" s="60">
        <f t="shared" si="48"/>
        <v>55788883.131811224</v>
      </c>
      <c r="AW34" s="60">
        <f t="shared" si="48"/>
        <v>56949591.151921831</v>
      </c>
      <c r="AX34" s="60">
        <f t="shared" si="48"/>
        <v>58106146.852714717</v>
      </c>
      <c r="AY34" s="60">
        <f t="shared" si="48"/>
        <v>59255947.588238932</v>
      </c>
      <c r="AZ34" s="60">
        <f t="shared" si="48"/>
        <v>60396167.302275121</v>
      </c>
      <c r="BA34" s="60">
        <f t="shared" si="48"/>
        <v>61523741.673092388</v>
      </c>
      <c r="BB34" s="60">
        <f t="shared" si="48"/>
        <v>62635352.367322989</v>
      </c>
      <c r="BC34" s="60">
        <f t="shared" si="48"/>
        <v>63727410.352331683</v>
      </c>
      <c r="BD34" s="60">
        <f t="shared" si="48"/>
        <v>64796038.21367006</v>
      </c>
      <c r="BE34" s="60">
        <f t="shared" si="48"/>
        <v>65837051.42126891</v>
      </c>
      <c r="BF34" s="60">
        <f t="shared" si="48"/>
        <v>66845938.48492676</v>
      </c>
      <c r="BG34" s="60">
        <f t="shared" si="48"/>
        <v>67817839.936390281</v>
      </c>
      <c r="BH34" s="60">
        <f t="shared" si="48"/>
        <v>68747526.071884647</v>
      </c>
      <c r="BI34" s="58">
        <f t="shared" si="48"/>
        <v>69774607.629756853</v>
      </c>
      <c r="BJ34" s="60">
        <f t="shared" si="48"/>
        <v>70586901.676748767</v>
      </c>
      <c r="BK34" s="60">
        <f t="shared" si="48"/>
        <v>71349173.869924307</v>
      </c>
      <c r="BL34" s="58">
        <f t="shared" si="48"/>
        <v>71968591.231383964</v>
      </c>
      <c r="BM34" s="60">
        <f t="shared" si="48"/>
        <v>72570446.237487584</v>
      </c>
      <c r="BN34" s="60">
        <f t="shared" si="48"/>
        <v>73060501.896492988</v>
      </c>
      <c r="BO34" s="58">
        <f t="shared" si="48"/>
        <v>73482311.561984852</v>
      </c>
      <c r="BP34" s="60">
        <f t="shared" si="48"/>
        <v>73873193.251353264</v>
      </c>
      <c r="BQ34" s="60">
        <f t="shared" ref="BQ34:CH34" si="49">(BP34*(1+(BQ33/100)))-BQ32</f>
        <v>74097558.468087345</v>
      </c>
      <c r="BR34" s="58">
        <f t="shared" si="49"/>
        <v>74960483.7304077</v>
      </c>
      <c r="BS34" s="60">
        <f t="shared" si="49"/>
        <v>75677031.103319496</v>
      </c>
      <c r="BT34" s="60">
        <f t="shared" si="49"/>
        <v>76396564.121785253</v>
      </c>
      <c r="BU34" s="58">
        <f t="shared" si="49"/>
        <v>77069102.476794153</v>
      </c>
      <c r="BV34" s="60">
        <f t="shared" si="49"/>
        <v>77654431.69154197</v>
      </c>
      <c r="BW34" s="60">
        <f t="shared" si="49"/>
        <v>77435168.491667181</v>
      </c>
      <c r="BX34" s="62">
        <f t="shared" si="49"/>
        <v>77046985.989804015</v>
      </c>
      <c r="BY34" s="60">
        <f t="shared" si="49"/>
        <v>76475287.546506315</v>
      </c>
      <c r="BZ34" s="62">
        <f t="shared" si="49"/>
        <v>75704503.779568732</v>
      </c>
      <c r="CA34" s="60">
        <f t="shared" si="49"/>
        <v>74718034.165071234</v>
      </c>
      <c r="CB34" s="62">
        <f t="shared" si="49"/>
        <v>73498185.317971468</v>
      </c>
      <c r="CC34" s="60">
        <f t="shared" si="49"/>
        <v>72026105.76939787</v>
      </c>
      <c r="CD34" s="62">
        <f t="shared" si="49"/>
        <v>70281717.047928557</v>
      </c>
      <c r="CE34" s="60">
        <f t="shared" si="49"/>
        <v>68243640.861747861</v>
      </c>
      <c r="CF34" s="62">
        <f t="shared" si="49"/>
        <v>65889122.167626522</v>
      </c>
      <c r="CG34" s="60">
        <f t="shared" si="49"/>
        <v>63193947.901142202</v>
      </c>
      <c r="CH34" s="62">
        <f t="shared" si="49"/>
        <v>60132361.130415879</v>
      </c>
      <c r="CI34" s="62">
        <f t="shared" ref="CI34" si="50">(CH34*(1+(CI33/100)))-CI32</f>
        <v>56676970.382851824</v>
      </c>
      <c r="CJ34" s="60">
        <f t="shared" ref="CJ34" si="51">(CI34*(1+(CJ33/100)))-CJ32</f>
        <v>52798653.880902499</v>
      </c>
      <c r="CK34" s="62">
        <f t="shared" ref="CK34" si="52">(CJ34*(1+(CK33/100)))-CK32</f>
        <v>48466458.408697516</v>
      </c>
      <c r="CL34" s="62">
        <f t="shared" ref="CL34" si="53">(CK34*(1+(CL33/100)))-CL32</f>
        <v>43647492.516440898</v>
      </c>
      <c r="CM34" s="60">
        <f t="shared" ref="CM34" si="54">(CL34*(1+(CM33/100)))-CM32</f>
        <v>38306813.753753178</v>
      </c>
      <c r="CN34" s="62">
        <f t="shared" ref="CN34" si="55">(CM34*(1+(CN33/100)))-CN32</f>
        <v>32407309.606573008</v>
      </c>
      <c r="CO34" s="62">
        <f t="shared" ref="CO34" si="56">(CN34*(1+(CO33/100)))-CO32</f>
        <v>25909571.794792693</v>
      </c>
      <c r="CP34" s="60">
        <f t="shared" ref="CP34" si="57">(CO34*(1+(CP33/100)))-CP32</f>
        <v>21647037.596028358</v>
      </c>
      <c r="CQ34" s="62">
        <f t="shared" ref="CQ34" si="58">(CP34*(1+(CQ33/100)))-CQ32</f>
        <v>16955667.211550422</v>
      </c>
      <c r="CR34" s="62">
        <f t="shared" ref="CR34" si="59">(CQ34*(1+(CR33/100)))-CR32</f>
        <v>11805535.057859946</v>
      </c>
      <c r="CS34" s="60">
        <f t="shared" ref="CS34" si="60">(CR34*(1+(CS33/100)))-CS32</f>
        <v>6164880.0569459796</v>
      </c>
      <c r="CT34" s="58">
        <f t="shared" ref="CT34" si="61">(CS34*(1+(CT33/100)))-CT32</f>
        <v>2.6753028854727745E-2</v>
      </c>
      <c r="CU34" s="62">
        <f t="shared" ref="CU34" si="62">(CT34*(1+(CU33/100)))-CU32</f>
        <v>2.8135256040967973E-2</v>
      </c>
      <c r="CV34" s="72"/>
      <c r="CW34" s="2"/>
    </row>
    <row r="35" spans="1:101" ht="35.450000000000003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ht="35.450000000000003" customHeight="1" x14ac:dyDescent="0.25">
      <c r="A36" s="13" t="s">
        <v>153</v>
      </c>
    </row>
    <row r="37" spans="1:101" ht="35.450000000000003" customHeight="1" x14ac:dyDescent="0.25">
      <c r="A37" s="15" t="s">
        <v>141</v>
      </c>
    </row>
    <row r="38" spans="1:101" ht="35.450000000000003" customHeight="1" x14ac:dyDescent="0.25">
      <c r="A38" s="15" t="s">
        <v>140</v>
      </c>
      <c r="B38" s="13"/>
    </row>
    <row r="39" spans="1:101" ht="35.450000000000003" customHeight="1" x14ac:dyDescent="0.25">
      <c r="A39" s="16" t="s">
        <v>154</v>
      </c>
      <c r="B39" s="16"/>
      <c r="C39" s="4"/>
      <c r="D39" s="5" t="s">
        <v>8</v>
      </c>
      <c r="E39" s="16" t="s">
        <v>9</v>
      </c>
      <c r="F39" s="16" t="s">
        <v>10</v>
      </c>
      <c r="G39" s="16" t="s">
        <v>11</v>
      </c>
      <c r="H39" s="16" t="s">
        <v>12</v>
      </c>
      <c r="I39" s="16" t="s">
        <v>13</v>
      </c>
      <c r="J39" s="16" t="s">
        <v>14</v>
      </c>
      <c r="K39" s="16" t="s">
        <v>15</v>
      </c>
      <c r="L39" s="16" t="s">
        <v>16</v>
      </c>
      <c r="M39" s="16" t="s">
        <v>17</v>
      </c>
      <c r="N39" s="16" t="s">
        <v>18</v>
      </c>
      <c r="O39" s="16" t="s">
        <v>19</v>
      </c>
      <c r="P39" s="16" t="s">
        <v>20</v>
      </c>
      <c r="Q39" s="17" t="s">
        <v>21</v>
      </c>
      <c r="R39" s="16" t="s">
        <v>22</v>
      </c>
      <c r="S39" s="16" t="s">
        <v>23</v>
      </c>
      <c r="T39" s="16" t="s">
        <v>24</v>
      </c>
      <c r="U39" s="16" t="s">
        <v>25</v>
      </c>
      <c r="V39" s="16" t="s">
        <v>26</v>
      </c>
      <c r="W39" s="16" t="s">
        <v>27</v>
      </c>
      <c r="X39" s="16" t="s">
        <v>28</v>
      </c>
      <c r="Y39" s="16" t="s">
        <v>29</v>
      </c>
      <c r="Z39" s="16" t="s">
        <v>30</v>
      </c>
      <c r="AA39" s="16" t="s">
        <v>31</v>
      </c>
      <c r="AB39" s="16" t="s">
        <v>32</v>
      </c>
      <c r="AC39" s="16" t="s">
        <v>33</v>
      </c>
      <c r="AD39" s="16" t="s">
        <v>34</v>
      </c>
      <c r="AE39" s="16" t="s">
        <v>35</v>
      </c>
      <c r="AF39" s="16" t="s">
        <v>36</v>
      </c>
      <c r="AG39" s="16" t="s">
        <v>37</v>
      </c>
      <c r="AH39" s="16" t="s">
        <v>38</v>
      </c>
      <c r="AI39" s="16" t="s">
        <v>39</v>
      </c>
      <c r="AJ39" s="16" t="s">
        <v>40</v>
      </c>
      <c r="AK39" s="16" t="s">
        <v>41</v>
      </c>
      <c r="AL39" s="16" t="s">
        <v>42</v>
      </c>
      <c r="AM39" s="16" t="s">
        <v>43</v>
      </c>
      <c r="AN39" s="16" t="s">
        <v>44</v>
      </c>
      <c r="AO39" s="16" t="s">
        <v>45</v>
      </c>
      <c r="AP39" s="16" t="s">
        <v>46</v>
      </c>
      <c r="AQ39" s="16" t="s">
        <v>47</v>
      </c>
      <c r="AR39" s="16" t="s">
        <v>48</v>
      </c>
      <c r="AS39" s="16" t="s">
        <v>49</v>
      </c>
      <c r="AT39" s="16" t="s">
        <v>50</v>
      </c>
      <c r="AU39" s="16" t="s">
        <v>51</v>
      </c>
      <c r="AV39" s="16" t="s">
        <v>52</v>
      </c>
      <c r="AW39" s="16" t="s">
        <v>53</v>
      </c>
      <c r="AX39" s="16" t="s">
        <v>54</v>
      </c>
      <c r="AY39" s="16" t="s">
        <v>55</v>
      </c>
      <c r="AZ39" s="16" t="s">
        <v>56</v>
      </c>
      <c r="BA39" s="16" t="s">
        <v>57</v>
      </c>
      <c r="BB39" s="16" t="s">
        <v>58</v>
      </c>
      <c r="BC39" s="16" t="s">
        <v>59</v>
      </c>
      <c r="BD39" s="16" t="s">
        <v>60</v>
      </c>
      <c r="BE39" s="16" t="s">
        <v>61</v>
      </c>
      <c r="BF39" s="16" t="s">
        <v>62</v>
      </c>
      <c r="BG39" s="16" t="s">
        <v>63</v>
      </c>
      <c r="BH39" s="16" t="s">
        <v>64</v>
      </c>
      <c r="BI39" s="16" t="s">
        <v>65</v>
      </c>
      <c r="BJ39" s="16" t="s">
        <v>66</v>
      </c>
      <c r="BK39" s="16" t="s">
        <v>67</v>
      </c>
      <c r="BL39" s="16" t="s">
        <v>68</v>
      </c>
      <c r="BM39" s="16" t="s">
        <v>69</v>
      </c>
      <c r="BN39" s="16" t="s">
        <v>70</v>
      </c>
      <c r="BO39" s="16" t="s">
        <v>71</v>
      </c>
      <c r="BP39" s="16" t="s">
        <v>72</v>
      </c>
      <c r="BQ39" s="16" t="s">
        <v>73</v>
      </c>
      <c r="BR39" s="16" t="s">
        <v>74</v>
      </c>
      <c r="BS39" s="16" t="s">
        <v>75</v>
      </c>
      <c r="BT39" s="16" t="s">
        <v>76</v>
      </c>
      <c r="BU39" s="16" t="s">
        <v>77</v>
      </c>
      <c r="BV39" s="16" t="s">
        <v>78</v>
      </c>
      <c r="BW39" s="16" t="s">
        <v>79</v>
      </c>
      <c r="BX39" s="16" t="s">
        <v>80</v>
      </c>
      <c r="BY39" s="16" t="s">
        <v>81</v>
      </c>
      <c r="BZ39" s="16" t="s">
        <v>82</v>
      </c>
      <c r="CA39" s="16" t="s">
        <v>83</v>
      </c>
      <c r="CB39" s="16" t="s">
        <v>84</v>
      </c>
      <c r="CC39" s="16" t="s">
        <v>85</v>
      </c>
      <c r="CD39" s="16" t="s">
        <v>86</v>
      </c>
      <c r="CE39" s="16" t="s">
        <v>87</v>
      </c>
      <c r="CF39" s="16" t="s">
        <v>88</v>
      </c>
      <c r="CG39" s="16" t="s">
        <v>89</v>
      </c>
      <c r="CH39" s="16" t="s">
        <v>90</v>
      </c>
      <c r="CI39" s="16" t="s">
        <v>91</v>
      </c>
      <c r="CJ39" s="16" t="s">
        <v>92</v>
      </c>
      <c r="CK39" s="16" t="s">
        <v>93</v>
      </c>
    </row>
    <row r="40" spans="1:101" ht="35.450000000000003" customHeight="1" x14ac:dyDescent="0.25">
      <c r="A40" s="18" t="s">
        <v>145</v>
      </c>
      <c r="B40" s="7" t="s">
        <v>94</v>
      </c>
      <c r="C40" s="4" t="s">
        <v>95</v>
      </c>
      <c r="D40" s="4">
        <f>SUM(M40:CK40)</f>
        <v>4993</v>
      </c>
      <c r="E40" s="4">
        <v>133</v>
      </c>
      <c r="F40" s="4">
        <v>131</v>
      </c>
      <c r="G40" s="4">
        <v>104</v>
      </c>
      <c r="H40" s="4">
        <v>105</v>
      </c>
      <c r="I40" s="4">
        <v>92</v>
      </c>
      <c r="J40" s="4">
        <v>84</v>
      </c>
      <c r="K40" s="4">
        <v>84</v>
      </c>
      <c r="L40" s="4">
        <v>92</v>
      </c>
      <c r="M40" s="4">
        <v>92</v>
      </c>
      <c r="N40" s="4">
        <v>92</v>
      </c>
      <c r="O40" s="4">
        <v>91</v>
      </c>
      <c r="P40" s="4">
        <v>91</v>
      </c>
      <c r="Q40" s="17">
        <v>92</v>
      </c>
      <c r="R40" s="4">
        <v>91</v>
      </c>
      <c r="S40" s="4">
        <v>94</v>
      </c>
      <c r="T40" s="4">
        <v>89</v>
      </c>
      <c r="U40" s="4">
        <v>87</v>
      </c>
      <c r="V40" s="4">
        <v>85</v>
      </c>
      <c r="W40" s="4">
        <v>85</v>
      </c>
      <c r="X40" s="4">
        <v>83</v>
      </c>
      <c r="Y40" s="4">
        <v>86</v>
      </c>
      <c r="Z40" s="4">
        <v>84</v>
      </c>
      <c r="AA40" s="4">
        <v>85</v>
      </c>
      <c r="AB40" s="4">
        <v>85</v>
      </c>
      <c r="AC40" s="4">
        <v>86</v>
      </c>
      <c r="AD40" s="4">
        <v>86</v>
      </c>
      <c r="AE40" s="4">
        <v>86</v>
      </c>
      <c r="AF40" s="4">
        <v>86</v>
      </c>
      <c r="AG40" s="4">
        <v>86</v>
      </c>
      <c r="AH40" s="4">
        <v>86</v>
      </c>
      <c r="AI40" s="4">
        <v>86</v>
      </c>
      <c r="AJ40" s="4">
        <v>86</v>
      </c>
      <c r="AK40" s="4">
        <v>86</v>
      </c>
      <c r="AL40" s="4">
        <v>86</v>
      </c>
      <c r="AM40" s="4">
        <v>78</v>
      </c>
      <c r="AN40" s="4">
        <v>78</v>
      </c>
      <c r="AO40" s="4">
        <v>78</v>
      </c>
      <c r="AP40" s="4">
        <v>78</v>
      </c>
      <c r="AQ40" s="4">
        <v>78</v>
      </c>
      <c r="AR40" s="4">
        <v>76</v>
      </c>
      <c r="AS40" s="4">
        <v>71</v>
      </c>
      <c r="AT40" s="4">
        <v>71</v>
      </c>
      <c r="AU40" s="4">
        <v>71</v>
      </c>
      <c r="AV40" s="4">
        <v>71</v>
      </c>
      <c r="AW40" s="4">
        <v>71</v>
      </c>
      <c r="AX40" s="4">
        <v>71</v>
      </c>
      <c r="AY40" s="4">
        <v>71</v>
      </c>
      <c r="AZ40" s="4">
        <v>71</v>
      </c>
      <c r="BA40" s="4">
        <v>68</v>
      </c>
      <c r="BB40" s="4">
        <v>68</v>
      </c>
      <c r="BC40" s="4">
        <v>60</v>
      </c>
      <c r="BD40" s="4">
        <v>60</v>
      </c>
      <c r="BE40" s="4">
        <v>60</v>
      </c>
      <c r="BF40" s="4">
        <v>60</v>
      </c>
      <c r="BG40" s="4">
        <v>60</v>
      </c>
      <c r="BH40" s="4">
        <v>60</v>
      </c>
      <c r="BI40" s="4">
        <v>60</v>
      </c>
      <c r="BJ40" s="4">
        <v>60</v>
      </c>
      <c r="BK40" s="4">
        <v>60</v>
      </c>
      <c r="BL40" s="4">
        <v>60</v>
      </c>
      <c r="BM40" s="4">
        <v>60</v>
      </c>
      <c r="BN40" s="4">
        <v>60</v>
      </c>
      <c r="BO40" s="4">
        <v>60</v>
      </c>
      <c r="BP40" s="4">
        <v>60</v>
      </c>
      <c r="BQ40" s="4">
        <v>60</v>
      </c>
      <c r="BR40" s="4">
        <v>60</v>
      </c>
      <c r="BS40" s="4">
        <v>60</v>
      </c>
      <c r="BT40" s="4">
        <v>60</v>
      </c>
      <c r="BU40" s="4">
        <v>60</v>
      </c>
      <c r="BV40" s="4">
        <v>60</v>
      </c>
      <c r="BW40" s="4">
        <v>60</v>
      </c>
      <c r="BX40" s="4">
        <v>60</v>
      </c>
      <c r="BY40" s="4">
        <v>60</v>
      </c>
      <c r="BZ40" s="4">
        <v>60</v>
      </c>
      <c r="CA40" s="4">
        <v>15</v>
      </c>
      <c r="CB40" s="4">
        <v>15</v>
      </c>
      <c r="CC40" s="4">
        <v>15</v>
      </c>
      <c r="CD40" s="4">
        <v>13</v>
      </c>
      <c r="CE40" s="4">
        <v>13</v>
      </c>
      <c r="CF40" s="4">
        <v>8</v>
      </c>
      <c r="CG40" s="4">
        <v>8</v>
      </c>
      <c r="CH40" s="4">
        <v>8</v>
      </c>
      <c r="CI40" s="4">
        <v>8</v>
      </c>
      <c r="CJ40" s="4">
        <v>8</v>
      </c>
      <c r="CK40" s="4">
        <v>0</v>
      </c>
    </row>
    <row r="41" spans="1:101" ht="35.450000000000003" customHeight="1" x14ac:dyDescent="0.25">
      <c r="A41" s="4" t="s">
        <v>96</v>
      </c>
      <c r="B41" s="4" t="s">
        <v>97</v>
      </c>
      <c r="C41" s="4" t="s">
        <v>98</v>
      </c>
      <c r="D41" s="4"/>
      <c r="E41" s="4">
        <v>1.6</v>
      </c>
      <c r="F41" s="4">
        <v>1.6</v>
      </c>
      <c r="G41" s="4">
        <v>1.6</v>
      </c>
      <c r="H41" s="4">
        <v>1.6</v>
      </c>
      <c r="I41" s="4">
        <v>1.6</v>
      </c>
      <c r="J41" s="4">
        <v>1.6</v>
      </c>
      <c r="K41" s="4">
        <v>1.6</v>
      </c>
      <c r="L41" s="4">
        <v>1.6</v>
      </c>
      <c r="M41" s="4">
        <v>1.6</v>
      </c>
      <c r="N41" s="4">
        <v>1.6</v>
      </c>
      <c r="O41" s="4">
        <v>1.6</v>
      </c>
      <c r="P41" s="4">
        <v>1.6</v>
      </c>
      <c r="Q41" s="17">
        <v>1.6</v>
      </c>
      <c r="R41" s="4">
        <v>1.6</v>
      </c>
      <c r="S41" s="4">
        <v>1.6</v>
      </c>
      <c r="T41" s="4">
        <v>1.6</v>
      </c>
      <c r="U41" s="4">
        <v>1.6</v>
      </c>
      <c r="V41" s="4">
        <v>1.6</v>
      </c>
      <c r="W41" s="4">
        <v>1.6</v>
      </c>
      <c r="X41" s="4">
        <v>1.6</v>
      </c>
      <c r="Y41" s="4">
        <v>1.6</v>
      </c>
      <c r="Z41" s="4">
        <v>1.6</v>
      </c>
      <c r="AA41" s="4">
        <v>1.6</v>
      </c>
      <c r="AB41" s="4">
        <v>1.6</v>
      </c>
      <c r="AC41" s="4">
        <v>1.6</v>
      </c>
      <c r="AD41" s="4">
        <v>1.6</v>
      </c>
      <c r="AE41" s="4">
        <v>1.6</v>
      </c>
      <c r="AF41" s="4">
        <v>1.6</v>
      </c>
      <c r="AG41" s="4">
        <v>1.6</v>
      </c>
      <c r="AH41" s="4">
        <v>1.6</v>
      </c>
      <c r="AI41" s="4">
        <v>1.6</v>
      </c>
      <c r="AJ41" s="4">
        <v>1.6</v>
      </c>
      <c r="AK41" s="4">
        <v>1.6</v>
      </c>
      <c r="AL41" s="4">
        <v>1.6</v>
      </c>
      <c r="AM41" s="4">
        <v>1.6</v>
      </c>
      <c r="AN41" s="4">
        <v>1.6</v>
      </c>
      <c r="AO41" s="4">
        <v>1.6</v>
      </c>
      <c r="AP41" s="4">
        <v>1.6</v>
      </c>
      <c r="AQ41" s="4">
        <v>1.6</v>
      </c>
      <c r="AR41" s="4">
        <v>1.6</v>
      </c>
      <c r="AS41" s="4">
        <v>1.6</v>
      </c>
      <c r="AT41" s="4">
        <v>1.6</v>
      </c>
      <c r="AU41" s="4">
        <v>1.6</v>
      </c>
      <c r="AV41" s="4">
        <v>1.6</v>
      </c>
      <c r="AW41" s="4">
        <v>1.6</v>
      </c>
      <c r="AX41" s="4">
        <v>1.6</v>
      </c>
      <c r="AY41" s="4">
        <v>1.6</v>
      </c>
      <c r="AZ41" s="4">
        <v>1.6</v>
      </c>
      <c r="BA41" s="4">
        <v>1.6</v>
      </c>
      <c r="BB41" s="4">
        <v>1.6</v>
      </c>
      <c r="BC41" s="4">
        <v>1.6</v>
      </c>
      <c r="BD41" s="4">
        <v>1.6</v>
      </c>
      <c r="BE41" s="4">
        <v>1.6</v>
      </c>
      <c r="BF41" s="4">
        <v>1.6</v>
      </c>
      <c r="BG41" s="4">
        <v>1.6</v>
      </c>
      <c r="BH41" s="4">
        <v>1.6</v>
      </c>
      <c r="BI41" s="4">
        <v>1.6</v>
      </c>
      <c r="BJ41" s="4">
        <v>1.6</v>
      </c>
      <c r="BK41" s="4">
        <v>1.6</v>
      </c>
      <c r="BL41" s="4">
        <v>1.6</v>
      </c>
      <c r="BM41" s="4">
        <v>1.6</v>
      </c>
      <c r="BN41" s="4">
        <v>1.6</v>
      </c>
      <c r="BO41" s="4">
        <v>1.6</v>
      </c>
      <c r="BP41" s="4">
        <v>1.6</v>
      </c>
      <c r="BQ41" s="4">
        <v>1.6</v>
      </c>
      <c r="BR41" s="4">
        <v>1.6</v>
      </c>
      <c r="BS41" s="4">
        <v>1.6</v>
      </c>
      <c r="BT41" s="4">
        <v>1.6</v>
      </c>
      <c r="BU41" s="4">
        <v>1.6</v>
      </c>
      <c r="BV41" s="4">
        <v>1.6</v>
      </c>
      <c r="BW41" s="4">
        <v>1.6</v>
      </c>
      <c r="BX41" s="4">
        <v>1.6</v>
      </c>
      <c r="BY41" s="4">
        <v>1.6</v>
      </c>
      <c r="BZ41" s="4">
        <v>1.6</v>
      </c>
      <c r="CA41" s="4">
        <v>1.6</v>
      </c>
      <c r="CB41" s="4">
        <v>1.6</v>
      </c>
      <c r="CC41" s="4">
        <v>1.6</v>
      </c>
      <c r="CD41" s="4">
        <v>1.6</v>
      </c>
      <c r="CE41" s="4">
        <v>1.6</v>
      </c>
      <c r="CF41" s="4">
        <v>1.6</v>
      </c>
      <c r="CG41" s="4">
        <v>1.6</v>
      </c>
      <c r="CH41" s="4">
        <v>1.6</v>
      </c>
      <c r="CI41" s="4">
        <v>1.6</v>
      </c>
      <c r="CJ41" s="4">
        <v>1.6</v>
      </c>
      <c r="CK41" s="4">
        <v>1.6</v>
      </c>
    </row>
    <row r="42" spans="1:101" ht="35.450000000000003" customHeight="1" x14ac:dyDescent="0.25">
      <c r="A42" s="4" t="s">
        <v>99</v>
      </c>
      <c r="B42" s="7" t="s">
        <v>100</v>
      </c>
      <c r="C42" s="4" t="s">
        <v>101</v>
      </c>
      <c r="D42" s="4">
        <f>SUM(M42:CK42)</f>
        <v>9826</v>
      </c>
      <c r="E42" s="4">
        <v>135</v>
      </c>
      <c r="F42" s="4">
        <v>135</v>
      </c>
      <c r="G42" s="4">
        <v>110</v>
      </c>
      <c r="H42" s="4">
        <v>112</v>
      </c>
      <c r="I42" s="4">
        <v>99</v>
      </c>
      <c r="J42" s="4">
        <v>92</v>
      </c>
      <c r="K42" s="4">
        <v>93</v>
      </c>
      <c r="L42" s="4">
        <v>104</v>
      </c>
      <c r="M42" s="4">
        <v>106</v>
      </c>
      <c r="N42" s="4">
        <v>107</v>
      </c>
      <c r="O42" s="4">
        <v>109</v>
      </c>
      <c r="P42" s="4">
        <v>111</v>
      </c>
      <c r="Q42" s="17">
        <v>113</v>
      </c>
      <c r="R42" s="4">
        <v>114</v>
      </c>
      <c r="S42" s="4">
        <v>120</v>
      </c>
      <c r="T42" s="4">
        <v>115</v>
      </c>
      <c r="U42" s="4">
        <v>114</v>
      </c>
      <c r="V42" s="4">
        <v>113</v>
      </c>
      <c r="W42" s="4">
        <v>114</v>
      </c>
      <c r="X42" s="4">
        <v>115</v>
      </c>
      <c r="Y42" s="4">
        <v>119</v>
      </c>
      <c r="Z42" s="4">
        <v>119</v>
      </c>
      <c r="AA42" s="4">
        <v>122</v>
      </c>
      <c r="AB42" s="4">
        <v>124</v>
      </c>
      <c r="AC42" s="4">
        <v>128</v>
      </c>
      <c r="AD42" s="4">
        <v>130</v>
      </c>
      <c r="AE42" s="4">
        <v>132</v>
      </c>
      <c r="AF42" s="4">
        <v>134</v>
      </c>
      <c r="AG42" s="4">
        <v>136</v>
      </c>
      <c r="AH42" s="4">
        <v>138</v>
      </c>
      <c r="AI42" s="4">
        <v>140</v>
      </c>
      <c r="AJ42" s="4">
        <v>142</v>
      </c>
      <c r="AK42" s="4">
        <v>145</v>
      </c>
      <c r="AL42" s="4">
        <v>147</v>
      </c>
      <c r="AM42" s="4">
        <v>135</v>
      </c>
      <c r="AN42" s="4">
        <v>137</v>
      </c>
      <c r="AO42" s="4">
        <v>140</v>
      </c>
      <c r="AP42" s="4">
        <v>142</v>
      </c>
      <c r="AQ42" s="4">
        <v>144</v>
      </c>
      <c r="AR42" s="4">
        <v>144</v>
      </c>
      <c r="AS42" s="4">
        <v>135</v>
      </c>
      <c r="AT42" s="4">
        <v>138</v>
      </c>
      <c r="AU42" s="4">
        <v>140</v>
      </c>
      <c r="AV42" s="4">
        <v>142</v>
      </c>
      <c r="AW42" s="4">
        <v>144</v>
      </c>
      <c r="AX42" s="4">
        <v>147</v>
      </c>
      <c r="AY42" s="4">
        <v>149</v>
      </c>
      <c r="AZ42" s="4">
        <v>151</v>
      </c>
      <c r="BA42" s="4">
        <v>149</v>
      </c>
      <c r="BB42" s="4">
        <v>151</v>
      </c>
      <c r="BC42" s="4">
        <v>136</v>
      </c>
      <c r="BD42" s="4">
        <v>138</v>
      </c>
      <c r="BE42" s="4">
        <v>140</v>
      </c>
      <c r="BF42" s="4">
        <v>142</v>
      </c>
      <c r="BG42" s="4">
        <v>145</v>
      </c>
      <c r="BH42" s="4">
        <v>147</v>
      </c>
      <c r="BI42" s="4">
        <v>149</v>
      </c>
      <c r="BJ42" s="4">
        <v>152</v>
      </c>
      <c r="BK42" s="4">
        <v>154</v>
      </c>
      <c r="BL42" s="4">
        <v>157</v>
      </c>
      <c r="BM42" s="4">
        <v>159</v>
      </c>
      <c r="BN42" s="4">
        <v>162</v>
      </c>
      <c r="BO42" s="4">
        <v>164</v>
      </c>
      <c r="BP42" s="4">
        <v>167</v>
      </c>
      <c r="BQ42" s="4">
        <v>169</v>
      </c>
      <c r="BR42" s="4">
        <v>172</v>
      </c>
      <c r="BS42" s="4">
        <v>175</v>
      </c>
      <c r="BT42" s="4">
        <v>178</v>
      </c>
      <c r="BU42" s="4">
        <v>181</v>
      </c>
      <c r="BV42" s="4">
        <v>183</v>
      </c>
      <c r="BW42" s="4">
        <v>186</v>
      </c>
      <c r="BX42" s="4">
        <v>189</v>
      </c>
      <c r="BY42" s="4">
        <v>192</v>
      </c>
      <c r="BZ42" s="4">
        <v>195</v>
      </c>
      <c r="CA42" s="4">
        <v>50</v>
      </c>
      <c r="CB42" s="4">
        <v>51</v>
      </c>
      <c r="CC42" s="4">
        <v>51</v>
      </c>
      <c r="CD42" s="4">
        <v>46</v>
      </c>
      <c r="CE42" s="4">
        <v>47</v>
      </c>
      <c r="CF42" s="4">
        <v>30</v>
      </c>
      <c r="CG42" s="4">
        <v>30</v>
      </c>
      <c r="CH42" s="4">
        <v>31</v>
      </c>
      <c r="CI42" s="4">
        <v>31</v>
      </c>
      <c r="CJ42" s="4">
        <v>32</v>
      </c>
      <c r="CK42" s="4">
        <v>0</v>
      </c>
    </row>
    <row r="43" spans="1:101" ht="35.450000000000003" customHeight="1" x14ac:dyDescent="0.25">
      <c r="A43" s="4" t="s">
        <v>102</v>
      </c>
      <c r="B43" s="4" t="s">
        <v>97</v>
      </c>
      <c r="C43" s="4" t="s">
        <v>98</v>
      </c>
      <c r="D43" s="4"/>
      <c r="E43" s="4">
        <v>1.97</v>
      </c>
      <c r="F43" s="4">
        <v>1.97</v>
      </c>
      <c r="G43" s="4">
        <v>1.97</v>
      </c>
      <c r="H43" s="4">
        <v>1.97</v>
      </c>
      <c r="I43" s="4">
        <v>1.97</v>
      </c>
      <c r="J43" s="4">
        <v>1.97</v>
      </c>
      <c r="K43" s="4">
        <v>1.97</v>
      </c>
      <c r="L43" s="4">
        <v>1.97</v>
      </c>
      <c r="M43" s="4">
        <v>1.97</v>
      </c>
      <c r="N43" s="4">
        <v>1.97</v>
      </c>
      <c r="O43" s="4">
        <v>1.97</v>
      </c>
      <c r="P43" s="4">
        <v>1.97</v>
      </c>
      <c r="Q43" s="17">
        <v>1.97</v>
      </c>
      <c r="R43" s="4">
        <v>1.97</v>
      </c>
      <c r="S43" s="4">
        <v>1.97</v>
      </c>
      <c r="T43" s="4">
        <v>1.97</v>
      </c>
      <c r="U43" s="4">
        <v>1.97</v>
      </c>
      <c r="V43" s="4">
        <v>1.97</v>
      </c>
      <c r="W43" s="4">
        <v>1.97</v>
      </c>
      <c r="X43" s="4">
        <v>1.97</v>
      </c>
      <c r="Y43" s="4">
        <v>1.97</v>
      </c>
      <c r="Z43" s="4">
        <v>1.97</v>
      </c>
      <c r="AA43" s="4">
        <v>1.97</v>
      </c>
      <c r="AB43" s="4">
        <v>1.97</v>
      </c>
      <c r="AC43" s="4">
        <v>1.97</v>
      </c>
      <c r="AD43" s="4">
        <v>1.97</v>
      </c>
      <c r="AE43" s="4">
        <v>1.97</v>
      </c>
      <c r="AF43" s="4">
        <v>1.97</v>
      </c>
      <c r="AG43" s="4">
        <v>1.97</v>
      </c>
      <c r="AH43" s="4">
        <v>1.97</v>
      </c>
      <c r="AI43" s="4">
        <v>1.97</v>
      </c>
      <c r="AJ43" s="4">
        <v>1.97</v>
      </c>
      <c r="AK43" s="4">
        <v>1.97</v>
      </c>
      <c r="AL43" s="4">
        <v>1.97</v>
      </c>
      <c r="AM43" s="4">
        <v>1.97</v>
      </c>
      <c r="AN43" s="4">
        <v>1.97</v>
      </c>
      <c r="AO43" s="4">
        <v>1.97</v>
      </c>
      <c r="AP43" s="4">
        <v>1.97</v>
      </c>
      <c r="AQ43" s="4">
        <v>1.97</v>
      </c>
      <c r="AR43" s="4">
        <v>1.97</v>
      </c>
      <c r="AS43" s="4">
        <v>1.97</v>
      </c>
      <c r="AT43" s="4">
        <v>1.97</v>
      </c>
      <c r="AU43" s="4">
        <v>1.97</v>
      </c>
      <c r="AV43" s="4">
        <v>1.97</v>
      </c>
      <c r="AW43" s="4">
        <v>1.97</v>
      </c>
      <c r="AX43" s="4">
        <v>1.97</v>
      </c>
      <c r="AY43" s="4">
        <v>1.97</v>
      </c>
      <c r="AZ43" s="4">
        <v>1.97</v>
      </c>
      <c r="BA43" s="4">
        <v>1.97</v>
      </c>
      <c r="BB43" s="4">
        <v>1.97</v>
      </c>
      <c r="BC43" s="4">
        <v>1.97</v>
      </c>
      <c r="BD43" s="4">
        <v>1.97</v>
      </c>
      <c r="BE43" s="4">
        <v>1.97</v>
      </c>
      <c r="BF43" s="4">
        <v>1.97</v>
      </c>
      <c r="BG43" s="4">
        <v>1.97</v>
      </c>
      <c r="BH43" s="4">
        <v>1.97</v>
      </c>
      <c r="BI43" s="4">
        <v>1.97</v>
      </c>
      <c r="BJ43" s="4">
        <v>1.97</v>
      </c>
      <c r="BK43" s="4">
        <v>1.97</v>
      </c>
      <c r="BL43" s="4">
        <v>1.97</v>
      </c>
      <c r="BM43" s="4">
        <v>1.97</v>
      </c>
      <c r="BN43" s="4">
        <v>1.97</v>
      </c>
      <c r="BO43" s="4">
        <v>1.97</v>
      </c>
      <c r="BP43" s="4">
        <v>1.97</v>
      </c>
      <c r="BQ43" s="4">
        <v>1.97</v>
      </c>
      <c r="BR43" s="4">
        <v>1.97</v>
      </c>
      <c r="BS43" s="4">
        <v>1.97</v>
      </c>
      <c r="BT43" s="4">
        <v>1.97</v>
      </c>
      <c r="BU43" s="4">
        <v>1.97</v>
      </c>
      <c r="BV43" s="4">
        <v>1.97</v>
      </c>
      <c r="BW43" s="4">
        <v>1.97</v>
      </c>
      <c r="BX43" s="4">
        <v>1.97</v>
      </c>
      <c r="BY43" s="4">
        <v>1.97</v>
      </c>
      <c r="BZ43" s="4">
        <v>1.97</v>
      </c>
      <c r="CA43" s="4">
        <v>1.97</v>
      </c>
      <c r="CB43" s="4">
        <v>1.97</v>
      </c>
      <c r="CC43" s="4">
        <v>1.97</v>
      </c>
      <c r="CD43" s="4">
        <v>1.97</v>
      </c>
      <c r="CE43" s="4">
        <v>1.97</v>
      </c>
      <c r="CF43" s="4">
        <v>1.97</v>
      </c>
      <c r="CG43" s="4">
        <v>1.97</v>
      </c>
      <c r="CH43" s="4">
        <v>1.97</v>
      </c>
      <c r="CI43" s="4">
        <v>1.97</v>
      </c>
      <c r="CJ43" s="4">
        <v>1.97</v>
      </c>
      <c r="CK43" s="4">
        <v>1.97</v>
      </c>
    </row>
    <row r="44" spans="1:101" ht="35.450000000000003" customHeight="1" x14ac:dyDescent="0.25">
      <c r="A44" s="4" t="s">
        <v>99</v>
      </c>
      <c r="B44" s="7" t="s">
        <v>103</v>
      </c>
      <c r="C44" s="4" t="s">
        <v>104</v>
      </c>
      <c r="D44" s="4">
        <f>SUM(M44:CK44)</f>
        <v>25820</v>
      </c>
      <c r="E44" s="4">
        <v>138</v>
      </c>
      <c r="F44" s="4">
        <v>140</v>
      </c>
      <c r="G44" s="4">
        <v>116</v>
      </c>
      <c r="H44" s="4">
        <v>121</v>
      </c>
      <c r="I44" s="4">
        <v>109</v>
      </c>
      <c r="J44" s="4">
        <v>104</v>
      </c>
      <c r="K44" s="4">
        <v>107</v>
      </c>
      <c r="L44" s="4">
        <v>122</v>
      </c>
      <c r="M44" s="4">
        <v>127</v>
      </c>
      <c r="N44" s="4">
        <v>131</v>
      </c>
      <c r="O44" s="4">
        <v>135</v>
      </c>
      <c r="P44" s="4">
        <v>140</v>
      </c>
      <c r="Q44" s="17">
        <v>146</v>
      </c>
      <c r="R44" s="4">
        <v>150</v>
      </c>
      <c r="S44" s="4">
        <v>160</v>
      </c>
      <c r="T44" s="4">
        <v>158</v>
      </c>
      <c r="U44" s="4">
        <v>159</v>
      </c>
      <c r="V44" s="4">
        <v>160</v>
      </c>
      <c r="W44" s="4">
        <v>166</v>
      </c>
      <c r="X44" s="4">
        <v>169</v>
      </c>
      <c r="Y44" s="4">
        <v>180</v>
      </c>
      <c r="Z44" s="4">
        <v>183</v>
      </c>
      <c r="AA44" s="4">
        <v>192</v>
      </c>
      <c r="AB44" s="4">
        <v>198</v>
      </c>
      <c r="AC44" s="4">
        <v>208</v>
      </c>
      <c r="AD44" s="4">
        <v>216</v>
      </c>
      <c r="AE44" s="4">
        <v>224</v>
      </c>
      <c r="AF44" s="4">
        <v>232</v>
      </c>
      <c r="AG44" s="4">
        <v>239</v>
      </c>
      <c r="AH44" s="4">
        <v>248</v>
      </c>
      <c r="AI44" s="4">
        <v>257</v>
      </c>
      <c r="AJ44" s="4">
        <v>266</v>
      </c>
      <c r="AK44" s="4">
        <v>275</v>
      </c>
      <c r="AL44" s="4">
        <v>285</v>
      </c>
      <c r="AM44" s="4">
        <v>268</v>
      </c>
      <c r="AN44" s="4">
        <v>278</v>
      </c>
      <c r="AO44" s="4">
        <v>288</v>
      </c>
      <c r="AP44" s="4">
        <v>298</v>
      </c>
      <c r="AQ44" s="4">
        <v>309</v>
      </c>
      <c r="AR44" s="4">
        <v>315</v>
      </c>
      <c r="AS44" s="4">
        <v>302</v>
      </c>
      <c r="AT44" s="4">
        <v>313</v>
      </c>
      <c r="AU44" s="4">
        <v>324</v>
      </c>
      <c r="AV44" s="4">
        <v>335</v>
      </c>
      <c r="AW44" s="4">
        <v>348</v>
      </c>
      <c r="AX44" s="4">
        <v>360</v>
      </c>
      <c r="AY44" s="4">
        <v>373</v>
      </c>
      <c r="AZ44" s="4">
        <v>387</v>
      </c>
      <c r="BA44" s="4">
        <v>388</v>
      </c>
      <c r="BB44" s="4">
        <v>402</v>
      </c>
      <c r="BC44" s="4">
        <v>368</v>
      </c>
      <c r="BD44" s="4">
        <v>381</v>
      </c>
      <c r="BE44" s="4">
        <v>395</v>
      </c>
      <c r="BF44" s="4">
        <v>409</v>
      </c>
      <c r="BG44" s="4">
        <v>424</v>
      </c>
      <c r="BH44" s="4">
        <v>439</v>
      </c>
      <c r="BI44" s="4">
        <v>455</v>
      </c>
      <c r="BJ44" s="4">
        <v>471</v>
      </c>
      <c r="BK44" s="4">
        <v>488</v>
      </c>
      <c r="BL44" s="4">
        <v>506</v>
      </c>
      <c r="BM44" s="4">
        <v>524</v>
      </c>
      <c r="BN44" s="4">
        <v>543</v>
      </c>
      <c r="BO44" s="4">
        <v>562</v>
      </c>
      <c r="BP44" s="4">
        <v>583</v>
      </c>
      <c r="BQ44" s="4">
        <v>604</v>
      </c>
      <c r="BR44" s="4">
        <v>625</v>
      </c>
      <c r="BS44" s="4">
        <v>648</v>
      </c>
      <c r="BT44" s="4">
        <v>671</v>
      </c>
      <c r="BU44" s="4">
        <v>695</v>
      </c>
      <c r="BV44" s="4">
        <v>720</v>
      </c>
      <c r="BW44" s="4">
        <v>746</v>
      </c>
      <c r="BX44" s="4">
        <v>773</v>
      </c>
      <c r="BY44" s="4">
        <v>801</v>
      </c>
      <c r="BZ44" s="4">
        <v>830</v>
      </c>
      <c r="CA44" s="4">
        <v>215</v>
      </c>
      <c r="CB44" s="4">
        <v>223</v>
      </c>
      <c r="CC44" s="4">
        <v>231</v>
      </c>
      <c r="CD44" s="4">
        <v>211</v>
      </c>
      <c r="CE44" s="4">
        <v>219</v>
      </c>
      <c r="CF44" s="4">
        <v>143</v>
      </c>
      <c r="CG44" s="4">
        <v>148</v>
      </c>
      <c r="CH44" s="4">
        <v>153</v>
      </c>
      <c r="CI44" s="4">
        <v>159</v>
      </c>
      <c r="CJ44" s="4">
        <v>165</v>
      </c>
      <c r="CK44" s="4">
        <v>0</v>
      </c>
    </row>
    <row r="45" spans="1:101" ht="35.450000000000003" customHeight="1" x14ac:dyDescent="0.25">
      <c r="A45" s="16" t="s">
        <v>154</v>
      </c>
      <c r="B45" s="16"/>
      <c r="C45" s="4"/>
      <c r="D45" s="16" t="s">
        <v>105</v>
      </c>
      <c r="E45" s="16" t="s">
        <v>9</v>
      </c>
      <c r="F45" s="16" t="s">
        <v>10</v>
      </c>
      <c r="G45" s="16" t="s">
        <v>11</v>
      </c>
      <c r="H45" s="16" t="s">
        <v>12</v>
      </c>
      <c r="I45" s="16" t="s">
        <v>13</v>
      </c>
      <c r="J45" s="16" t="s">
        <v>14</v>
      </c>
      <c r="K45" s="16" t="s">
        <v>15</v>
      </c>
      <c r="L45" s="16" t="s">
        <v>16</v>
      </c>
      <c r="M45" s="16" t="s">
        <v>17</v>
      </c>
      <c r="N45" s="16" t="s">
        <v>18</v>
      </c>
      <c r="O45" s="16" t="s">
        <v>19</v>
      </c>
      <c r="P45" s="16" t="s">
        <v>20</v>
      </c>
      <c r="Q45" s="17" t="s">
        <v>21</v>
      </c>
      <c r="R45" s="16" t="s">
        <v>22</v>
      </c>
      <c r="S45" s="16" t="s">
        <v>23</v>
      </c>
      <c r="T45" s="16" t="s">
        <v>24</v>
      </c>
      <c r="U45" s="16" t="s">
        <v>25</v>
      </c>
      <c r="V45" s="16" t="s">
        <v>26</v>
      </c>
      <c r="W45" s="16" t="s">
        <v>27</v>
      </c>
      <c r="X45" s="16" t="s">
        <v>28</v>
      </c>
      <c r="Y45" s="16" t="s">
        <v>29</v>
      </c>
      <c r="Z45" s="16" t="s">
        <v>30</v>
      </c>
      <c r="AA45" s="16" t="s">
        <v>31</v>
      </c>
      <c r="AB45" s="16" t="s">
        <v>32</v>
      </c>
      <c r="AC45" s="16" t="s">
        <v>33</v>
      </c>
      <c r="AD45" s="16" t="s">
        <v>34</v>
      </c>
      <c r="AE45" s="16" t="s">
        <v>35</v>
      </c>
      <c r="AF45" s="16" t="s">
        <v>36</v>
      </c>
      <c r="AG45" s="16" t="s">
        <v>37</v>
      </c>
      <c r="AH45" s="16" t="s">
        <v>38</v>
      </c>
      <c r="AI45" s="16" t="s">
        <v>39</v>
      </c>
      <c r="AJ45" s="16" t="s">
        <v>40</v>
      </c>
      <c r="AK45" s="16" t="s">
        <v>41</v>
      </c>
      <c r="AL45" s="16" t="s">
        <v>42</v>
      </c>
      <c r="AM45" s="16" t="s">
        <v>43</v>
      </c>
      <c r="AN45" s="16" t="s">
        <v>44</v>
      </c>
      <c r="AO45" s="16" t="s">
        <v>45</v>
      </c>
      <c r="AP45" s="16" t="s">
        <v>46</v>
      </c>
      <c r="AQ45" s="16" t="s">
        <v>47</v>
      </c>
      <c r="AR45" s="16" t="s">
        <v>48</v>
      </c>
      <c r="AS45" s="16" t="s">
        <v>49</v>
      </c>
      <c r="AT45" s="16" t="s">
        <v>50</v>
      </c>
      <c r="AU45" s="16" t="s">
        <v>51</v>
      </c>
      <c r="AV45" s="16" t="s">
        <v>52</v>
      </c>
      <c r="AW45" s="16" t="s">
        <v>53</v>
      </c>
      <c r="AX45" s="16" t="s">
        <v>54</v>
      </c>
      <c r="AY45" s="16" t="s">
        <v>55</v>
      </c>
      <c r="AZ45" s="16" t="s">
        <v>56</v>
      </c>
      <c r="BA45" s="16" t="s">
        <v>57</v>
      </c>
      <c r="BB45" s="16" t="s">
        <v>58</v>
      </c>
      <c r="BC45" s="16" t="s">
        <v>59</v>
      </c>
      <c r="BD45" s="16" t="s">
        <v>60</v>
      </c>
      <c r="BE45" s="16" t="s">
        <v>61</v>
      </c>
      <c r="BF45" s="16" t="s">
        <v>62</v>
      </c>
      <c r="BG45" s="16" t="s">
        <v>63</v>
      </c>
      <c r="BH45" s="16" t="s">
        <v>64</v>
      </c>
      <c r="BI45" s="16" t="s">
        <v>65</v>
      </c>
      <c r="BJ45" s="16" t="s">
        <v>66</v>
      </c>
      <c r="BK45" s="16" t="s">
        <v>67</v>
      </c>
      <c r="BL45" s="16" t="s">
        <v>68</v>
      </c>
      <c r="BM45" s="16" t="s">
        <v>69</v>
      </c>
      <c r="BN45" s="16" t="s">
        <v>70</v>
      </c>
      <c r="BO45" s="16" t="s">
        <v>71</v>
      </c>
      <c r="BP45" s="16" t="s">
        <v>72</v>
      </c>
      <c r="BQ45" s="16" t="s">
        <v>73</v>
      </c>
      <c r="BR45" s="16" t="s">
        <v>74</v>
      </c>
      <c r="BS45" s="16" t="s">
        <v>75</v>
      </c>
      <c r="BT45" s="16" t="s">
        <v>76</v>
      </c>
      <c r="BU45" s="16" t="s">
        <v>77</v>
      </c>
      <c r="BV45" s="16" t="s">
        <v>78</v>
      </c>
      <c r="BW45" s="16" t="s">
        <v>79</v>
      </c>
      <c r="BX45" s="16" t="s">
        <v>80</v>
      </c>
      <c r="BY45" s="16" t="s">
        <v>81</v>
      </c>
      <c r="BZ45" s="16" t="s">
        <v>82</v>
      </c>
      <c r="CA45" s="16" t="s">
        <v>83</v>
      </c>
      <c r="CB45" s="16" t="s">
        <v>84</v>
      </c>
      <c r="CC45" s="16" t="s">
        <v>85</v>
      </c>
      <c r="CD45" s="16" t="s">
        <v>86</v>
      </c>
      <c r="CE45" s="16" t="s">
        <v>87</v>
      </c>
      <c r="CF45" s="16" t="s">
        <v>88</v>
      </c>
      <c r="CG45" s="16" t="s">
        <v>89</v>
      </c>
      <c r="CH45" s="16" t="s">
        <v>90</v>
      </c>
      <c r="CI45" s="16" t="s">
        <v>91</v>
      </c>
      <c r="CJ45" s="16" t="s">
        <v>92</v>
      </c>
      <c r="CK45" s="16" t="s">
        <v>93</v>
      </c>
    </row>
    <row r="46" spans="1:101" ht="35.450000000000003" customHeight="1" x14ac:dyDescent="0.25">
      <c r="A46" s="18" t="s">
        <v>106</v>
      </c>
      <c r="B46" s="7" t="s">
        <v>94</v>
      </c>
      <c r="C46" s="4" t="s">
        <v>95</v>
      </c>
      <c r="D46" s="4">
        <v>9.9149999999999991</v>
      </c>
      <c r="E46" s="4">
        <v>505</v>
      </c>
      <c r="F46" s="4">
        <v>410</v>
      </c>
      <c r="G46" s="4">
        <v>282</v>
      </c>
      <c r="H46" s="4">
        <v>410</v>
      </c>
      <c r="I46" s="4">
        <v>359</v>
      </c>
      <c r="J46" s="4">
        <v>293</v>
      </c>
      <c r="K46" s="4">
        <v>244</v>
      </c>
      <c r="L46" s="4">
        <v>255</v>
      </c>
      <c r="M46" s="4">
        <v>206</v>
      </c>
      <c r="N46" s="4">
        <v>195</v>
      </c>
      <c r="O46" s="4">
        <v>175</v>
      </c>
      <c r="P46" s="4">
        <v>161</v>
      </c>
      <c r="Q46" s="17">
        <v>95</v>
      </c>
      <c r="R46" s="4">
        <v>98</v>
      </c>
      <c r="S46" s="4">
        <v>81</v>
      </c>
      <c r="T46" s="4">
        <v>78</v>
      </c>
      <c r="U46" s="4">
        <v>80</v>
      </c>
      <c r="V46" s="4">
        <v>61</v>
      </c>
      <c r="W46" s="4">
        <v>54</v>
      </c>
      <c r="X46" s="4">
        <v>50</v>
      </c>
      <c r="Y46" s="4">
        <v>49</v>
      </c>
      <c r="Z46" s="4">
        <v>49</v>
      </c>
      <c r="AA46" s="4">
        <v>49</v>
      </c>
      <c r="AB46" s="4">
        <v>49</v>
      </c>
      <c r="AC46" s="4">
        <v>27</v>
      </c>
      <c r="AD46" s="4">
        <v>27</v>
      </c>
      <c r="AE46" s="4">
        <v>7</v>
      </c>
      <c r="AF46" s="4">
        <v>7</v>
      </c>
      <c r="AG46" s="4">
        <v>7</v>
      </c>
      <c r="AH46" s="4">
        <v>7</v>
      </c>
      <c r="AI46" s="4">
        <v>7</v>
      </c>
      <c r="AJ46" s="4">
        <v>48</v>
      </c>
      <c r="AK46" s="4">
        <v>105</v>
      </c>
      <c r="AL46" s="4">
        <v>156</v>
      </c>
      <c r="AM46" s="4">
        <v>207</v>
      </c>
      <c r="AN46" s="4">
        <v>207</v>
      </c>
      <c r="AO46" s="4">
        <v>156</v>
      </c>
      <c r="AP46" s="4">
        <v>105</v>
      </c>
      <c r="AQ46" s="4">
        <v>65</v>
      </c>
      <c r="AR46" s="4">
        <v>86</v>
      </c>
      <c r="AS46" s="4">
        <v>106</v>
      </c>
      <c r="AT46" s="4">
        <v>107</v>
      </c>
      <c r="AU46" s="4">
        <v>106</v>
      </c>
      <c r="AV46" s="4">
        <v>106</v>
      </c>
      <c r="AW46" s="4">
        <v>106</v>
      </c>
      <c r="AX46" s="4">
        <v>106</v>
      </c>
      <c r="AY46" s="4">
        <v>106</v>
      </c>
      <c r="AZ46" s="4">
        <v>106</v>
      </c>
      <c r="BA46" s="4">
        <v>107</v>
      </c>
      <c r="BB46" s="4">
        <v>106</v>
      </c>
      <c r="BC46" s="4">
        <v>106</v>
      </c>
      <c r="BD46" s="4">
        <v>105</v>
      </c>
      <c r="BE46" s="4">
        <v>105</v>
      </c>
      <c r="BF46" s="4">
        <v>103</v>
      </c>
      <c r="BG46" s="4">
        <v>103</v>
      </c>
      <c r="BH46" s="4">
        <v>103</v>
      </c>
      <c r="BI46" s="4">
        <v>103</v>
      </c>
      <c r="BJ46" s="4">
        <v>103</v>
      </c>
      <c r="BK46" s="4">
        <v>103</v>
      </c>
      <c r="BL46" s="4">
        <v>103</v>
      </c>
      <c r="BM46" s="4">
        <v>103</v>
      </c>
      <c r="BN46" s="4">
        <v>103</v>
      </c>
      <c r="BO46" s="4">
        <v>103</v>
      </c>
      <c r="BP46" s="4">
        <v>103</v>
      </c>
      <c r="BQ46" s="4">
        <v>103</v>
      </c>
      <c r="BR46" s="4">
        <v>90</v>
      </c>
      <c r="BS46" s="4">
        <v>105</v>
      </c>
      <c r="BT46" s="4">
        <v>104</v>
      </c>
      <c r="BU46" s="4">
        <v>110</v>
      </c>
      <c r="BV46" s="4">
        <v>105</v>
      </c>
      <c r="BW46" s="4">
        <v>107</v>
      </c>
      <c r="BX46" s="4">
        <v>105</v>
      </c>
      <c r="BY46" s="4">
        <v>100</v>
      </c>
      <c r="BZ46" s="4">
        <v>104</v>
      </c>
      <c r="CA46" s="4">
        <v>100</v>
      </c>
      <c r="CB46" s="4">
        <v>105</v>
      </c>
      <c r="CC46" s="4">
        <v>100</v>
      </c>
      <c r="CD46" s="4">
        <v>100</v>
      </c>
      <c r="CE46" s="4">
        <v>100</v>
      </c>
      <c r="CF46" s="4">
        <v>69</v>
      </c>
      <c r="CG46" s="4">
        <v>69</v>
      </c>
      <c r="CH46" s="4">
        <v>69</v>
      </c>
      <c r="CI46" s="4">
        <v>69</v>
      </c>
      <c r="CJ46" s="4">
        <v>68</v>
      </c>
      <c r="CK46" s="4">
        <v>0</v>
      </c>
    </row>
    <row r="47" spans="1:101" ht="35.450000000000003" customHeight="1" x14ac:dyDescent="0.25">
      <c r="A47" s="4" t="s">
        <v>96</v>
      </c>
      <c r="B47" s="4" t="s">
        <v>97</v>
      </c>
      <c r="C47" s="4" t="s">
        <v>98</v>
      </c>
      <c r="D47" s="4"/>
      <c r="E47" s="4">
        <v>1.6</v>
      </c>
      <c r="F47" s="4">
        <v>1.6</v>
      </c>
      <c r="G47" s="4">
        <v>1.6</v>
      </c>
      <c r="H47" s="4">
        <v>1.6</v>
      </c>
      <c r="I47" s="4">
        <v>1.6</v>
      </c>
      <c r="J47" s="4">
        <v>1.6</v>
      </c>
      <c r="K47" s="4">
        <v>1.6</v>
      </c>
      <c r="L47" s="4">
        <v>1.6</v>
      </c>
      <c r="M47" s="4">
        <v>1.6</v>
      </c>
      <c r="N47" s="4">
        <v>1.6</v>
      </c>
      <c r="O47" s="4">
        <v>1.6</v>
      </c>
      <c r="P47" s="4">
        <v>1.6</v>
      </c>
      <c r="Q47" s="17">
        <v>1.6</v>
      </c>
      <c r="R47" s="4">
        <v>1.6</v>
      </c>
      <c r="S47" s="4">
        <v>1.6</v>
      </c>
      <c r="T47" s="4">
        <v>1.6</v>
      </c>
      <c r="U47" s="4">
        <v>1.6</v>
      </c>
      <c r="V47" s="4">
        <v>1.6</v>
      </c>
      <c r="W47" s="4">
        <v>1.6</v>
      </c>
      <c r="X47" s="4">
        <v>1.6</v>
      </c>
      <c r="Y47" s="4">
        <v>1.6</v>
      </c>
      <c r="Z47" s="4">
        <v>1.6</v>
      </c>
      <c r="AA47" s="4">
        <v>1.6</v>
      </c>
      <c r="AB47" s="4">
        <v>1.6</v>
      </c>
      <c r="AC47" s="4">
        <v>1.6</v>
      </c>
      <c r="AD47" s="4">
        <v>1.6</v>
      </c>
      <c r="AE47" s="4">
        <v>1.6</v>
      </c>
      <c r="AF47" s="4">
        <v>1.6</v>
      </c>
      <c r="AG47" s="4">
        <v>1.6</v>
      </c>
      <c r="AH47" s="4">
        <v>1.6</v>
      </c>
      <c r="AI47" s="4">
        <v>1.6</v>
      </c>
      <c r="AJ47" s="4">
        <v>1.6</v>
      </c>
      <c r="AK47" s="4">
        <v>1.6</v>
      </c>
      <c r="AL47" s="4">
        <v>1.6</v>
      </c>
      <c r="AM47" s="4">
        <v>1.6</v>
      </c>
      <c r="AN47" s="4">
        <v>1.6</v>
      </c>
      <c r="AO47" s="4">
        <v>1.6</v>
      </c>
      <c r="AP47" s="4">
        <v>1.6</v>
      </c>
      <c r="AQ47" s="4">
        <v>1.6</v>
      </c>
      <c r="AR47" s="4">
        <v>1.6</v>
      </c>
      <c r="AS47" s="4">
        <v>1.6</v>
      </c>
      <c r="AT47" s="4">
        <v>1.6</v>
      </c>
      <c r="AU47" s="4">
        <v>1.6</v>
      </c>
      <c r="AV47" s="4">
        <v>1.6</v>
      </c>
      <c r="AW47" s="4">
        <v>1.6</v>
      </c>
      <c r="AX47" s="4">
        <v>1.6</v>
      </c>
      <c r="AY47" s="4">
        <v>1.6</v>
      </c>
      <c r="AZ47" s="4">
        <v>1.6</v>
      </c>
      <c r="BA47" s="4">
        <v>1.6</v>
      </c>
      <c r="BB47" s="4">
        <v>1.6</v>
      </c>
      <c r="BC47" s="4">
        <v>1.6</v>
      </c>
      <c r="BD47" s="4">
        <v>1.6</v>
      </c>
      <c r="BE47" s="4">
        <v>1.6</v>
      </c>
      <c r="BF47" s="4">
        <v>1.6</v>
      </c>
      <c r="BG47" s="4">
        <v>1.6</v>
      </c>
      <c r="BH47" s="4">
        <v>1.6</v>
      </c>
      <c r="BI47" s="4">
        <v>1.6</v>
      </c>
      <c r="BJ47" s="4">
        <v>1.6</v>
      </c>
      <c r="BK47" s="4">
        <v>1.6</v>
      </c>
      <c r="BL47" s="4">
        <v>1.6</v>
      </c>
      <c r="BM47" s="4">
        <v>1.6</v>
      </c>
      <c r="BN47" s="4">
        <v>1.6</v>
      </c>
      <c r="BO47" s="4">
        <v>1.6</v>
      </c>
      <c r="BP47" s="4">
        <v>1.6</v>
      </c>
      <c r="BQ47" s="4">
        <v>1.6</v>
      </c>
      <c r="BR47" s="4">
        <v>1.6</v>
      </c>
      <c r="BS47" s="4">
        <v>1.6</v>
      </c>
      <c r="BT47" s="4">
        <v>1.6</v>
      </c>
      <c r="BU47" s="4">
        <v>1.6</v>
      </c>
      <c r="BV47" s="4">
        <v>1.6</v>
      </c>
      <c r="BW47" s="4">
        <v>1.6</v>
      </c>
      <c r="BX47" s="4">
        <v>1.6</v>
      </c>
      <c r="BY47" s="4">
        <v>1.6</v>
      </c>
      <c r="BZ47" s="4">
        <v>1.6</v>
      </c>
      <c r="CA47" s="4">
        <v>1.6</v>
      </c>
      <c r="CB47" s="4">
        <v>1.6</v>
      </c>
      <c r="CC47" s="4">
        <v>1.6</v>
      </c>
      <c r="CD47" s="4">
        <v>1.6</v>
      </c>
      <c r="CE47" s="4">
        <v>1.6</v>
      </c>
      <c r="CF47" s="4">
        <v>1.6</v>
      </c>
      <c r="CG47" s="4">
        <v>1.6</v>
      </c>
      <c r="CH47" s="4">
        <v>1.6</v>
      </c>
      <c r="CI47" s="4">
        <v>1.6</v>
      </c>
      <c r="CJ47" s="4">
        <v>1.6</v>
      </c>
      <c r="CK47" s="4">
        <v>1.6</v>
      </c>
    </row>
    <row r="48" spans="1:101" ht="35.450000000000003" customHeight="1" x14ac:dyDescent="0.25">
      <c r="A48" s="4" t="s">
        <v>99</v>
      </c>
      <c r="B48" s="7" t="s">
        <v>100</v>
      </c>
      <c r="C48" s="4" t="s">
        <v>101</v>
      </c>
      <c r="D48" s="4">
        <v>18.927</v>
      </c>
      <c r="E48" s="4">
        <v>513</v>
      </c>
      <c r="F48" s="4">
        <v>423</v>
      </c>
      <c r="G48" s="4">
        <v>296</v>
      </c>
      <c r="H48" s="4">
        <v>437</v>
      </c>
      <c r="I48" s="4">
        <v>389</v>
      </c>
      <c r="J48" s="4">
        <v>322</v>
      </c>
      <c r="K48" s="4">
        <v>273</v>
      </c>
      <c r="L48" s="4">
        <v>290</v>
      </c>
      <c r="M48" s="4">
        <v>237</v>
      </c>
      <c r="N48" s="4">
        <v>228</v>
      </c>
      <c r="O48" s="4">
        <v>208</v>
      </c>
      <c r="P48" s="4">
        <v>195</v>
      </c>
      <c r="Q48" s="17">
        <v>117</v>
      </c>
      <c r="R48" s="4">
        <v>123</v>
      </c>
      <c r="S48" s="4">
        <v>103</v>
      </c>
      <c r="T48" s="4">
        <v>100</v>
      </c>
      <c r="U48" s="4">
        <v>105</v>
      </c>
      <c r="V48" s="4">
        <v>81</v>
      </c>
      <c r="W48" s="4">
        <v>72</v>
      </c>
      <c r="X48" s="4">
        <v>69</v>
      </c>
      <c r="Y48" s="4">
        <v>69</v>
      </c>
      <c r="Z48" s="4">
        <v>70</v>
      </c>
      <c r="AA48" s="4">
        <v>71</v>
      </c>
      <c r="AB48" s="4">
        <v>72</v>
      </c>
      <c r="AC48" s="4">
        <v>41</v>
      </c>
      <c r="AD48" s="4">
        <v>41</v>
      </c>
      <c r="AE48" s="4">
        <v>11</v>
      </c>
      <c r="AF48" s="4">
        <v>12</v>
      </c>
      <c r="AG48" s="4">
        <v>12</v>
      </c>
      <c r="AH48" s="4">
        <v>12</v>
      </c>
      <c r="AI48" s="4">
        <v>12</v>
      </c>
      <c r="AJ48" s="4">
        <v>80</v>
      </c>
      <c r="AK48" s="4">
        <v>178</v>
      </c>
      <c r="AL48" s="4">
        <v>268</v>
      </c>
      <c r="AM48" s="4">
        <v>361</v>
      </c>
      <c r="AN48" s="4">
        <v>367</v>
      </c>
      <c r="AO48" s="4">
        <v>281</v>
      </c>
      <c r="AP48" s="4">
        <v>193</v>
      </c>
      <c r="AQ48" s="4">
        <v>120</v>
      </c>
      <c r="AR48" s="4">
        <v>162</v>
      </c>
      <c r="AS48" s="4">
        <v>203</v>
      </c>
      <c r="AT48" s="4">
        <v>208</v>
      </c>
      <c r="AU48" s="4">
        <v>210</v>
      </c>
      <c r="AV48" s="4">
        <v>213</v>
      </c>
      <c r="AW48" s="4">
        <v>217</v>
      </c>
      <c r="AX48" s="4">
        <v>220</v>
      </c>
      <c r="AY48" s="4">
        <v>224</v>
      </c>
      <c r="AZ48" s="4">
        <v>227</v>
      </c>
      <c r="BA48" s="4">
        <v>232</v>
      </c>
      <c r="BB48" s="4">
        <v>234</v>
      </c>
      <c r="BC48" s="4">
        <v>238</v>
      </c>
      <c r="BD48" s="4">
        <v>239</v>
      </c>
      <c r="BE48" s="4">
        <v>243</v>
      </c>
      <c r="BF48" s="4">
        <v>244</v>
      </c>
      <c r="BG48" s="4">
        <v>248</v>
      </c>
      <c r="BH48" s="4">
        <v>251</v>
      </c>
      <c r="BI48" s="4">
        <v>256</v>
      </c>
      <c r="BJ48" s="4">
        <v>260</v>
      </c>
      <c r="BK48" s="4">
        <v>264</v>
      </c>
      <c r="BL48" s="4">
        <v>268</v>
      </c>
      <c r="BM48" s="4">
        <v>272</v>
      </c>
      <c r="BN48" s="4">
        <v>277</v>
      </c>
      <c r="BO48" s="4">
        <v>281</v>
      </c>
      <c r="BP48" s="4">
        <v>286</v>
      </c>
      <c r="BQ48" s="4">
        <v>290</v>
      </c>
      <c r="BR48" s="4">
        <v>257</v>
      </c>
      <c r="BS48" s="4">
        <v>303</v>
      </c>
      <c r="BT48" s="4">
        <v>307</v>
      </c>
      <c r="BU48" s="4">
        <v>328</v>
      </c>
      <c r="BV48" s="4">
        <v>318</v>
      </c>
      <c r="BW48" s="4">
        <v>331</v>
      </c>
      <c r="BX48" s="4">
        <v>330</v>
      </c>
      <c r="BY48" s="4">
        <v>318</v>
      </c>
      <c r="BZ48" s="4">
        <v>336</v>
      </c>
      <c r="CA48" s="4">
        <v>329</v>
      </c>
      <c r="CB48" s="4">
        <v>349</v>
      </c>
      <c r="CC48" s="4">
        <v>339</v>
      </c>
      <c r="CD48" s="4">
        <v>344</v>
      </c>
      <c r="CE48" s="4">
        <v>350</v>
      </c>
      <c r="CF48" s="4">
        <v>246</v>
      </c>
      <c r="CG48" s="4">
        <v>251</v>
      </c>
      <c r="CH48" s="4">
        <v>254</v>
      </c>
      <c r="CI48" s="4">
        <v>258</v>
      </c>
      <c r="CJ48" s="4">
        <v>259</v>
      </c>
      <c r="CK48" s="4">
        <v>0</v>
      </c>
    </row>
    <row r="49" spans="1:89" ht="35.450000000000003" customHeight="1" x14ac:dyDescent="0.25">
      <c r="A49" s="4" t="s">
        <v>102</v>
      </c>
      <c r="B49" s="4" t="s">
        <v>97</v>
      </c>
      <c r="C49" s="4" t="s">
        <v>98</v>
      </c>
      <c r="D49" s="4"/>
      <c r="E49" s="4">
        <v>1.97</v>
      </c>
      <c r="F49" s="4">
        <v>1.97</v>
      </c>
      <c r="G49" s="4">
        <v>1.97</v>
      </c>
      <c r="H49" s="4">
        <v>1.97</v>
      </c>
      <c r="I49" s="4">
        <v>1.97</v>
      </c>
      <c r="J49" s="4">
        <v>1.97</v>
      </c>
      <c r="K49" s="4">
        <v>1.97</v>
      </c>
      <c r="L49" s="4">
        <v>1.97</v>
      </c>
      <c r="M49" s="4">
        <v>1.97</v>
      </c>
      <c r="N49" s="4">
        <v>1.97</v>
      </c>
      <c r="O49" s="4">
        <v>1.97</v>
      </c>
      <c r="P49" s="4">
        <v>1.97</v>
      </c>
      <c r="Q49" s="17">
        <v>1.97</v>
      </c>
      <c r="R49" s="4">
        <v>1.97</v>
      </c>
      <c r="S49" s="4">
        <v>1.97</v>
      </c>
      <c r="T49" s="4">
        <v>1.97</v>
      </c>
      <c r="U49" s="4">
        <v>1.97</v>
      </c>
      <c r="V49" s="4">
        <v>1.97</v>
      </c>
      <c r="W49" s="4">
        <v>1.97</v>
      </c>
      <c r="X49" s="4">
        <v>1.97</v>
      </c>
      <c r="Y49" s="4">
        <v>1.97</v>
      </c>
      <c r="Z49" s="4">
        <v>1.97</v>
      </c>
      <c r="AA49" s="4">
        <v>1.97</v>
      </c>
      <c r="AB49" s="4">
        <v>1.97</v>
      </c>
      <c r="AC49" s="4">
        <v>1.97</v>
      </c>
      <c r="AD49" s="4">
        <v>1.97</v>
      </c>
      <c r="AE49" s="4">
        <v>1.97</v>
      </c>
      <c r="AF49" s="4">
        <v>1.97</v>
      </c>
      <c r="AG49" s="4">
        <v>1.97</v>
      </c>
      <c r="AH49" s="4">
        <v>1.97</v>
      </c>
      <c r="AI49" s="4">
        <v>1.97</v>
      </c>
      <c r="AJ49" s="4">
        <v>1.97</v>
      </c>
      <c r="AK49" s="4">
        <v>1.97</v>
      </c>
      <c r="AL49" s="4">
        <v>1.97</v>
      </c>
      <c r="AM49" s="4">
        <v>1.97</v>
      </c>
      <c r="AN49" s="4">
        <v>1.97</v>
      </c>
      <c r="AO49" s="4">
        <v>1.97</v>
      </c>
      <c r="AP49" s="4">
        <v>1.97</v>
      </c>
      <c r="AQ49" s="4">
        <v>1.97</v>
      </c>
      <c r="AR49" s="4">
        <v>1.97</v>
      </c>
      <c r="AS49" s="4">
        <v>1.97</v>
      </c>
      <c r="AT49" s="4">
        <v>1.97</v>
      </c>
      <c r="AU49" s="4">
        <v>1.97</v>
      </c>
      <c r="AV49" s="4">
        <v>1.97</v>
      </c>
      <c r="AW49" s="4">
        <v>1.97</v>
      </c>
      <c r="AX49" s="4">
        <v>1.97</v>
      </c>
      <c r="AY49" s="4">
        <v>1.97</v>
      </c>
      <c r="AZ49" s="4">
        <v>1.97</v>
      </c>
      <c r="BA49" s="4">
        <v>1.97</v>
      </c>
      <c r="BB49" s="4">
        <v>1.97</v>
      </c>
      <c r="BC49" s="4">
        <v>1.97</v>
      </c>
      <c r="BD49" s="4">
        <v>1.97</v>
      </c>
      <c r="BE49" s="4">
        <v>1.97</v>
      </c>
      <c r="BF49" s="4">
        <v>1.97</v>
      </c>
      <c r="BG49" s="4">
        <v>1.97</v>
      </c>
      <c r="BH49" s="4">
        <v>1.97</v>
      </c>
      <c r="BI49" s="4">
        <v>1.97</v>
      </c>
      <c r="BJ49" s="4">
        <v>1.97</v>
      </c>
      <c r="BK49" s="4">
        <v>1.97</v>
      </c>
      <c r="BL49" s="4">
        <v>1.97</v>
      </c>
      <c r="BM49" s="4">
        <v>1.97</v>
      </c>
      <c r="BN49" s="4">
        <v>1.97</v>
      </c>
      <c r="BO49" s="4">
        <v>1.97</v>
      </c>
      <c r="BP49" s="4">
        <v>1.97</v>
      </c>
      <c r="BQ49" s="4">
        <v>1.97</v>
      </c>
      <c r="BR49" s="4">
        <v>1.97</v>
      </c>
      <c r="BS49" s="4">
        <v>1.97</v>
      </c>
      <c r="BT49" s="4">
        <v>1.97</v>
      </c>
      <c r="BU49" s="4">
        <v>1.97</v>
      </c>
      <c r="BV49" s="4">
        <v>1.97</v>
      </c>
      <c r="BW49" s="4">
        <v>1.97</v>
      </c>
      <c r="BX49" s="4">
        <v>1.97</v>
      </c>
      <c r="BY49" s="4">
        <v>1.97</v>
      </c>
      <c r="BZ49" s="4">
        <v>1.97</v>
      </c>
      <c r="CA49" s="4">
        <v>1.97</v>
      </c>
      <c r="CB49" s="4">
        <v>1.97</v>
      </c>
      <c r="CC49" s="4">
        <v>1.97</v>
      </c>
      <c r="CD49" s="4">
        <v>1.97</v>
      </c>
      <c r="CE49" s="4">
        <v>1.97</v>
      </c>
      <c r="CF49" s="4">
        <v>1.97</v>
      </c>
      <c r="CG49" s="4">
        <v>1.97</v>
      </c>
      <c r="CH49" s="4">
        <v>1.97</v>
      </c>
      <c r="CI49" s="4">
        <v>1.97</v>
      </c>
      <c r="CJ49" s="4">
        <v>1.97</v>
      </c>
      <c r="CK49" s="4">
        <v>1.97</v>
      </c>
    </row>
    <row r="50" spans="1:89" ht="35.450000000000003" customHeight="1" x14ac:dyDescent="0.25">
      <c r="A50" s="4" t="s">
        <v>99</v>
      </c>
      <c r="B50" s="7" t="s">
        <v>103</v>
      </c>
      <c r="C50" s="4" t="s">
        <v>104</v>
      </c>
      <c r="D50" s="4">
        <v>52.84</v>
      </c>
      <c r="E50" s="4">
        <v>523</v>
      </c>
      <c r="F50" s="4">
        <v>440</v>
      </c>
      <c r="G50" s="4">
        <v>314</v>
      </c>
      <c r="H50" s="4">
        <v>473</v>
      </c>
      <c r="I50" s="4">
        <v>428</v>
      </c>
      <c r="J50" s="4">
        <v>362</v>
      </c>
      <c r="K50" s="4">
        <v>312</v>
      </c>
      <c r="L50" s="4">
        <v>339</v>
      </c>
      <c r="M50" s="4">
        <v>283</v>
      </c>
      <c r="N50" s="4">
        <v>278</v>
      </c>
      <c r="O50" s="4">
        <v>258</v>
      </c>
      <c r="P50" s="4">
        <v>247</v>
      </c>
      <c r="Q50" s="17">
        <v>151</v>
      </c>
      <c r="R50" s="4">
        <v>161</v>
      </c>
      <c r="S50" s="4">
        <v>138</v>
      </c>
      <c r="T50" s="4">
        <v>137</v>
      </c>
      <c r="U50" s="4">
        <v>146</v>
      </c>
      <c r="V50" s="4">
        <v>115</v>
      </c>
      <c r="W50" s="4">
        <v>105</v>
      </c>
      <c r="X50" s="4">
        <v>102</v>
      </c>
      <c r="Y50" s="4">
        <v>104</v>
      </c>
      <c r="Z50" s="4">
        <v>108</v>
      </c>
      <c r="AA50" s="4">
        <v>112</v>
      </c>
      <c r="AB50" s="4">
        <v>116</v>
      </c>
      <c r="AC50" s="4">
        <v>66</v>
      </c>
      <c r="AD50" s="4">
        <v>69</v>
      </c>
      <c r="AE50" s="4">
        <v>19</v>
      </c>
      <c r="AF50" s="4">
        <v>20</v>
      </c>
      <c r="AG50" s="4">
        <v>21</v>
      </c>
      <c r="AH50" s="4">
        <v>21</v>
      </c>
      <c r="AI50" s="4">
        <v>22</v>
      </c>
      <c r="AJ50" s="4">
        <v>149</v>
      </c>
      <c r="AK50" s="4">
        <v>339</v>
      </c>
      <c r="AL50" s="4">
        <v>521</v>
      </c>
      <c r="AM50" s="4">
        <v>715</v>
      </c>
      <c r="AN50" s="4">
        <v>741</v>
      </c>
      <c r="AO50" s="4">
        <v>579</v>
      </c>
      <c r="AP50" s="4">
        <v>405</v>
      </c>
      <c r="AQ50" s="4">
        <v>258</v>
      </c>
      <c r="AR50" s="4">
        <v>355</v>
      </c>
      <c r="AS50" s="4">
        <v>453</v>
      </c>
      <c r="AT50" s="4">
        <v>473</v>
      </c>
      <c r="AU50" s="4">
        <v>487</v>
      </c>
      <c r="AV50" s="4">
        <v>504</v>
      </c>
      <c r="AW50" s="4">
        <v>522</v>
      </c>
      <c r="AX50" s="4">
        <v>541</v>
      </c>
      <c r="AY50" s="4">
        <v>561</v>
      </c>
      <c r="AZ50" s="4">
        <v>581</v>
      </c>
      <c r="BA50" s="4">
        <v>604</v>
      </c>
      <c r="BB50" s="4">
        <v>623</v>
      </c>
      <c r="BC50" s="4">
        <v>645</v>
      </c>
      <c r="BD50" s="4">
        <v>661</v>
      </c>
      <c r="BE50" s="4">
        <v>684</v>
      </c>
      <c r="BF50" s="4">
        <v>700</v>
      </c>
      <c r="BG50" s="4">
        <v>725</v>
      </c>
      <c r="BH50" s="4">
        <v>751</v>
      </c>
      <c r="BI50" s="4">
        <v>778</v>
      </c>
      <c r="BJ50" s="4">
        <v>806</v>
      </c>
      <c r="BK50" s="4">
        <v>835</v>
      </c>
      <c r="BL50" s="4">
        <v>866</v>
      </c>
      <c r="BM50" s="4">
        <v>897</v>
      </c>
      <c r="BN50" s="4">
        <v>929</v>
      </c>
      <c r="BO50" s="4">
        <v>963</v>
      </c>
      <c r="BP50" s="4">
        <v>997</v>
      </c>
      <c r="BQ50" s="4">
        <v>1033</v>
      </c>
      <c r="BR50" s="4">
        <v>935</v>
      </c>
      <c r="BS50" s="4">
        <v>1122</v>
      </c>
      <c r="BT50" s="4">
        <v>1160</v>
      </c>
      <c r="BU50" s="4">
        <v>1262</v>
      </c>
      <c r="BV50" s="4">
        <v>1248</v>
      </c>
      <c r="BW50" s="4">
        <v>1327</v>
      </c>
      <c r="BX50" s="4">
        <v>1347</v>
      </c>
      <c r="BY50" s="4">
        <v>1324</v>
      </c>
      <c r="BZ50" s="4">
        <v>1427</v>
      </c>
      <c r="CA50" s="4">
        <v>1424</v>
      </c>
      <c r="CB50" s="4">
        <v>1543</v>
      </c>
      <c r="CC50" s="4">
        <v>1528</v>
      </c>
      <c r="CD50" s="4">
        <v>1581</v>
      </c>
      <c r="CE50" s="4">
        <v>1637</v>
      </c>
      <c r="CF50" s="4">
        <v>1176</v>
      </c>
      <c r="CG50" s="4">
        <v>1221</v>
      </c>
      <c r="CH50" s="4">
        <v>1262</v>
      </c>
      <c r="CI50" s="4">
        <v>1308</v>
      </c>
      <c r="CJ50" s="4">
        <v>1336</v>
      </c>
      <c r="CK50" s="4">
        <v>0</v>
      </c>
    </row>
    <row r="51" spans="1:89" ht="35.450000000000003" customHeight="1" x14ac:dyDescent="0.25">
      <c r="A51" s="16" t="s">
        <v>154</v>
      </c>
      <c r="B51" s="16"/>
      <c r="C51" s="4"/>
      <c r="D51" s="16" t="s">
        <v>107</v>
      </c>
      <c r="E51" s="16" t="s">
        <v>9</v>
      </c>
      <c r="F51" s="16" t="s">
        <v>10</v>
      </c>
      <c r="G51" s="16" t="s">
        <v>11</v>
      </c>
      <c r="H51" s="16" t="s">
        <v>12</v>
      </c>
      <c r="I51" s="16" t="s">
        <v>13</v>
      </c>
      <c r="J51" s="16" t="s">
        <v>14</v>
      </c>
      <c r="K51" s="16" t="s">
        <v>15</v>
      </c>
      <c r="L51" s="16" t="s">
        <v>16</v>
      </c>
      <c r="M51" s="16" t="s">
        <v>17</v>
      </c>
      <c r="N51" s="16" t="s">
        <v>18</v>
      </c>
      <c r="O51" s="16" t="s">
        <v>19</v>
      </c>
      <c r="P51" s="16" t="s">
        <v>20</v>
      </c>
      <c r="Q51" s="17" t="s">
        <v>21</v>
      </c>
      <c r="R51" s="16" t="s">
        <v>22</v>
      </c>
      <c r="S51" s="16" t="s">
        <v>23</v>
      </c>
      <c r="T51" s="16" t="s">
        <v>24</v>
      </c>
      <c r="U51" s="16" t="s">
        <v>25</v>
      </c>
      <c r="V51" s="16" t="s">
        <v>26</v>
      </c>
      <c r="W51" s="16" t="s">
        <v>27</v>
      </c>
      <c r="X51" s="16" t="s">
        <v>28</v>
      </c>
      <c r="Y51" s="16" t="s">
        <v>29</v>
      </c>
      <c r="Z51" s="16" t="s">
        <v>30</v>
      </c>
      <c r="AA51" s="16" t="s">
        <v>31</v>
      </c>
      <c r="AB51" s="16" t="s">
        <v>32</v>
      </c>
      <c r="AC51" s="16" t="s">
        <v>33</v>
      </c>
      <c r="AD51" s="16" t="s">
        <v>34</v>
      </c>
      <c r="AE51" s="16" t="s">
        <v>35</v>
      </c>
      <c r="AF51" s="16" t="s">
        <v>36</v>
      </c>
      <c r="AG51" s="16" t="s">
        <v>37</v>
      </c>
      <c r="AH51" s="16" t="s">
        <v>38</v>
      </c>
      <c r="AI51" s="16" t="s">
        <v>39</v>
      </c>
      <c r="AJ51" s="16" t="s">
        <v>40</v>
      </c>
      <c r="AK51" s="16" t="s">
        <v>41</v>
      </c>
      <c r="AL51" s="16" t="s">
        <v>42</v>
      </c>
      <c r="AM51" s="16" t="s">
        <v>43</v>
      </c>
      <c r="AN51" s="16" t="s">
        <v>44</v>
      </c>
      <c r="AO51" s="16" t="s">
        <v>45</v>
      </c>
      <c r="AP51" s="16" t="s">
        <v>46</v>
      </c>
      <c r="AQ51" s="16" t="s">
        <v>47</v>
      </c>
      <c r="AR51" s="16" t="s">
        <v>48</v>
      </c>
      <c r="AS51" s="16" t="s">
        <v>49</v>
      </c>
      <c r="AT51" s="16" t="s">
        <v>50</v>
      </c>
      <c r="AU51" s="16" t="s">
        <v>51</v>
      </c>
      <c r="AV51" s="16" t="s">
        <v>52</v>
      </c>
      <c r="AW51" s="16" t="s">
        <v>53</v>
      </c>
      <c r="AX51" s="16" t="s">
        <v>54</v>
      </c>
      <c r="AY51" s="16" t="s">
        <v>55</v>
      </c>
      <c r="AZ51" s="16" t="s">
        <v>56</v>
      </c>
      <c r="BA51" s="16" t="s">
        <v>57</v>
      </c>
      <c r="BB51" s="16" t="s">
        <v>58</v>
      </c>
      <c r="BC51" s="16" t="s">
        <v>59</v>
      </c>
      <c r="BD51" s="16" t="s">
        <v>60</v>
      </c>
      <c r="BE51" s="16" t="s">
        <v>61</v>
      </c>
      <c r="BF51" s="16" t="s">
        <v>62</v>
      </c>
      <c r="BG51" s="16" t="s">
        <v>63</v>
      </c>
      <c r="BH51" s="16" t="s">
        <v>64</v>
      </c>
      <c r="BI51" s="16" t="s">
        <v>65</v>
      </c>
      <c r="BJ51" s="16" t="s">
        <v>66</v>
      </c>
      <c r="BK51" s="16" t="s">
        <v>67</v>
      </c>
      <c r="BL51" s="16" t="s">
        <v>68</v>
      </c>
      <c r="BM51" s="16" t="s">
        <v>69</v>
      </c>
      <c r="BN51" s="16" t="s">
        <v>70</v>
      </c>
      <c r="BO51" s="16" t="s">
        <v>71</v>
      </c>
      <c r="BP51" s="16" t="s">
        <v>72</v>
      </c>
      <c r="BQ51" s="16" t="s">
        <v>73</v>
      </c>
      <c r="BR51" s="16" t="s">
        <v>74</v>
      </c>
      <c r="BS51" s="16" t="s">
        <v>75</v>
      </c>
      <c r="BT51" s="16" t="s">
        <v>76</v>
      </c>
      <c r="BU51" s="16" t="s">
        <v>77</v>
      </c>
      <c r="BV51" s="16" t="s">
        <v>78</v>
      </c>
      <c r="BW51" s="16" t="s">
        <v>79</v>
      </c>
      <c r="BX51" s="16" t="s">
        <v>80</v>
      </c>
      <c r="BY51" s="16" t="s">
        <v>81</v>
      </c>
      <c r="BZ51" s="16" t="s">
        <v>82</v>
      </c>
      <c r="CA51" s="16" t="s">
        <v>83</v>
      </c>
      <c r="CB51" s="16" t="s">
        <v>84</v>
      </c>
      <c r="CC51" s="16" t="s">
        <v>85</v>
      </c>
      <c r="CD51" s="16" t="s">
        <v>86</v>
      </c>
      <c r="CE51" s="16" t="s">
        <v>87</v>
      </c>
      <c r="CF51" s="16" t="s">
        <v>88</v>
      </c>
      <c r="CG51" s="16" t="s">
        <v>89</v>
      </c>
      <c r="CH51" s="16" t="s">
        <v>90</v>
      </c>
      <c r="CI51" s="16" t="s">
        <v>91</v>
      </c>
      <c r="CJ51" s="16" t="s">
        <v>92</v>
      </c>
      <c r="CK51" s="16" t="s">
        <v>93</v>
      </c>
    </row>
    <row r="52" spans="1:89" ht="35.450000000000003" customHeight="1" x14ac:dyDescent="0.25">
      <c r="A52" s="18" t="s">
        <v>148</v>
      </c>
      <c r="B52" s="7" t="s">
        <v>94</v>
      </c>
      <c r="C52" s="4" t="s">
        <v>95</v>
      </c>
      <c r="D52" s="4">
        <f>SUM(M52:CK52)</f>
        <v>2334</v>
      </c>
      <c r="E52" s="4">
        <v>198</v>
      </c>
      <c r="F52" s="4">
        <v>236</v>
      </c>
      <c r="G52" s="4">
        <v>235</v>
      </c>
      <c r="H52" s="4">
        <v>188</v>
      </c>
      <c r="I52" s="4">
        <v>150</v>
      </c>
      <c r="J52" s="4">
        <v>124</v>
      </c>
      <c r="K52" s="4">
        <v>112</v>
      </c>
      <c r="L52" s="4">
        <v>158</v>
      </c>
      <c r="M52" s="4">
        <v>67</v>
      </c>
      <c r="N52" s="4">
        <v>53</v>
      </c>
      <c r="O52" s="4">
        <v>53</v>
      </c>
      <c r="P52" s="4">
        <v>53</v>
      </c>
      <c r="Q52" s="17">
        <v>53</v>
      </c>
      <c r="R52" s="4">
        <v>53</v>
      </c>
      <c r="S52" s="4">
        <v>53</v>
      </c>
      <c r="T52" s="4">
        <v>53</v>
      </c>
      <c r="U52" s="4">
        <v>53</v>
      </c>
      <c r="V52" s="4">
        <v>53</v>
      </c>
      <c r="W52" s="4">
        <v>53</v>
      </c>
      <c r="X52" s="4">
        <v>53</v>
      </c>
      <c r="Y52" s="4">
        <v>53</v>
      </c>
      <c r="Z52" s="4">
        <v>53</v>
      </c>
      <c r="AA52" s="4">
        <v>53</v>
      </c>
      <c r="AB52" s="4">
        <v>53</v>
      </c>
      <c r="AC52" s="4">
        <v>53</v>
      </c>
      <c r="AD52" s="4">
        <v>53</v>
      </c>
      <c r="AE52" s="4">
        <v>53</v>
      </c>
      <c r="AF52" s="4">
        <v>53</v>
      </c>
      <c r="AG52" s="4">
        <v>53</v>
      </c>
      <c r="AH52" s="4">
        <v>53</v>
      </c>
      <c r="AI52" s="4">
        <v>53</v>
      </c>
      <c r="AJ52" s="4">
        <v>53</v>
      </c>
      <c r="AK52" s="4">
        <v>53</v>
      </c>
      <c r="AL52" s="4">
        <v>53</v>
      </c>
      <c r="AM52" s="4">
        <v>53</v>
      </c>
      <c r="AN52" s="4">
        <v>53</v>
      </c>
      <c r="AO52" s="4">
        <v>53</v>
      </c>
      <c r="AP52" s="4">
        <v>53</v>
      </c>
      <c r="AQ52" s="4">
        <v>53</v>
      </c>
      <c r="AR52" s="4">
        <v>53</v>
      </c>
      <c r="AS52" s="4">
        <v>53</v>
      </c>
      <c r="AT52" s="4">
        <v>53</v>
      </c>
      <c r="AU52" s="4">
        <v>53</v>
      </c>
      <c r="AV52" s="4">
        <v>93</v>
      </c>
      <c r="AW52" s="4">
        <v>93</v>
      </c>
      <c r="AX52" s="4">
        <v>93</v>
      </c>
      <c r="AY52" s="4">
        <v>93</v>
      </c>
      <c r="AZ52" s="4">
        <v>93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</row>
    <row r="53" spans="1:89" ht="35.450000000000003" customHeight="1" x14ac:dyDescent="0.25">
      <c r="A53" s="4" t="s">
        <v>96</v>
      </c>
      <c r="B53" s="4" t="s">
        <v>97</v>
      </c>
      <c r="C53" s="4" t="s">
        <v>98</v>
      </c>
      <c r="D53" s="4"/>
      <c r="E53" s="4">
        <v>1.6</v>
      </c>
      <c r="F53" s="4">
        <v>1.6</v>
      </c>
      <c r="G53" s="4">
        <v>1.6</v>
      </c>
      <c r="H53" s="4">
        <v>1.6</v>
      </c>
      <c r="I53" s="4">
        <v>1.6</v>
      </c>
      <c r="J53" s="4">
        <v>1.6</v>
      </c>
      <c r="K53" s="4">
        <v>1.6</v>
      </c>
      <c r="L53" s="4">
        <v>1.6</v>
      </c>
      <c r="M53" s="4">
        <v>1.6</v>
      </c>
      <c r="N53" s="4">
        <v>1.6</v>
      </c>
      <c r="O53" s="4">
        <v>1.6</v>
      </c>
      <c r="P53" s="4">
        <v>1.6</v>
      </c>
      <c r="Q53" s="17">
        <v>1.6</v>
      </c>
      <c r="R53" s="4">
        <v>1.6</v>
      </c>
      <c r="S53" s="4">
        <v>1.6</v>
      </c>
      <c r="T53" s="4">
        <v>1.6</v>
      </c>
      <c r="U53" s="4">
        <v>1.6</v>
      </c>
      <c r="V53" s="4">
        <v>1.6</v>
      </c>
      <c r="W53" s="4">
        <v>1.6</v>
      </c>
      <c r="X53" s="4">
        <v>1.6</v>
      </c>
      <c r="Y53" s="4">
        <v>1.6</v>
      </c>
      <c r="Z53" s="4">
        <v>1.6</v>
      </c>
      <c r="AA53" s="4">
        <v>1.6</v>
      </c>
      <c r="AB53" s="4">
        <v>1.6</v>
      </c>
      <c r="AC53" s="4">
        <v>1.6</v>
      </c>
      <c r="AD53" s="4">
        <v>1.6</v>
      </c>
      <c r="AE53" s="4">
        <v>1.6</v>
      </c>
      <c r="AF53" s="4">
        <v>1.6</v>
      </c>
      <c r="AG53" s="4">
        <v>1.6</v>
      </c>
      <c r="AH53" s="4">
        <v>1.6</v>
      </c>
      <c r="AI53" s="4">
        <v>1.6</v>
      </c>
      <c r="AJ53" s="4">
        <v>1.6</v>
      </c>
      <c r="AK53" s="4">
        <v>1.6</v>
      </c>
      <c r="AL53" s="4">
        <v>1.6</v>
      </c>
      <c r="AM53" s="4">
        <v>1.6</v>
      </c>
      <c r="AN53" s="4">
        <v>1.6</v>
      </c>
      <c r="AO53" s="4">
        <v>1.6</v>
      </c>
      <c r="AP53" s="4">
        <v>1.6</v>
      </c>
      <c r="AQ53" s="4">
        <v>1.6</v>
      </c>
      <c r="AR53" s="4">
        <v>1.6</v>
      </c>
      <c r="AS53" s="4">
        <v>1.6</v>
      </c>
      <c r="AT53" s="4">
        <v>1.6</v>
      </c>
      <c r="AU53" s="4">
        <v>1.6</v>
      </c>
      <c r="AV53" s="4">
        <v>1.6</v>
      </c>
      <c r="AW53" s="4">
        <v>1.6</v>
      </c>
      <c r="AX53" s="4">
        <v>1.6</v>
      </c>
      <c r="AY53" s="4">
        <v>1.6</v>
      </c>
      <c r="AZ53" s="4">
        <v>1.6</v>
      </c>
      <c r="BA53" s="4">
        <v>1.6</v>
      </c>
      <c r="BB53" s="4">
        <v>1.6</v>
      </c>
      <c r="BC53" s="4">
        <v>1.6</v>
      </c>
      <c r="BD53" s="4">
        <v>1.6</v>
      </c>
      <c r="BE53" s="4">
        <v>1.6</v>
      </c>
      <c r="BF53" s="4">
        <v>1.6</v>
      </c>
      <c r="BG53" s="4">
        <v>1.6</v>
      </c>
      <c r="BH53" s="4">
        <v>1.6</v>
      </c>
      <c r="BI53" s="4">
        <v>1.6</v>
      </c>
      <c r="BJ53" s="4">
        <v>1.6</v>
      </c>
      <c r="BK53" s="4">
        <v>1.6</v>
      </c>
      <c r="BL53" s="4">
        <v>1.6</v>
      </c>
      <c r="BM53" s="4">
        <v>1.6</v>
      </c>
      <c r="BN53" s="4">
        <v>1.6</v>
      </c>
      <c r="BO53" s="4">
        <v>1.6</v>
      </c>
      <c r="BP53" s="4">
        <v>1.6</v>
      </c>
      <c r="BQ53" s="4">
        <v>1.6</v>
      </c>
      <c r="BR53" s="4">
        <v>1.6</v>
      </c>
      <c r="BS53" s="4">
        <v>1.6</v>
      </c>
      <c r="BT53" s="4">
        <v>1.6</v>
      </c>
      <c r="BU53" s="4">
        <v>1.6</v>
      </c>
      <c r="BV53" s="4">
        <v>1.6</v>
      </c>
      <c r="BW53" s="4">
        <v>1.6</v>
      </c>
      <c r="BX53" s="4">
        <v>1.6</v>
      </c>
      <c r="BY53" s="4">
        <v>1.6</v>
      </c>
      <c r="BZ53" s="4">
        <v>1.6</v>
      </c>
      <c r="CA53" s="4">
        <v>1.6</v>
      </c>
      <c r="CB53" s="4">
        <v>1.6</v>
      </c>
      <c r="CC53" s="4">
        <v>1.6</v>
      </c>
      <c r="CD53" s="4">
        <v>1.6</v>
      </c>
      <c r="CE53" s="4">
        <v>1.6</v>
      </c>
      <c r="CF53" s="4">
        <v>1.6</v>
      </c>
      <c r="CG53" s="4">
        <v>1.6</v>
      </c>
      <c r="CH53" s="4">
        <v>1.6</v>
      </c>
      <c r="CI53" s="4">
        <v>1.6</v>
      </c>
      <c r="CJ53" s="4">
        <v>1.6</v>
      </c>
      <c r="CK53" s="4">
        <v>1.6</v>
      </c>
    </row>
    <row r="54" spans="1:89" ht="35.450000000000003" customHeight="1" x14ac:dyDescent="0.25">
      <c r="A54" s="4" t="s">
        <v>99</v>
      </c>
      <c r="B54" s="7" t="s">
        <v>100</v>
      </c>
      <c r="C54" s="4" t="s">
        <v>101</v>
      </c>
      <c r="D54" s="4">
        <f>SUM(M54:CK54)</f>
        <v>3845</v>
      </c>
      <c r="E54" s="4">
        <v>201</v>
      </c>
      <c r="F54" s="4">
        <v>244</v>
      </c>
      <c r="G54" s="4">
        <v>246</v>
      </c>
      <c r="H54" s="4">
        <v>201</v>
      </c>
      <c r="I54" s="4">
        <v>162</v>
      </c>
      <c r="J54" s="4">
        <v>136</v>
      </c>
      <c r="K54" s="4">
        <v>126</v>
      </c>
      <c r="L54" s="4">
        <v>180</v>
      </c>
      <c r="M54" s="4">
        <v>78</v>
      </c>
      <c r="N54" s="4">
        <v>63</v>
      </c>
      <c r="O54" s="4">
        <v>64</v>
      </c>
      <c r="P54" s="4">
        <v>65</v>
      </c>
      <c r="Q54" s="17">
        <v>66</v>
      </c>
      <c r="R54" s="4">
        <v>67</v>
      </c>
      <c r="S54" s="4">
        <v>68</v>
      </c>
      <c r="T54" s="4">
        <v>69</v>
      </c>
      <c r="U54" s="4">
        <v>70</v>
      </c>
      <c r="V54" s="4">
        <v>71</v>
      </c>
      <c r="W54" s="4">
        <v>72</v>
      </c>
      <c r="X54" s="4">
        <v>73</v>
      </c>
      <c r="Y54" s="4">
        <v>75</v>
      </c>
      <c r="Z54" s="4">
        <v>76</v>
      </c>
      <c r="AA54" s="4">
        <v>77</v>
      </c>
      <c r="AB54" s="4">
        <v>78</v>
      </c>
      <c r="AC54" s="4">
        <v>79</v>
      </c>
      <c r="AD54" s="4">
        <v>81</v>
      </c>
      <c r="AE54" s="4">
        <v>82</v>
      </c>
      <c r="AF54" s="4">
        <v>83</v>
      </c>
      <c r="AG54" s="4">
        <v>85</v>
      </c>
      <c r="AH54" s="4">
        <v>86</v>
      </c>
      <c r="AI54" s="4">
        <v>87</v>
      </c>
      <c r="AJ54" s="4">
        <v>89</v>
      </c>
      <c r="AK54" s="4">
        <v>90</v>
      </c>
      <c r="AL54" s="4">
        <v>92</v>
      </c>
      <c r="AM54" s="4">
        <v>93</v>
      </c>
      <c r="AN54" s="4">
        <v>95</v>
      </c>
      <c r="AO54" s="4">
        <v>96</v>
      </c>
      <c r="AP54" s="4">
        <v>98</v>
      </c>
      <c r="AQ54" s="4">
        <v>99</v>
      </c>
      <c r="AR54" s="4">
        <v>101</v>
      </c>
      <c r="AS54" s="4">
        <v>102</v>
      </c>
      <c r="AT54" s="4">
        <v>104</v>
      </c>
      <c r="AU54" s="4">
        <v>106</v>
      </c>
      <c r="AV54" s="4">
        <v>187</v>
      </c>
      <c r="AW54" s="4">
        <v>190</v>
      </c>
      <c r="AX54" s="4">
        <v>193</v>
      </c>
      <c r="AY54" s="4">
        <v>196</v>
      </c>
      <c r="AZ54" s="4">
        <v>199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</row>
    <row r="55" spans="1:89" ht="35.450000000000003" customHeight="1" x14ac:dyDescent="0.25">
      <c r="A55" s="4" t="s">
        <v>102</v>
      </c>
      <c r="B55" s="4" t="s">
        <v>97</v>
      </c>
      <c r="C55" s="4" t="s">
        <v>98</v>
      </c>
      <c r="D55" s="4"/>
      <c r="E55" s="4">
        <v>1.97</v>
      </c>
      <c r="F55" s="4">
        <v>1.97</v>
      </c>
      <c r="G55" s="4">
        <v>1.97</v>
      </c>
      <c r="H55" s="4">
        <v>1.97</v>
      </c>
      <c r="I55" s="4">
        <v>1.97</v>
      </c>
      <c r="J55" s="4">
        <v>1.97</v>
      </c>
      <c r="K55" s="4">
        <v>1.97</v>
      </c>
      <c r="L55" s="4">
        <v>1.97</v>
      </c>
      <c r="M55" s="4">
        <v>1.97</v>
      </c>
      <c r="N55" s="4">
        <v>1.97</v>
      </c>
      <c r="O55" s="4">
        <v>1.97</v>
      </c>
      <c r="P55" s="4">
        <v>1.97</v>
      </c>
      <c r="Q55" s="17">
        <v>1.97</v>
      </c>
      <c r="R55" s="4">
        <v>1.97</v>
      </c>
      <c r="S55" s="4">
        <v>1.97</v>
      </c>
      <c r="T55" s="4">
        <v>1.97</v>
      </c>
      <c r="U55" s="4">
        <v>1.97</v>
      </c>
      <c r="V55" s="4">
        <v>1.97</v>
      </c>
      <c r="W55" s="4">
        <v>1.97</v>
      </c>
      <c r="X55" s="4">
        <v>1.97</v>
      </c>
      <c r="Y55" s="4">
        <v>1.97</v>
      </c>
      <c r="Z55" s="4">
        <v>1.97</v>
      </c>
      <c r="AA55" s="4">
        <v>1.97</v>
      </c>
      <c r="AB55" s="4">
        <v>1.97</v>
      </c>
      <c r="AC55" s="4">
        <v>1.97</v>
      </c>
      <c r="AD55" s="4">
        <v>1.97</v>
      </c>
      <c r="AE55" s="4">
        <v>1.97</v>
      </c>
      <c r="AF55" s="4">
        <v>1.97</v>
      </c>
      <c r="AG55" s="4">
        <v>1.97</v>
      </c>
      <c r="AH55" s="4">
        <v>1.97</v>
      </c>
      <c r="AI55" s="4">
        <v>1.97</v>
      </c>
      <c r="AJ55" s="4">
        <v>1.97</v>
      </c>
      <c r="AK55" s="4">
        <v>1.97</v>
      </c>
      <c r="AL55" s="4">
        <v>1.97</v>
      </c>
      <c r="AM55" s="4">
        <v>1.97</v>
      </c>
      <c r="AN55" s="4">
        <v>1.97</v>
      </c>
      <c r="AO55" s="4">
        <v>1.97</v>
      </c>
      <c r="AP55" s="4">
        <v>1.97</v>
      </c>
      <c r="AQ55" s="4">
        <v>1.97</v>
      </c>
      <c r="AR55" s="4">
        <v>1.97</v>
      </c>
      <c r="AS55" s="4">
        <v>1.97</v>
      </c>
      <c r="AT55" s="4">
        <v>1.97</v>
      </c>
      <c r="AU55" s="4">
        <v>1.97</v>
      </c>
      <c r="AV55" s="4">
        <v>1.97</v>
      </c>
      <c r="AW55" s="4">
        <v>1.97</v>
      </c>
      <c r="AX55" s="4">
        <v>1.97</v>
      </c>
      <c r="AY55" s="4">
        <v>1.97</v>
      </c>
      <c r="AZ55" s="4">
        <v>1.97</v>
      </c>
      <c r="BA55" s="4">
        <v>1.97</v>
      </c>
      <c r="BB55" s="4">
        <v>1.97</v>
      </c>
      <c r="BC55" s="4">
        <v>1.97</v>
      </c>
      <c r="BD55" s="4">
        <v>1.97</v>
      </c>
      <c r="BE55" s="4">
        <v>1.97</v>
      </c>
      <c r="BF55" s="4">
        <v>1.97</v>
      </c>
      <c r="BG55" s="4">
        <v>1.97</v>
      </c>
      <c r="BH55" s="4">
        <v>1.97</v>
      </c>
      <c r="BI55" s="4">
        <v>1.97</v>
      </c>
      <c r="BJ55" s="4">
        <v>1.97</v>
      </c>
      <c r="BK55" s="4">
        <v>1.97</v>
      </c>
      <c r="BL55" s="4">
        <v>1.97</v>
      </c>
      <c r="BM55" s="4">
        <v>1.97</v>
      </c>
      <c r="BN55" s="4">
        <v>1.97</v>
      </c>
      <c r="BO55" s="4">
        <v>1.97</v>
      </c>
      <c r="BP55" s="4">
        <v>1.97</v>
      </c>
      <c r="BQ55" s="4">
        <v>1.97</v>
      </c>
      <c r="BR55" s="4">
        <v>1.97</v>
      </c>
      <c r="BS55" s="4">
        <v>1.97</v>
      </c>
      <c r="BT55" s="4">
        <v>1.97</v>
      </c>
      <c r="BU55" s="4">
        <v>1.97</v>
      </c>
      <c r="BV55" s="4">
        <v>1.97</v>
      </c>
      <c r="BW55" s="4">
        <v>1.97</v>
      </c>
      <c r="BX55" s="4">
        <v>1.97</v>
      </c>
      <c r="BY55" s="4">
        <v>1.97</v>
      </c>
      <c r="BZ55" s="4">
        <v>1.97</v>
      </c>
      <c r="CA55" s="4">
        <v>1.97</v>
      </c>
      <c r="CB55" s="4">
        <v>1.97</v>
      </c>
      <c r="CC55" s="4">
        <v>1.97</v>
      </c>
      <c r="CD55" s="4">
        <v>1.97</v>
      </c>
      <c r="CE55" s="4">
        <v>1.97</v>
      </c>
      <c r="CF55" s="4">
        <v>1.97</v>
      </c>
      <c r="CG55" s="4">
        <v>1.97</v>
      </c>
      <c r="CH55" s="4">
        <v>1.97</v>
      </c>
      <c r="CI55" s="4">
        <v>1.97</v>
      </c>
      <c r="CJ55" s="4">
        <v>1.97</v>
      </c>
      <c r="CK55" s="4">
        <v>1.97</v>
      </c>
    </row>
    <row r="56" spans="1:89" ht="35.450000000000003" customHeight="1" x14ac:dyDescent="0.25">
      <c r="A56" s="4" t="s">
        <v>99</v>
      </c>
      <c r="B56" s="7" t="s">
        <v>103</v>
      </c>
      <c r="C56" s="4" t="s">
        <v>104</v>
      </c>
      <c r="D56" s="4">
        <f>SUM(M56:CK56)</f>
        <v>7394</v>
      </c>
      <c r="E56" s="4">
        <v>205</v>
      </c>
      <c r="F56" s="4">
        <v>253</v>
      </c>
      <c r="G56" s="4">
        <v>261</v>
      </c>
      <c r="H56" s="4">
        <v>217</v>
      </c>
      <c r="I56" s="4">
        <v>179</v>
      </c>
      <c r="J56" s="4">
        <v>153</v>
      </c>
      <c r="K56" s="4">
        <v>144</v>
      </c>
      <c r="L56" s="4">
        <v>210</v>
      </c>
      <c r="M56" s="4">
        <v>93</v>
      </c>
      <c r="N56" s="4">
        <v>76</v>
      </c>
      <c r="O56" s="4">
        <v>79</v>
      </c>
      <c r="P56" s="4">
        <v>82</v>
      </c>
      <c r="Q56" s="17">
        <v>85</v>
      </c>
      <c r="R56" s="4">
        <v>88</v>
      </c>
      <c r="S56" s="4">
        <v>91</v>
      </c>
      <c r="T56" s="4">
        <v>94</v>
      </c>
      <c r="U56" s="1">
        <v>98</v>
      </c>
      <c r="V56" s="1">
        <v>101</v>
      </c>
      <c r="W56" s="1">
        <v>105</v>
      </c>
      <c r="X56" s="1">
        <v>108</v>
      </c>
      <c r="Y56" s="1">
        <v>112</v>
      </c>
      <c r="Z56" s="1">
        <v>116</v>
      </c>
      <c r="AA56" s="1">
        <v>121</v>
      </c>
      <c r="AB56" s="1">
        <v>125</v>
      </c>
      <c r="AC56" s="1">
        <v>130</v>
      </c>
      <c r="AD56" s="1">
        <v>134</v>
      </c>
      <c r="AE56" s="1">
        <v>139</v>
      </c>
      <c r="AF56" s="1">
        <v>144</v>
      </c>
      <c r="AG56" s="1">
        <v>149</v>
      </c>
      <c r="AH56" s="1">
        <v>155</v>
      </c>
      <c r="AI56" s="1">
        <v>160</v>
      </c>
      <c r="AJ56" s="1">
        <v>166</v>
      </c>
      <c r="AK56" s="1">
        <v>172</v>
      </c>
      <c r="AL56" s="1">
        <v>178</v>
      </c>
      <c r="AM56" s="1">
        <v>185</v>
      </c>
      <c r="AN56" s="1">
        <v>191</v>
      </c>
      <c r="AO56" s="1">
        <v>198</v>
      </c>
      <c r="AP56" s="1">
        <v>205</v>
      </c>
      <c r="AQ56" s="1">
        <v>213</v>
      </c>
      <c r="AR56" s="1">
        <v>220</v>
      </c>
      <c r="AS56" s="1">
        <v>228</v>
      </c>
      <c r="AT56" s="1">
        <v>236</v>
      </c>
      <c r="AU56" s="1">
        <v>245</v>
      </c>
      <c r="AV56" s="1">
        <v>441</v>
      </c>
      <c r="AW56" s="1">
        <v>457</v>
      </c>
      <c r="AX56" s="1">
        <v>474</v>
      </c>
      <c r="AY56" s="1">
        <v>491</v>
      </c>
      <c r="AZ56" s="1">
        <v>509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</row>
    <row r="57" spans="1:89" ht="35.450000000000003" customHeight="1" x14ac:dyDescent="0.25">
      <c r="A57" s="16" t="s">
        <v>154</v>
      </c>
      <c r="B57" s="16"/>
      <c r="C57" s="4"/>
      <c r="D57" s="16" t="s">
        <v>107</v>
      </c>
      <c r="E57" s="16" t="s">
        <v>9</v>
      </c>
      <c r="F57" s="16" t="s">
        <v>10</v>
      </c>
      <c r="G57" s="16" t="s">
        <v>11</v>
      </c>
      <c r="H57" s="16" t="s">
        <v>12</v>
      </c>
      <c r="I57" s="16" t="s">
        <v>13</v>
      </c>
      <c r="J57" s="16" t="s">
        <v>14</v>
      </c>
      <c r="K57" s="16" t="s">
        <v>15</v>
      </c>
      <c r="L57" s="16" t="s">
        <v>16</v>
      </c>
      <c r="M57" s="16" t="s">
        <v>17</v>
      </c>
      <c r="N57" s="16" t="s">
        <v>18</v>
      </c>
      <c r="O57" s="16" t="s">
        <v>19</v>
      </c>
      <c r="P57" s="16" t="s">
        <v>20</v>
      </c>
      <c r="Q57" s="17" t="s">
        <v>21</v>
      </c>
      <c r="R57" s="16" t="s">
        <v>22</v>
      </c>
      <c r="S57" s="16" t="s">
        <v>23</v>
      </c>
      <c r="T57" s="16" t="s">
        <v>24</v>
      </c>
      <c r="U57" s="16" t="s">
        <v>25</v>
      </c>
      <c r="V57" s="16" t="s">
        <v>26</v>
      </c>
      <c r="W57" s="16" t="s">
        <v>27</v>
      </c>
      <c r="X57" s="16" t="s">
        <v>28</v>
      </c>
      <c r="Y57" s="16" t="s">
        <v>29</v>
      </c>
      <c r="Z57" s="16" t="s">
        <v>30</v>
      </c>
      <c r="AA57" s="16" t="s">
        <v>31</v>
      </c>
      <c r="AB57" s="16" t="s">
        <v>32</v>
      </c>
      <c r="AC57" s="16" t="s">
        <v>33</v>
      </c>
      <c r="AD57" s="16" t="s">
        <v>34</v>
      </c>
      <c r="AE57" s="16" t="s">
        <v>35</v>
      </c>
      <c r="AF57" s="16" t="s">
        <v>36</v>
      </c>
      <c r="AG57" s="16" t="s">
        <v>37</v>
      </c>
      <c r="AH57" s="16" t="s">
        <v>38</v>
      </c>
      <c r="AI57" s="16" t="s">
        <v>39</v>
      </c>
      <c r="AJ57" s="16" t="s">
        <v>40</v>
      </c>
      <c r="AK57" s="16" t="s">
        <v>41</v>
      </c>
      <c r="AL57" s="16" t="s">
        <v>42</v>
      </c>
      <c r="AM57" s="16" t="s">
        <v>43</v>
      </c>
      <c r="AN57" s="16" t="s">
        <v>44</v>
      </c>
      <c r="AO57" s="16" t="s">
        <v>45</v>
      </c>
      <c r="AP57" s="16" t="s">
        <v>46</v>
      </c>
      <c r="AQ57" s="16" t="s">
        <v>47</v>
      </c>
      <c r="AR57" s="16" t="s">
        <v>48</v>
      </c>
      <c r="AS57" s="16" t="s">
        <v>49</v>
      </c>
      <c r="AT57" s="16" t="s">
        <v>50</v>
      </c>
      <c r="AU57" s="16" t="s">
        <v>51</v>
      </c>
      <c r="AV57" s="16" t="s">
        <v>52</v>
      </c>
      <c r="AW57" s="16" t="s">
        <v>53</v>
      </c>
      <c r="AX57" s="16" t="s">
        <v>54</v>
      </c>
      <c r="AY57" s="16" t="s">
        <v>55</v>
      </c>
      <c r="AZ57" s="16" t="s">
        <v>56</v>
      </c>
      <c r="BA57" s="16" t="s">
        <v>57</v>
      </c>
      <c r="BB57" s="16" t="s">
        <v>58</v>
      </c>
      <c r="BC57" s="16" t="s">
        <v>59</v>
      </c>
      <c r="BD57" s="16" t="s">
        <v>60</v>
      </c>
      <c r="BE57" s="16" t="s">
        <v>61</v>
      </c>
      <c r="BF57" s="16" t="s">
        <v>62</v>
      </c>
      <c r="BG57" s="16" t="s">
        <v>63</v>
      </c>
      <c r="BH57" s="16" t="s">
        <v>64</v>
      </c>
      <c r="BI57" s="16" t="s">
        <v>65</v>
      </c>
      <c r="BJ57" s="16" t="s">
        <v>66</v>
      </c>
      <c r="BK57" s="16" t="s">
        <v>67</v>
      </c>
      <c r="BL57" s="16" t="s">
        <v>68</v>
      </c>
      <c r="BM57" s="16" t="s">
        <v>69</v>
      </c>
      <c r="BN57" s="16" t="s">
        <v>70</v>
      </c>
      <c r="BO57" s="16" t="s">
        <v>71</v>
      </c>
      <c r="BP57" s="16" t="s">
        <v>72</v>
      </c>
      <c r="BQ57" s="16" t="s">
        <v>73</v>
      </c>
      <c r="BR57" s="16" t="s">
        <v>74</v>
      </c>
      <c r="BS57" s="16" t="s">
        <v>75</v>
      </c>
      <c r="BT57" s="16" t="s">
        <v>76</v>
      </c>
      <c r="BU57" s="16" t="s">
        <v>77</v>
      </c>
      <c r="BV57" s="16" t="s">
        <v>78</v>
      </c>
      <c r="BW57" s="16" t="s">
        <v>79</v>
      </c>
      <c r="BX57" s="16" t="s">
        <v>80</v>
      </c>
      <c r="BY57" s="16" t="s">
        <v>81</v>
      </c>
      <c r="BZ57" s="16" t="s">
        <v>82</v>
      </c>
      <c r="CA57" s="16" t="s">
        <v>83</v>
      </c>
      <c r="CB57" s="16" t="s">
        <v>84</v>
      </c>
      <c r="CC57" s="16" t="s">
        <v>85</v>
      </c>
      <c r="CD57" s="16" t="s">
        <v>86</v>
      </c>
      <c r="CE57" s="16" t="s">
        <v>87</v>
      </c>
      <c r="CF57" s="16" t="s">
        <v>88</v>
      </c>
      <c r="CG57" s="16" t="s">
        <v>89</v>
      </c>
      <c r="CH57" s="16" t="s">
        <v>90</v>
      </c>
      <c r="CI57" s="16" t="s">
        <v>91</v>
      </c>
      <c r="CJ57" s="16" t="s">
        <v>92</v>
      </c>
      <c r="CK57" s="16" t="s">
        <v>93</v>
      </c>
    </row>
    <row r="58" spans="1:89" ht="35.450000000000003" customHeight="1" x14ac:dyDescent="0.25">
      <c r="A58" s="18" t="s">
        <v>151</v>
      </c>
      <c r="B58" s="7" t="s">
        <v>94</v>
      </c>
      <c r="C58" s="4" t="s">
        <v>95</v>
      </c>
      <c r="D58" s="4">
        <f>SUM(M58:CK58)</f>
        <v>7421</v>
      </c>
      <c r="E58" s="4">
        <v>32</v>
      </c>
      <c r="F58" s="4">
        <v>121</v>
      </c>
      <c r="G58" s="4">
        <v>121</v>
      </c>
      <c r="H58" s="4">
        <v>121</v>
      </c>
      <c r="I58" s="4">
        <v>121</v>
      </c>
      <c r="J58" s="4">
        <v>121</v>
      </c>
      <c r="K58" s="4">
        <v>121</v>
      </c>
      <c r="L58" s="4">
        <v>121</v>
      </c>
      <c r="M58" s="4">
        <v>121</v>
      </c>
      <c r="N58" s="4">
        <v>178</v>
      </c>
      <c r="O58" s="4">
        <v>178</v>
      </c>
      <c r="P58" s="4">
        <v>178</v>
      </c>
      <c r="Q58" s="17">
        <v>178</v>
      </c>
      <c r="R58" s="4">
        <v>178</v>
      </c>
      <c r="S58" s="4">
        <v>178</v>
      </c>
      <c r="T58" s="4">
        <v>178</v>
      </c>
      <c r="U58" s="4">
        <v>178</v>
      </c>
      <c r="V58" s="4">
        <v>227</v>
      </c>
      <c r="W58" s="4">
        <v>74</v>
      </c>
      <c r="X58" s="4">
        <v>67</v>
      </c>
      <c r="Y58" s="4">
        <v>65</v>
      </c>
      <c r="Z58" s="4">
        <v>133</v>
      </c>
      <c r="AA58" s="4">
        <v>27</v>
      </c>
      <c r="AB58" s="4">
        <v>27</v>
      </c>
      <c r="AC58" s="4">
        <v>27</v>
      </c>
      <c r="AD58" s="4">
        <v>27</v>
      </c>
      <c r="AE58" s="4">
        <v>27</v>
      </c>
      <c r="AF58" s="4">
        <v>27</v>
      </c>
      <c r="AG58" s="4">
        <v>27</v>
      </c>
      <c r="AH58" s="4">
        <v>27</v>
      </c>
      <c r="AI58" s="4">
        <v>27</v>
      </c>
      <c r="AJ58" s="4">
        <v>27</v>
      </c>
      <c r="AK58" s="4">
        <v>70</v>
      </c>
      <c r="AL58" s="4">
        <v>70</v>
      </c>
      <c r="AM58" s="4">
        <v>79</v>
      </c>
      <c r="AN58" s="4">
        <v>274</v>
      </c>
      <c r="AO58" s="4">
        <v>274</v>
      </c>
      <c r="AP58" s="4">
        <v>274</v>
      </c>
      <c r="AQ58" s="4">
        <v>209</v>
      </c>
      <c r="AR58" s="4">
        <v>76</v>
      </c>
      <c r="AS58" s="4">
        <v>76</v>
      </c>
      <c r="AT58" s="4">
        <v>76</v>
      </c>
      <c r="AU58" s="4">
        <v>76</v>
      </c>
      <c r="AV58" s="4">
        <v>76</v>
      </c>
      <c r="AW58" s="4">
        <v>76</v>
      </c>
      <c r="AX58" s="4">
        <v>76</v>
      </c>
      <c r="AY58" s="4">
        <v>76</v>
      </c>
      <c r="AZ58" s="4">
        <v>76</v>
      </c>
      <c r="BA58" s="4">
        <v>76</v>
      </c>
      <c r="BB58" s="4">
        <v>76</v>
      </c>
      <c r="BC58" s="4">
        <v>76</v>
      </c>
      <c r="BD58" s="4">
        <v>76</v>
      </c>
      <c r="BE58" s="4">
        <v>76</v>
      </c>
      <c r="BF58" s="4">
        <v>76</v>
      </c>
      <c r="BG58" s="4">
        <v>76</v>
      </c>
      <c r="BH58" s="4">
        <v>76</v>
      </c>
      <c r="BI58" s="4">
        <v>76</v>
      </c>
      <c r="BJ58" s="4">
        <v>76</v>
      </c>
      <c r="BK58" s="4">
        <v>76</v>
      </c>
      <c r="BL58" s="4">
        <v>76</v>
      </c>
      <c r="BM58" s="4">
        <v>76</v>
      </c>
      <c r="BN58" s="4">
        <v>76</v>
      </c>
      <c r="BO58" s="4">
        <v>76</v>
      </c>
      <c r="BP58" s="4">
        <v>76</v>
      </c>
      <c r="BQ58" s="4">
        <v>76</v>
      </c>
      <c r="BR58" s="4">
        <v>76</v>
      </c>
      <c r="BS58" s="4">
        <v>76</v>
      </c>
      <c r="BT58" s="4">
        <v>76</v>
      </c>
      <c r="BU58" s="4">
        <v>76</v>
      </c>
      <c r="BV58" s="4">
        <v>76</v>
      </c>
      <c r="BW58" s="4">
        <v>76</v>
      </c>
      <c r="BX58" s="4">
        <v>76</v>
      </c>
      <c r="BY58" s="4">
        <v>76</v>
      </c>
      <c r="BZ58" s="4">
        <v>76</v>
      </c>
      <c r="CA58" s="4">
        <v>76</v>
      </c>
      <c r="CB58" s="4">
        <v>76</v>
      </c>
      <c r="CC58" s="4">
        <v>76</v>
      </c>
      <c r="CD58" s="4">
        <v>76</v>
      </c>
      <c r="CE58" s="4">
        <v>76</v>
      </c>
      <c r="CF58" s="4">
        <v>150</v>
      </c>
      <c r="CG58" s="4">
        <v>150</v>
      </c>
      <c r="CH58" s="4">
        <v>150</v>
      </c>
      <c r="CI58" s="4">
        <v>150</v>
      </c>
      <c r="CJ58" s="4">
        <v>150</v>
      </c>
      <c r="CK58" s="4">
        <v>0</v>
      </c>
    </row>
    <row r="59" spans="1:89" ht="35.450000000000003" customHeight="1" x14ac:dyDescent="0.25">
      <c r="A59" s="4" t="s">
        <v>96</v>
      </c>
      <c r="B59" s="4" t="s">
        <v>97</v>
      </c>
      <c r="C59" s="4" t="s">
        <v>98</v>
      </c>
      <c r="D59" s="4"/>
      <c r="E59" s="4">
        <v>1.6</v>
      </c>
      <c r="F59" s="4">
        <v>1.6</v>
      </c>
      <c r="G59" s="4">
        <v>1.6</v>
      </c>
      <c r="H59" s="4">
        <v>1.6</v>
      </c>
      <c r="I59" s="4">
        <v>1.6</v>
      </c>
      <c r="J59" s="4">
        <v>1.6</v>
      </c>
      <c r="K59" s="4">
        <v>1.6</v>
      </c>
      <c r="L59" s="4">
        <v>1.6</v>
      </c>
      <c r="M59" s="4">
        <v>1.6</v>
      </c>
      <c r="N59" s="4">
        <v>1.6</v>
      </c>
      <c r="O59" s="4">
        <v>1.6</v>
      </c>
      <c r="P59" s="4">
        <v>1.6</v>
      </c>
      <c r="Q59" s="17">
        <v>1.6</v>
      </c>
      <c r="R59" s="4">
        <v>1.6</v>
      </c>
      <c r="S59" s="4">
        <v>1.6</v>
      </c>
      <c r="T59" s="4">
        <v>1.6</v>
      </c>
      <c r="U59" s="4">
        <v>1.6</v>
      </c>
      <c r="V59" s="4">
        <v>1.6</v>
      </c>
      <c r="W59" s="4">
        <v>1.6</v>
      </c>
      <c r="X59" s="4">
        <v>1.6</v>
      </c>
      <c r="Y59" s="4">
        <v>1.6</v>
      </c>
      <c r="Z59" s="4">
        <v>1.6</v>
      </c>
      <c r="AA59" s="4">
        <v>1.6</v>
      </c>
      <c r="AB59" s="4">
        <v>1.6</v>
      </c>
      <c r="AC59" s="4">
        <v>1.6</v>
      </c>
      <c r="AD59" s="4">
        <v>1.6</v>
      </c>
      <c r="AE59" s="4">
        <v>1.6</v>
      </c>
      <c r="AF59" s="4">
        <v>1.6</v>
      </c>
      <c r="AG59" s="4">
        <v>1.6</v>
      </c>
      <c r="AH59" s="4">
        <v>1.6</v>
      </c>
      <c r="AI59" s="4">
        <v>1.6</v>
      </c>
      <c r="AJ59" s="4">
        <v>1.6</v>
      </c>
      <c r="AK59" s="4">
        <v>1.6</v>
      </c>
      <c r="AL59" s="4">
        <v>1.6</v>
      </c>
      <c r="AM59" s="4">
        <v>1.6</v>
      </c>
      <c r="AN59" s="4">
        <v>1.6</v>
      </c>
      <c r="AO59" s="4">
        <v>1.6</v>
      </c>
      <c r="AP59" s="4">
        <v>1.6</v>
      </c>
      <c r="AQ59" s="4">
        <v>1.6</v>
      </c>
      <c r="AR59" s="4">
        <v>1.6</v>
      </c>
      <c r="AS59" s="4">
        <v>1.6</v>
      </c>
      <c r="AT59" s="4">
        <v>1.6</v>
      </c>
      <c r="AU59" s="4">
        <v>1.6</v>
      </c>
      <c r="AV59" s="4">
        <v>1.6</v>
      </c>
      <c r="AW59" s="4">
        <v>1.6</v>
      </c>
      <c r="AX59" s="4">
        <v>1.6</v>
      </c>
      <c r="AY59" s="4">
        <v>1.6</v>
      </c>
      <c r="AZ59" s="4">
        <v>1.6</v>
      </c>
      <c r="BA59" s="4">
        <v>1.6</v>
      </c>
      <c r="BB59" s="4">
        <v>1.6</v>
      </c>
      <c r="BC59" s="4">
        <v>1.6</v>
      </c>
      <c r="BD59" s="4">
        <v>1.6</v>
      </c>
      <c r="BE59" s="4">
        <v>1.6</v>
      </c>
      <c r="BF59" s="4">
        <v>1.6</v>
      </c>
      <c r="BG59" s="4">
        <v>1.6</v>
      </c>
      <c r="BH59" s="4">
        <v>1.6</v>
      </c>
      <c r="BI59" s="4">
        <v>1.6</v>
      </c>
      <c r="BJ59" s="4">
        <v>1.6</v>
      </c>
      <c r="BK59" s="4">
        <v>1.6</v>
      </c>
      <c r="BL59" s="4">
        <v>1.6</v>
      </c>
      <c r="BM59" s="4">
        <v>1.6</v>
      </c>
      <c r="BN59" s="4">
        <v>1.6</v>
      </c>
      <c r="BO59" s="4">
        <v>1.6</v>
      </c>
      <c r="BP59" s="4">
        <v>1.6</v>
      </c>
      <c r="BQ59" s="4">
        <v>1.6</v>
      </c>
      <c r="BR59" s="4">
        <v>1.6</v>
      </c>
      <c r="BS59" s="4">
        <v>1.6</v>
      </c>
      <c r="BT59" s="4">
        <v>1.6</v>
      </c>
      <c r="BU59" s="4">
        <v>1.6</v>
      </c>
      <c r="BV59" s="4">
        <v>1.6</v>
      </c>
      <c r="BW59" s="4">
        <v>1.6</v>
      </c>
      <c r="BX59" s="4">
        <v>1.6</v>
      </c>
      <c r="BY59" s="4">
        <v>1.6</v>
      </c>
      <c r="BZ59" s="4">
        <v>1.6</v>
      </c>
      <c r="CA59" s="4">
        <v>1.6</v>
      </c>
      <c r="CB59" s="4">
        <v>1.6</v>
      </c>
      <c r="CC59" s="4">
        <v>1.6</v>
      </c>
      <c r="CD59" s="4">
        <v>1.6</v>
      </c>
      <c r="CE59" s="4">
        <v>1.6</v>
      </c>
      <c r="CF59" s="4">
        <v>1.6</v>
      </c>
      <c r="CG59" s="4">
        <v>1.6</v>
      </c>
      <c r="CH59" s="4">
        <v>1.6</v>
      </c>
      <c r="CI59" s="4">
        <v>1.6</v>
      </c>
      <c r="CJ59" s="4">
        <v>1.6</v>
      </c>
      <c r="CK59" s="4">
        <v>1.6</v>
      </c>
    </row>
    <row r="60" spans="1:89" ht="35.450000000000003" customHeight="1" x14ac:dyDescent="0.25">
      <c r="A60" s="4" t="s">
        <v>99</v>
      </c>
      <c r="B60" s="7" t="s">
        <v>100</v>
      </c>
      <c r="C60" s="4" t="s">
        <v>101</v>
      </c>
      <c r="D60" s="4">
        <f>SUM(M60:CK60)</f>
        <v>16086</v>
      </c>
      <c r="E60" s="4">
        <v>33</v>
      </c>
      <c r="F60" s="4">
        <v>125</v>
      </c>
      <c r="G60" s="4">
        <v>127</v>
      </c>
      <c r="H60" s="4">
        <v>129</v>
      </c>
      <c r="I60" s="4">
        <v>131</v>
      </c>
      <c r="J60" s="4">
        <v>134</v>
      </c>
      <c r="K60" s="4">
        <v>136</v>
      </c>
      <c r="L60" s="4">
        <v>138</v>
      </c>
      <c r="M60" s="4">
        <v>140</v>
      </c>
      <c r="N60" s="4">
        <v>209</v>
      </c>
      <c r="O60" s="4">
        <v>212</v>
      </c>
      <c r="P60" s="4">
        <v>216</v>
      </c>
      <c r="Q60" s="17">
        <v>219</v>
      </c>
      <c r="R60" s="4">
        <v>223</v>
      </c>
      <c r="S60" s="4">
        <v>226</v>
      </c>
      <c r="T60" s="4">
        <v>230</v>
      </c>
      <c r="U60" s="4">
        <v>233</v>
      </c>
      <c r="V60" s="4">
        <v>303</v>
      </c>
      <c r="W60" s="4">
        <v>101</v>
      </c>
      <c r="X60" s="4">
        <v>92</v>
      </c>
      <c r="Y60" s="4">
        <v>91</v>
      </c>
      <c r="Z60" s="4">
        <v>189</v>
      </c>
      <c r="AA60" s="4">
        <v>39</v>
      </c>
      <c r="AB60" s="4">
        <v>40</v>
      </c>
      <c r="AC60" s="4">
        <v>40</v>
      </c>
      <c r="AD60" s="4">
        <v>41</v>
      </c>
      <c r="AE60" s="4">
        <v>42</v>
      </c>
      <c r="AF60" s="4">
        <v>42</v>
      </c>
      <c r="AG60" s="4">
        <v>43</v>
      </c>
      <c r="AH60" s="4">
        <v>44</v>
      </c>
      <c r="AI60" s="4">
        <v>44</v>
      </c>
      <c r="AJ60" s="4">
        <v>45</v>
      </c>
      <c r="AK60" s="4">
        <v>117</v>
      </c>
      <c r="AL60" s="4">
        <v>119</v>
      </c>
      <c r="AM60" s="4">
        <v>137</v>
      </c>
      <c r="AN60" s="4">
        <v>484</v>
      </c>
      <c r="AO60" s="4">
        <v>492</v>
      </c>
      <c r="AP60" s="4">
        <v>500</v>
      </c>
      <c r="AQ60" s="4">
        <v>388</v>
      </c>
      <c r="AR60" s="4">
        <v>144</v>
      </c>
      <c r="AS60" s="4">
        <v>147</v>
      </c>
      <c r="AT60" s="4">
        <v>149</v>
      </c>
      <c r="AU60" s="4">
        <v>151</v>
      </c>
      <c r="AV60" s="4">
        <v>154</v>
      </c>
      <c r="AW60" s="4">
        <v>156</v>
      </c>
      <c r="AX60" s="4">
        <v>159</v>
      </c>
      <c r="AY60" s="4">
        <v>161</v>
      </c>
      <c r="AZ60" s="4">
        <v>164</v>
      </c>
      <c r="BA60" s="4">
        <v>166</v>
      </c>
      <c r="BB60" s="4">
        <v>169</v>
      </c>
      <c r="BC60" s="4">
        <v>172</v>
      </c>
      <c r="BD60" s="4">
        <v>174</v>
      </c>
      <c r="BE60" s="4">
        <v>177</v>
      </c>
      <c r="BF60" s="4">
        <v>180</v>
      </c>
      <c r="BG60" s="4">
        <v>183</v>
      </c>
      <c r="BH60" s="4">
        <v>186</v>
      </c>
      <c r="BI60" s="4">
        <v>189</v>
      </c>
      <c r="BJ60" s="4">
        <v>192</v>
      </c>
      <c r="BK60" s="4">
        <v>195</v>
      </c>
      <c r="BL60" s="4">
        <v>198</v>
      </c>
      <c r="BM60" s="4">
        <v>201</v>
      </c>
      <c r="BN60" s="4">
        <v>204</v>
      </c>
      <c r="BO60" s="4">
        <v>208</v>
      </c>
      <c r="BP60" s="4">
        <v>211</v>
      </c>
      <c r="BQ60" s="4">
        <v>214</v>
      </c>
      <c r="BR60" s="4">
        <v>218</v>
      </c>
      <c r="BS60" s="4">
        <v>221</v>
      </c>
      <c r="BT60" s="4">
        <v>225</v>
      </c>
      <c r="BU60" s="4">
        <v>229</v>
      </c>
      <c r="BV60" s="4">
        <v>232</v>
      </c>
      <c r="BW60" s="4">
        <v>236</v>
      </c>
      <c r="BX60" s="4">
        <v>240</v>
      </c>
      <c r="BY60" s="4">
        <v>244</v>
      </c>
      <c r="BZ60" s="4">
        <v>247</v>
      </c>
      <c r="CA60" s="4">
        <v>251</v>
      </c>
      <c r="CB60" s="4">
        <v>255</v>
      </c>
      <c r="CC60" s="4">
        <v>259</v>
      </c>
      <c r="CD60" s="4">
        <v>264</v>
      </c>
      <c r="CE60" s="4">
        <v>268</v>
      </c>
      <c r="CF60" s="4">
        <v>533</v>
      </c>
      <c r="CG60" s="4">
        <v>542</v>
      </c>
      <c r="CH60" s="4">
        <v>550</v>
      </c>
      <c r="CI60" s="4">
        <v>559</v>
      </c>
      <c r="CJ60" s="4">
        <v>568</v>
      </c>
      <c r="CK60" s="4">
        <v>0</v>
      </c>
    </row>
    <row r="61" spans="1:89" ht="35.450000000000003" customHeight="1" x14ac:dyDescent="0.25">
      <c r="A61" s="4" t="s">
        <v>102</v>
      </c>
      <c r="B61" s="4" t="s">
        <v>97</v>
      </c>
      <c r="C61" s="4" t="s">
        <v>98</v>
      </c>
      <c r="D61" s="4"/>
      <c r="E61" s="4">
        <v>1.97</v>
      </c>
      <c r="F61" s="4">
        <v>1.97</v>
      </c>
      <c r="G61" s="4">
        <v>1.97</v>
      </c>
      <c r="H61" s="4">
        <v>1.97</v>
      </c>
      <c r="I61" s="4">
        <v>1.97</v>
      </c>
      <c r="J61" s="4">
        <v>1.97</v>
      </c>
      <c r="K61" s="4">
        <v>1.97</v>
      </c>
      <c r="L61" s="4">
        <v>1.97</v>
      </c>
      <c r="M61" s="4">
        <v>1.97</v>
      </c>
      <c r="N61" s="4">
        <v>1.97</v>
      </c>
      <c r="O61" s="4">
        <v>1.97</v>
      </c>
      <c r="P61" s="4">
        <v>1.97</v>
      </c>
      <c r="Q61" s="17">
        <v>1.97</v>
      </c>
      <c r="R61" s="4">
        <v>1.97</v>
      </c>
      <c r="S61" s="4">
        <v>1.97</v>
      </c>
      <c r="T61" s="4">
        <v>1.97</v>
      </c>
      <c r="U61" s="4">
        <v>1.97</v>
      </c>
      <c r="V61" s="4">
        <v>1.97</v>
      </c>
      <c r="W61" s="4">
        <v>1.97</v>
      </c>
      <c r="X61" s="4">
        <v>1.97</v>
      </c>
      <c r="Y61" s="4">
        <v>1.97</v>
      </c>
      <c r="Z61" s="4">
        <v>1.97</v>
      </c>
      <c r="AA61" s="4">
        <v>1.97</v>
      </c>
      <c r="AB61" s="4">
        <v>1.97</v>
      </c>
      <c r="AC61" s="4">
        <v>1.97</v>
      </c>
      <c r="AD61" s="4">
        <v>1.97</v>
      </c>
      <c r="AE61" s="4">
        <v>1.97</v>
      </c>
      <c r="AF61" s="4">
        <v>1.97</v>
      </c>
      <c r="AG61" s="4">
        <v>1.97</v>
      </c>
      <c r="AH61" s="4">
        <v>1.97</v>
      </c>
      <c r="AI61" s="4">
        <v>1.97</v>
      </c>
      <c r="AJ61" s="4">
        <v>1.97</v>
      </c>
      <c r="AK61" s="4">
        <v>1.97</v>
      </c>
      <c r="AL61" s="4">
        <v>1.97</v>
      </c>
      <c r="AM61" s="4">
        <v>1.97</v>
      </c>
      <c r="AN61" s="4">
        <v>1.97</v>
      </c>
      <c r="AO61" s="4">
        <v>1.97</v>
      </c>
      <c r="AP61" s="4">
        <v>1.97</v>
      </c>
      <c r="AQ61" s="4">
        <v>1.97</v>
      </c>
      <c r="AR61" s="4">
        <v>1.97</v>
      </c>
      <c r="AS61" s="4">
        <v>1.97</v>
      </c>
      <c r="AT61" s="4">
        <v>1.97</v>
      </c>
      <c r="AU61" s="4">
        <v>1.97</v>
      </c>
      <c r="AV61" s="4">
        <v>1.97</v>
      </c>
      <c r="AW61" s="4">
        <v>1.97</v>
      </c>
      <c r="AX61" s="4">
        <v>1.97</v>
      </c>
      <c r="AY61" s="4">
        <v>1.97</v>
      </c>
      <c r="AZ61" s="4">
        <v>1.97</v>
      </c>
      <c r="BA61" s="4">
        <v>1.97</v>
      </c>
      <c r="BB61" s="4">
        <v>1.97</v>
      </c>
      <c r="BC61" s="4">
        <v>1.97</v>
      </c>
      <c r="BD61" s="4">
        <v>1.97</v>
      </c>
      <c r="BE61" s="4">
        <v>1.97</v>
      </c>
      <c r="BF61" s="4">
        <v>1.97</v>
      </c>
      <c r="BG61" s="4">
        <v>1.97</v>
      </c>
      <c r="BH61" s="4">
        <v>1.97</v>
      </c>
      <c r="BI61" s="4">
        <v>1.97</v>
      </c>
      <c r="BJ61" s="4">
        <v>1.97</v>
      </c>
      <c r="BK61" s="4">
        <v>1.97</v>
      </c>
      <c r="BL61" s="4">
        <v>1.97</v>
      </c>
      <c r="BM61" s="4">
        <v>1.97</v>
      </c>
      <c r="BN61" s="4">
        <v>1.97</v>
      </c>
      <c r="BO61" s="4">
        <v>1.97</v>
      </c>
      <c r="BP61" s="4">
        <v>1.97</v>
      </c>
      <c r="BQ61" s="4">
        <v>1.97</v>
      </c>
      <c r="BR61" s="4">
        <v>1.97</v>
      </c>
      <c r="BS61" s="4">
        <v>1.97</v>
      </c>
      <c r="BT61" s="4">
        <v>1.97</v>
      </c>
      <c r="BU61" s="4">
        <v>1.97</v>
      </c>
      <c r="BV61" s="4">
        <v>1.97</v>
      </c>
      <c r="BW61" s="4">
        <v>1.97</v>
      </c>
      <c r="BX61" s="4">
        <v>1.97</v>
      </c>
      <c r="BY61" s="4">
        <v>1.97</v>
      </c>
      <c r="BZ61" s="4">
        <v>1.97</v>
      </c>
      <c r="CA61" s="4">
        <v>1.97</v>
      </c>
      <c r="CB61" s="4">
        <v>1.97</v>
      </c>
      <c r="CC61" s="4">
        <v>1.97</v>
      </c>
      <c r="CD61" s="4">
        <v>1.97</v>
      </c>
      <c r="CE61" s="4">
        <v>1.97</v>
      </c>
      <c r="CF61" s="4">
        <v>1.97</v>
      </c>
      <c r="CG61" s="4">
        <v>1.97</v>
      </c>
      <c r="CH61" s="4">
        <v>1.97</v>
      </c>
      <c r="CI61" s="4">
        <v>1.97</v>
      </c>
      <c r="CJ61" s="4">
        <v>1.97</v>
      </c>
      <c r="CK61" s="4">
        <v>1.97</v>
      </c>
    </row>
    <row r="62" spans="1:89" ht="35.450000000000003" customHeight="1" x14ac:dyDescent="0.25">
      <c r="A62" s="4" t="s">
        <v>99</v>
      </c>
      <c r="B62" s="7" t="s">
        <v>103</v>
      </c>
      <c r="C62" s="7" t="s">
        <v>104</v>
      </c>
      <c r="D62" s="4">
        <f>SUM(M62:CK62)</f>
        <v>49911</v>
      </c>
      <c r="E62" s="4">
        <v>34</v>
      </c>
      <c r="F62" s="4">
        <v>130</v>
      </c>
      <c r="G62" s="4">
        <v>135</v>
      </c>
      <c r="H62" s="4">
        <v>140</v>
      </c>
      <c r="I62" s="4">
        <v>145</v>
      </c>
      <c r="J62" s="4">
        <v>150</v>
      </c>
      <c r="K62" s="4">
        <v>156</v>
      </c>
      <c r="L62" s="4">
        <v>161</v>
      </c>
      <c r="M62" s="4">
        <v>167</v>
      </c>
      <c r="N62" s="4">
        <v>254</v>
      </c>
      <c r="O62" s="4">
        <v>263</v>
      </c>
      <c r="P62" s="4">
        <v>273</v>
      </c>
      <c r="Q62" s="17">
        <v>282</v>
      </c>
      <c r="R62" s="4">
        <v>293</v>
      </c>
      <c r="S62" s="4">
        <v>303</v>
      </c>
      <c r="T62" s="4">
        <v>314</v>
      </c>
      <c r="U62" s="4">
        <v>325</v>
      </c>
      <c r="V62" s="4">
        <v>430</v>
      </c>
      <c r="W62" s="4">
        <v>146</v>
      </c>
      <c r="X62" s="4">
        <v>136</v>
      </c>
      <c r="Y62" s="4">
        <v>137</v>
      </c>
      <c r="Z62" s="4">
        <v>291</v>
      </c>
      <c r="AA62" s="4">
        <v>61</v>
      </c>
      <c r="AB62" s="4">
        <v>63</v>
      </c>
      <c r="AC62" s="4">
        <v>66</v>
      </c>
      <c r="AD62" s="4">
        <v>68</v>
      </c>
      <c r="AE62" s="4">
        <v>70</v>
      </c>
      <c r="AF62" s="4">
        <v>73</v>
      </c>
      <c r="AG62" s="4">
        <v>76</v>
      </c>
      <c r="AH62" s="4">
        <v>78</v>
      </c>
      <c r="AI62" s="4">
        <v>81</v>
      </c>
      <c r="AJ62" s="4">
        <v>84</v>
      </c>
      <c r="AK62" s="4">
        <v>224</v>
      </c>
      <c r="AL62" s="4">
        <v>232</v>
      </c>
      <c r="AM62" s="4">
        <v>272</v>
      </c>
      <c r="AN62" s="4">
        <v>979</v>
      </c>
      <c r="AO62" s="4">
        <v>1014</v>
      </c>
      <c r="AP62" s="4">
        <v>1051</v>
      </c>
      <c r="AQ62" s="4">
        <v>831</v>
      </c>
      <c r="AR62" s="4">
        <v>315</v>
      </c>
      <c r="AS62" s="4">
        <v>326</v>
      </c>
      <c r="AT62" s="4">
        <v>338</v>
      </c>
      <c r="AU62" s="4">
        <v>350</v>
      </c>
      <c r="AV62" s="4">
        <v>363</v>
      </c>
      <c r="AW62" s="4">
        <v>376</v>
      </c>
      <c r="AX62" s="4">
        <v>390</v>
      </c>
      <c r="AY62" s="4">
        <v>404</v>
      </c>
      <c r="AZ62" s="4">
        <v>418</v>
      </c>
      <c r="BA62" s="4">
        <v>433</v>
      </c>
      <c r="BB62" s="4">
        <v>449</v>
      </c>
      <c r="BC62" s="4">
        <v>465</v>
      </c>
      <c r="BD62" s="4">
        <v>482</v>
      </c>
      <c r="BE62" s="4">
        <v>499</v>
      </c>
      <c r="BF62" s="4">
        <v>517</v>
      </c>
      <c r="BG62" s="4">
        <v>536</v>
      </c>
      <c r="BH62" s="4">
        <v>555</v>
      </c>
      <c r="BI62" s="4">
        <v>575</v>
      </c>
      <c r="BJ62" s="4">
        <v>596</v>
      </c>
      <c r="BK62" s="4">
        <v>618</v>
      </c>
      <c r="BL62" s="4">
        <v>640</v>
      </c>
      <c r="BM62" s="4">
        <v>663</v>
      </c>
      <c r="BN62" s="4">
        <v>687</v>
      </c>
      <c r="BO62" s="4">
        <v>712</v>
      </c>
      <c r="BP62" s="4">
        <v>737</v>
      </c>
      <c r="BQ62" s="4">
        <v>764</v>
      </c>
      <c r="BR62" s="4">
        <v>791</v>
      </c>
      <c r="BS62" s="4">
        <v>820</v>
      </c>
      <c r="BT62" s="4">
        <v>849</v>
      </c>
      <c r="BU62" s="4">
        <v>880</v>
      </c>
      <c r="BV62" s="4">
        <v>912</v>
      </c>
      <c r="BW62" s="4">
        <v>945</v>
      </c>
      <c r="BX62" s="4">
        <v>979</v>
      </c>
      <c r="BY62" s="4">
        <v>1014</v>
      </c>
      <c r="BZ62" s="4">
        <v>1051</v>
      </c>
      <c r="CA62" s="4">
        <v>1088</v>
      </c>
      <c r="CB62" s="4">
        <v>1128</v>
      </c>
      <c r="CC62" s="4">
        <v>1168</v>
      </c>
      <c r="CD62" s="4">
        <v>1211</v>
      </c>
      <c r="CE62" s="4">
        <v>1254</v>
      </c>
      <c r="CF62" s="4">
        <v>2545</v>
      </c>
      <c r="CG62" s="4">
        <v>2637</v>
      </c>
      <c r="CH62" s="4">
        <v>2732</v>
      </c>
      <c r="CI62" s="4">
        <v>2830</v>
      </c>
      <c r="CJ62" s="4">
        <v>2932</v>
      </c>
      <c r="CK62" s="4">
        <v>0</v>
      </c>
    </row>
    <row r="63" spans="1:89" ht="35.450000000000003" customHeight="1" x14ac:dyDescent="0.25">
      <c r="A63" s="15" t="s">
        <v>138</v>
      </c>
    </row>
    <row r="64" spans="1:89" s="25" customFormat="1" ht="56.45" customHeight="1" x14ac:dyDescent="0.25">
      <c r="A64" s="24" t="s">
        <v>136</v>
      </c>
      <c r="B64" s="11"/>
    </row>
    <row r="65" spans="1:101" s="25" customFormat="1" ht="51" customHeight="1" x14ac:dyDescent="0.25">
      <c r="A65" s="26"/>
      <c r="B65" s="26"/>
      <c r="C65" s="26"/>
      <c r="D65" s="26" t="s">
        <v>120</v>
      </c>
      <c r="E65" s="26" t="s">
        <v>121</v>
      </c>
      <c r="F65" s="27">
        <v>45291</v>
      </c>
      <c r="G65" s="27">
        <v>45657</v>
      </c>
      <c r="H65" s="27">
        <v>46022</v>
      </c>
      <c r="I65" s="27">
        <v>46387</v>
      </c>
      <c r="J65" s="27">
        <v>46752</v>
      </c>
      <c r="K65" s="27">
        <v>47118</v>
      </c>
      <c r="L65" s="27">
        <v>47483</v>
      </c>
      <c r="M65" s="27">
        <v>47848</v>
      </c>
      <c r="N65" s="27">
        <v>48213</v>
      </c>
      <c r="O65" s="27">
        <v>48579</v>
      </c>
      <c r="P65" s="27">
        <v>48944</v>
      </c>
      <c r="Q65" s="27">
        <v>49309</v>
      </c>
      <c r="R65" s="27">
        <v>49674</v>
      </c>
      <c r="S65" s="27">
        <v>50040</v>
      </c>
      <c r="T65" s="27">
        <v>50405</v>
      </c>
      <c r="U65" s="27">
        <v>50770</v>
      </c>
      <c r="V65" s="27">
        <v>51135</v>
      </c>
      <c r="W65" s="27">
        <v>51501</v>
      </c>
      <c r="X65" s="27">
        <v>51866</v>
      </c>
      <c r="Y65" s="27">
        <v>52231</v>
      </c>
      <c r="Z65" s="27">
        <v>52596</v>
      </c>
      <c r="AA65" s="27">
        <v>52962</v>
      </c>
      <c r="AB65" s="27">
        <v>53327</v>
      </c>
      <c r="AC65" s="27">
        <v>53692</v>
      </c>
      <c r="AD65" s="27">
        <v>54057</v>
      </c>
      <c r="AE65" s="27">
        <v>54423</v>
      </c>
      <c r="AF65" s="27">
        <v>54788</v>
      </c>
      <c r="AG65" s="27">
        <v>55153</v>
      </c>
      <c r="AH65" s="27">
        <v>55518</v>
      </c>
      <c r="AI65" s="27">
        <v>55884</v>
      </c>
      <c r="AJ65" s="27">
        <v>56249</v>
      </c>
      <c r="AK65" s="27">
        <v>56614</v>
      </c>
      <c r="AL65" s="27">
        <v>56979</v>
      </c>
      <c r="AM65" s="27">
        <v>57345</v>
      </c>
      <c r="AN65" s="27">
        <v>57710</v>
      </c>
      <c r="AO65" s="27">
        <v>58075</v>
      </c>
      <c r="AP65" s="27">
        <v>58440</v>
      </c>
      <c r="AQ65" s="27">
        <v>58806</v>
      </c>
      <c r="AR65" s="27">
        <v>59171</v>
      </c>
      <c r="AS65" s="27">
        <v>59536</v>
      </c>
      <c r="AT65" s="27">
        <v>59901</v>
      </c>
      <c r="AU65" s="27">
        <v>60267</v>
      </c>
      <c r="AV65" s="27">
        <v>60632</v>
      </c>
      <c r="AW65" s="27">
        <v>60997</v>
      </c>
      <c r="AX65" s="27">
        <v>61362</v>
      </c>
      <c r="AY65" s="27">
        <v>61728</v>
      </c>
      <c r="AZ65" s="27">
        <v>62093</v>
      </c>
      <c r="BA65" s="27">
        <v>62458</v>
      </c>
      <c r="BB65" s="27">
        <v>62823</v>
      </c>
      <c r="BC65" s="27">
        <v>63189</v>
      </c>
      <c r="BD65" s="27">
        <v>63554</v>
      </c>
      <c r="BE65" s="27">
        <v>63919</v>
      </c>
      <c r="BF65" s="27">
        <v>64284</v>
      </c>
      <c r="BG65" s="27">
        <v>64650</v>
      </c>
      <c r="BH65" s="27">
        <v>65015</v>
      </c>
      <c r="BI65" s="27">
        <v>65380</v>
      </c>
      <c r="BJ65" s="27">
        <v>65745</v>
      </c>
      <c r="BK65" s="27">
        <v>66111</v>
      </c>
      <c r="BL65" s="27">
        <v>66476</v>
      </c>
      <c r="BM65" s="27">
        <v>66841</v>
      </c>
      <c r="BN65" s="27">
        <v>67206</v>
      </c>
      <c r="BO65" s="27">
        <v>67572</v>
      </c>
      <c r="BP65" s="27">
        <v>67937</v>
      </c>
      <c r="BQ65" s="27">
        <v>68302</v>
      </c>
      <c r="BR65" s="27">
        <v>68667</v>
      </c>
      <c r="BS65" s="27">
        <v>69033</v>
      </c>
      <c r="BT65" s="27">
        <v>69398</v>
      </c>
      <c r="BU65" s="27">
        <v>69763</v>
      </c>
      <c r="BV65" s="27">
        <v>70128</v>
      </c>
      <c r="BW65" s="27">
        <v>70494</v>
      </c>
      <c r="BX65" s="27">
        <v>70859</v>
      </c>
      <c r="BY65" s="27">
        <v>71224</v>
      </c>
      <c r="BZ65" s="28">
        <v>71589</v>
      </c>
      <c r="CA65" s="27">
        <v>71955</v>
      </c>
      <c r="CB65" s="28">
        <v>72320</v>
      </c>
      <c r="CC65" s="27">
        <v>72685</v>
      </c>
      <c r="CD65" s="28">
        <v>73050</v>
      </c>
      <c r="CE65" s="27">
        <v>73415</v>
      </c>
      <c r="CF65" s="28">
        <v>73780</v>
      </c>
      <c r="CG65" s="27">
        <v>74145</v>
      </c>
      <c r="CH65" s="28">
        <v>74510</v>
      </c>
      <c r="CI65" s="27">
        <v>74876</v>
      </c>
      <c r="CJ65" s="28">
        <v>75241</v>
      </c>
      <c r="CK65" s="27">
        <v>75606</v>
      </c>
      <c r="CL65" s="28">
        <v>75971</v>
      </c>
      <c r="CM65" s="27">
        <v>76337</v>
      </c>
      <c r="CN65" s="28">
        <v>76702</v>
      </c>
      <c r="CO65" s="27">
        <v>77067</v>
      </c>
      <c r="CP65" s="28">
        <v>77432</v>
      </c>
      <c r="CQ65" s="27">
        <v>77798</v>
      </c>
      <c r="CR65" s="28">
        <v>78163</v>
      </c>
      <c r="CS65" s="27">
        <v>78528</v>
      </c>
      <c r="CT65" s="28">
        <v>78893</v>
      </c>
      <c r="CU65" s="27">
        <v>79259</v>
      </c>
      <c r="CV65" s="28">
        <v>79624</v>
      </c>
      <c r="CW65" s="27">
        <v>79989</v>
      </c>
    </row>
    <row r="66" spans="1:101" s="25" customFormat="1" ht="21" customHeight="1" x14ac:dyDescent="0.25">
      <c r="A66" s="4"/>
      <c r="B66" s="7" t="s">
        <v>122</v>
      </c>
      <c r="C66" s="4"/>
      <c r="F66" s="4">
        <v>9</v>
      </c>
      <c r="G66" s="4">
        <v>10</v>
      </c>
      <c r="H66" s="4">
        <v>11</v>
      </c>
      <c r="I66" s="4">
        <v>12</v>
      </c>
      <c r="J66" s="4">
        <v>13</v>
      </c>
      <c r="K66" s="4">
        <v>14</v>
      </c>
      <c r="L66" s="4">
        <v>15</v>
      </c>
      <c r="M66" s="4">
        <v>16</v>
      </c>
      <c r="N66" s="4">
        <v>17</v>
      </c>
      <c r="O66" s="4">
        <v>18</v>
      </c>
      <c r="P66" s="4">
        <v>19</v>
      </c>
      <c r="Q66" s="4">
        <v>20</v>
      </c>
      <c r="R66" s="4">
        <v>21</v>
      </c>
      <c r="S66" s="4">
        <v>22</v>
      </c>
      <c r="T66" s="4">
        <v>23</v>
      </c>
      <c r="U66" s="4">
        <v>24</v>
      </c>
      <c r="V66" s="4">
        <v>25</v>
      </c>
      <c r="W66" s="4">
        <v>26</v>
      </c>
      <c r="X66" s="4">
        <v>27</v>
      </c>
      <c r="Y66" s="4">
        <v>28</v>
      </c>
      <c r="Z66" s="4">
        <v>29</v>
      </c>
      <c r="AA66" s="4">
        <v>30</v>
      </c>
      <c r="AB66" s="4">
        <v>31</v>
      </c>
      <c r="AC66" s="4">
        <v>32</v>
      </c>
      <c r="AD66" s="4">
        <v>33</v>
      </c>
      <c r="AE66" s="4">
        <v>34</v>
      </c>
      <c r="AF66" s="4">
        <v>35</v>
      </c>
      <c r="AG66" s="4">
        <v>36</v>
      </c>
      <c r="AH66" s="4">
        <v>37</v>
      </c>
      <c r="AI66" s="4">
        <v>38</v>
      </c>
      <c r="AJ66" s="4">
        <v>39</v>
      </c>
      <c r="AK66" s="4">
        <v>40</v>
      </c>
      <c r="AL66" s="4">
        <v>41</v>
      </c>
      <c r="AM66" s="4">
        <v>42</v>
      </c>
      <c r="AN66" s="4">
        <v>43</v>
      </c>
      <c r="AO66" s="4">
        <v>44</v>
      </c>
      <c r="AP66" s="4">
        <v>45</v>
      </c>
      <c r="AQ66" s="4">
        <v>46</v>
      </c>
      <c r="AR66" s="4">
        <v>47</v>
      </c>
      <c r="AS66" s="4">
        <v>48</v>
      </c>
      <c r="AT66" s="4">
        <v>49</v>
      </c>
      <c r="AU66" s="4">
        <v>50</v>
      </c>
      <c r="AV66" s="4">
        <v>51</v>
      </c>
      <c r="AW66" s="4">
        <v>52</v>
      </c>
      <c r="AX66" s="4">
        <v>53</v>
      </c>
      <c r="AY66" s="4">
        <v>54</v>
      </c>
      <c r="AZ66" s="4">
        <v>55</v>
      </c>
      <c r="BA66" s="4">
        <v>56</v>
      </c>
      <c r="BB66" s="4">
        <v>57</v>
      </c>
      <c r="BC66" s="4">
        <v>58</v>
      </c>
      <c r="BD66" s="4">
        <v>59</v>
      </c>
      <c r="BE66" s="4">
        <v>60</v>
      </c>
      <c r="BF66" s="4">
        <v>61</v>
      </c>
      <c r="BG66" s="4">
        <v>62</v>
      </c>
      <c r="BH66" s="4">
        <v>63</v>
      </c>
      <c r="BI66" s="4">
        <v>64</v>
      </c>
      <c r="BJ66" s="4">
        <v>65</v>
      </c>
      <c r="BK66" s="4">
        <v>66</v>
      </c>
      <c r="BL66" s="4">
        <v>67</v>
      </c>
      <c r="BM66" s="4">
        <v>68</v>
      </c>
      <c r="BN66" s="4">
        <v>69</v>
      </c>
      <c r="BO66" s="4">
        <v>70</v>
      </c>
      <c r="BP66" s="4">
        <v>71</v>
      </c>
      <c r="BQ66" s="4">
        <v>72</v>
      </c>
      <c r="BR66" s="4">
        <v>73</v>
      </c>
      <c r="BS66" s="4">
        <v>74</v>
      </c>
      <c r="BT66" s="4">
        <v>75</v>
      </c>
      <c r="BU66" s="4">
        <v>76</v>
      </c>
      <c r="BV66" s="4">
        <v>77</v>
      </c>
      <c r="BW66" s="4">
        <v>78</v>
      </c>
      <c r="BX66" s="4">
        <v>79</v>
      </c>
      <c r="BY66" s="4">
        <v>80</v>
      </c>
      <c r="BZ66" s="30">
        <v>81</v>
      </c>
      <c r="CA66" s="4">
        <v>82</v>
      </c>
      <c r="CB66" s="30">
        <v>83</v>
      </c>
      <c r="CC66" s="4">
        <v>84</v>
      </c>
      <c r="CD66" s="30">
        <v>85</v>
      </c>
      <c r="CE66" s="4">
        <v>86</v>
      </c>
      <c r="CF66" s="30">
        <v>87</v>
      </c>
      <c r="CG66" s="4">
        <v>88</v>
      </c>
      <c r="CH66" s="30">
        <v>89</v>
      </c>
      <c r="CI66" s="4">
        <v>90</v>
      </c>
      <c r="CJ66" s="30">
        <v>91</v>
      </c>
      <c r="CK66" s="4">
        <v>92</v>
      </c>
      <c r="CL66" s="30">
        <v>93</v>
      </c>
      <c r="CM66" s="4">
        <v>94</v>
      </c>
      <c r="CN66" s="30">
        <v>95</v>
      </c>
      <c r="CO66" s="4">
        <v>96</v>
      </c>
      <c r="CP66" s="30">
        <v>97</v>
      </c>
      <c r="CQ66" s="4">
        <v>98</v>
      </c>
      <c r="CR66" s="30">
        <v>99</v>
      </c>
      <c r="CS66" s="4">
        <v>100</v>
      </c>
      <c r="CT66" s="30">
        <v>101</v>
      </c>
      <c r="CU66" s="4">
        <v>102</v>
      </c>
      <c r="CV66" s="30">
        <v>103</v>
      </c>
      <c r="CW66" s="4">
        <v>104</v>
      </c>
    </row>
    <row r="67" spans="1:101" s="25" customFormat="1" ht="25.5" customHeight="1" x14ac:dyDescent="0.25">
      <c r="A67" s="31" t="s">
        <v>123</v>
      </c>
      <c r="B67" s="7" t="s">
        <v>124</v>
      </c>
      <c r="C67" s="4" t="s">
        <v>125</v>
      </c>
      <c r="D67" s="32">
        <f>SUM(F67:CB67)</f>
        <v>4985000</v>
      </c>
      <c r="E67" s="32"/>
      <c r="F67" s="8">
        <v>92000</v>
      </c>
      <c r="G67" s="8">
        <v>92000</v>
      </c>
      <c r="H67" s="8">
        <v>91000</v>
      </c>
      <c r="I67" s="8">
        <v>91000</v>
      </c>
      <c r="J67" s="8">
        <v>92000</v>
      </c>
      <c r="K67" s="8">
        <v>91000</v>
      </c>
      <c r="L67" s="8">
        <v>94000</v>
      </c>
      <c r="M67" s="8">
        <v>89000</v>
      </c>
      <c r="N67" s="8">
        <v>87000</v>
      </c>
      <c r="O67" s="8">
        <v>85000</v>
      </c>
      <c r="P67" s="8">
        <v>85000</v>
      </c>
      <c r="Q67" s="8">
        <v>83000</v>
      </c>
      <c r="R67" s="8">
        <v>86000</v>
      </c>
      <c r="S67" s="8">
        <v>84000</v>
      </c>
      <c r="T67" s="8">
        <v>85000</v>
      </c>
      <c r="U67" s="8">
        <v>85000</v>
      </c>
      <c r="V67" s="8">
        <v>86000</v>
      </c>
      <c r="W67" s="8">
        <v>86000</v>
      </c>
      <c r="X67" s="8">
        <v>86000</v>
      </c>
      <c r="Y67" s="8">
        <v>86000</v>
      </c>
      <c r="Z67" s="8">
        <v>86000</v>
      </c>
      <c r="AA67" s="8">
        <v>86000</v>
      </c>
      <c r="AB67" s="8">
        <v>86000</v>
      </c>
      <c r="AC67" s="8">
        <v>86000</v>
      </c>
      <c r="AD67" s="8">
        <v>86000</v>
      </c>
      <c r="AE67" s="8">
        <v>86000</v>
      </c>
      <c r="AF67" s="8">
        <v>78000</v>
      </c>
      <c r="AG67" s="8">
        <v>78000</v>
      </c>
      <c r="AH67" s="8">
        <v>78000</v>
      </c>
      <c r="AI67" s="8">
        <v>78000</v>
      </c>
      <c r="AJ67" s="8">
        <v>78000</v>
      </c>
      <c r="AK67" s="8">
        <v>76000</v>
      </c>
      <c r="AL67" s="8">
        <v>71000</v>
      </c>
      <c r="AM67" s="8">
        <v>71000</v>
      </c>
      <c r="AN67" s="8">
        <v>71000</v>
      </c>
      <c r="AO67" s="8">
        <v>71000</v>
      </c>
      <c r="AP67" s="8">
        <v>71000</v>
      </c>
      <c r="AQ67" s="8">
        <v>71000</v>
      </c>
      <c r="AR67" s="8">
        <v>71000</v>
      </c>
      <c r="AS67" s="8">
        <v>71000</v>
      </c>
      <c r="AT67" s="8">
        <v>68000</v>
      </c>
      <c r="AU67" s="8">
        <v>68000</v>
      </c>
      <c r="AV67" s="8">
        <v>60000</v>
      </c>
      <c r="AW67" s="8">
        <v>60000</v>
      </c>
      <c r="AX67" s="8">
        <v>60000</v>
      </c>
      <c r="AY67" s="8">
        <v>60000</v>
      </c>
      <c r="AZ67" s="8">
        <v>60000</v>
      </c>
      <c r="BA67" s="8">
        <v>60000</v>
      </c>
      <c r="BB67" s="8">
        <v>60000</v>
      </c>
      <c r="BC67" s="8">
        <v>60000</v>
      </c>
      <c r="BD67" s="8">
        <v>60000</v>
      </c>
      <c r="BE67" s="8">
        <v>60000</v>
      </c>
      <c r="BF67" s="8">
        <v>60000</v>
      </c>
      <c r="BG67" s="8">
        <v>60000</v>
      </c>
      <c r="BH67" s="8">
        <v>60000</v>
      </c>
      <c r="BI67" s="8">
        <v>60000</v>
      </c>
      <c r="BJ67" s="8">
        <v>60000</v>
      </c>
      <c r="BK67" s="8">
        <v>60000</v>
      </c>
      <c r="BL67" s="8">
        <v>60000</v>
      </c>
      <c r="BM67" s="8">
        <v>60000</v>
      </c>
      <c r="BN67" s="8">
        <v>60000</v>
      </c>
      <c r="BO67" s="8">
        <v>60000</v>
      </c>
      <c r="BP67" s="8">
        <v>60000</v>
      </c>
      <c r="BQ67" s="8">
        <v>60000</v>
      </c>
      <c r="BR67" s="8">
        <v>60000</v>
      </c>
      <c r="BS67" s="8">
        <v>60000</v>
      </c>
      <c r="BT67" s="8">
        <v>15000</v>
      </c>
      <c r="BU67" s="8">
        <v>15000</v>
      </c>
      <c r="BV67" s="8">
        <v>15000</v>
      </c>
      <c r="BW67" s="8">
        <v>13000</v>
      </c>
      <c r="BX67" s="8">
        <v>13000</v>
      </c>
      <c r="BY67" s="8">
        <v>8000</v>
      </c>
      <c r="BZ67" s="33">
        <v>8000</v>
      </c>
      <c r="CA67" s="34">
        <f t="shared" ref="CA67:CW67" si="63">CH40*1000</f>
        <v>8000</v>
      </c>
      <c r="CB67" s="34">
        <f t="shared" si="63"/>
        <v>8000</v>
      </c>
      <c r="CC67" s="34">
        <f t="shared" si="63"/>
        <v>8000</v>
      </c>
      <c r="CD67" s="34">
        <f t="shared" si="63"/>
        <v>0</v>
      </c>
      <c r="CE67" s="34">
        <f t="shared" si="63"/>
        <v>0</v>
      </c>
      <c r="CF67" s="34">
        <f t="shared" si="63"/>
        <v>0</v>
      </c>
      <c r="CG67" s="34">
        <f t="shared" si="63"/>
        <v>0</v>
      </c>
      <c r="CH67" s="34">
        <f t="shared" si="63"/>
        <v>0</v>
      </c>
      <c r="CI67" s="34">
        <f t="shared" si="63"/>
        <v>0</v>
      </c>
      <c r="CJ67" s="34">
        <f t="shared" si="63"/>
        <v>0</v>
      </c>
      <c r="CK67" s="34">
        <f t="shared" si="63"/>
        <v>0</v>
      </c>
      <c r="CL67" s="34">
        <f t="shared" si="63"/>
        <v>0</v>
      </c>
      <c r="CM67" s="34">
        <f t="shared" si="63"/>
        <v>0</v>
      </c>
      <c r="CN67" s="34">
        <f t="shared" si="63"/>
        <v>0</v>
      </c>
      <c r="CO67" s="34">
        <f t="shared" si="63"/>
        <v>0</v>
      </c>
      <c r="CP67" s="34">
        <f t="shared" si="63"/>
        <v>0</v>
      </c>
      <c r="CQ67" s="34">
        <f t="shared" si="63"/>
        <v>0</v>
      </c>
      <c r="CR67" s="34">
        <f t="shared" si="63"/>
        <v>0</v>
      </c>
      <c r="CS67" s="34">
        <f t="shared" si="63"/>
        <v>0</v>
      </c>
      <c r="CT67" s="34">
        <f t="shared" si="63"/>
        <v>0</v>
      </c>
      <c r="CU67" s="34">
        <f t="shared" si="63"/>
        <v>0</v>
      </c>
      <c r="CV67" s="34">
        <f t="shared" si="63"/>
        <v>0</v>
      </c>
      <c r="CW67" s="34">
        <f t="shared" si="63"/>
        <v>0</v>
      </c>
    </row>
    <row r="68" spans="1:101" s="25" customFormat="1" ht="21" customHeight="1" x14ac:dyDescent="0.25">
      <c r="A68" s="4" t="s">
        <v>126</v>
      </c>
      <c r="B68" s="4" t="s">
        <v>97</v>
      </c>
      <c r="C68" s="36">
        <v>1.72045</v>
      </c>
      <c r="D68" s="32"/>
      <c r="E68" s="32"/>
      <c r="F68" s="36">
        <f>C68</f>
        <v>1.72045</v>
      </c>
      <c r="G68" s="36">
        <f>F68</f>
        <v>1.72045</v>
      </c>
      <c r="H68" s="36">
        <f t="shared" ref="H68:BS68" si="64">G68</f>
        <v>1.72045</v>
      </c>
      <c r="I68" s="36">
        <f t="shared" si="64"/>
        <v>1.72045</v>
      </c>
      <c r="J68" s="36">
        <f t="shared" si="64"/>
        <v>1.72045</v>
      </c>
      <c r="K68" s="36">
        <f t="shared" si="64"/>
        <v>1.72045</v>
      </c>
      <c r="L68" s="36">
        <f t="shared" si="64"/>
        <v>1.72045</v>
      </c>
      <c r="M68" s="36">
        <f t="shared" si="64"/>
        <v>1.72045</v>
      </c>
      <c r="N68" s="36">
        <f t="shared" si="64"/>
        <v>1.72045</v>
      </c>
      <c r="O68" s="36">
        <f t="shared" si="64"/>
        <v>1.72045</v>
      </c>
      <c r="P68" s="36">
        <f t="shared" si="64"/>
        <v>1.72045</v>
      </c>
      <c r="Q68" s="36">
        <f t="shared" si="64"/>
        <v>1.72045</v>
      </c>
      <c r="R68" s="36">
        <f t="shared" si="64"/>
        <v>1.72045</v>
      </c>
      <c r="S68" s="36">
        <f t="shared" si="64"/>
        <v>1.72045</v>
      </c>
      <c r="T68" s="36">
        <f t="shared" si="64"/>
        <v>1.72045</v>
      </c>
      <c r="U68" s="36">
        <f t="shared" si="64"/>
        <v>1.72045</v>
      </c>
      <c r="V68" s="36">
        <f t="shared" si="64"/>
        <v>1.72045</v>
      </c>
      <c r="W68" s="36">
        <f t="shared" si="64"/>
        <v>1.72045</v>
      </c>
      <c r="X68" s="36">
        <f t="shared" si="64"/>
        <v>1.72045</v>
      </c>
      <c r="Y68" s="36">
        <f t="shared" si="64"/>
        <v>1.72045</v>
      </c>
      <c r="Z68" s="36">
        <f t="shared" si="64"/>
        <v>1.72045</v>
      </c>
      <c r="AA68" s="36">
        <f t="shared" si="64"/>
        <v>1.72045</v>
      </c>
      <c r="AB68" s="36">
        <f t="shared" si="64"/>
        <v>1.72045</v>
      </c>
      <c r="AC68" s="36">
        <f t="shared" si="64"/>
        <v>1.72045</v>
      </c>
      <c r="AD68" s="36">
        <f t="shared" si="64"/>
        <v>1.72045</v>
      </c>
      <c r="AE68" s="36">
        <f t="shared" si="64"/>
        <v>1.72045</v>
      </c>
      <c r="AF68" s="36">
        <f t="shared" si="64"/>
        <v>1.72045</v>
      </c>
      <c r="AG68" s="36">
        <f t="shared" si="64"/>
        <v>1.72045</v>
      </c>
      <c r="AH68" s="36">
        <f t="shared" si="64"/>
        <v>1.72045</v>
      </c>
      <c r="AI68" s="36">
        <f t="shared" si="64"/>
        <v>1.72045</v>
      </c>
      <c r="AJ68" s="36">
        <f t="shared" si="64"/>
        <v>1.72045</v>
      </c>
      <c r="AK68" s="36">
        <f t="shared" si="64"/>
        <v>1.72045</v>
      </c>
      <c r="AL68" s="36">
        <f t="shared" si="64"/>
        <v>1.72045</v>
      </c>
      <c r="AM68" s="36">
        <f t="shared" si="64"/>
        <v>1.72045</v>
      </c>
      <c r="AN68" s="36">
        <f t="shared" si="64"/>
        <v>1.72045</v>
      </c>
      <c r="AO68" s="36">
        <f t="shared" si="64"/>
        <v>1.72045</v>
      </c>
      <c r="AP68" s="36">
        <f t="shared" si="64"/>
        <v>1.72045</v>
      </c>
      <c r="AQ68" s="36">
        <f t="shared" si="64"/>
        <v>1.72045</v>
      </c>
      <c r="AR68" s="36">
        <f t="shared" si="64"/>
        <v>1.72045</v>
      </c>
      <c r="AS68" s="36">
        <f t="shared" si="64"/>
        <v>1.72045</v>
      </c>
      <c r="AT68" s="36">
        <f t="shared" si="64"/>
        <v>1.72045</v>
      </c>
      <c r="AU68" s="36">
        <f t="shared" si="64"/>
        <v>1.72045</v>
      </c>
      <c r="AV68" s="36">
        <f t="shared" si="64"/>
        <v>1.72045</v>
      </c>
      <c r="AW68" s="36">
        <f t="shared" si="64"/>
        <v>1.72045</v>
      </c>
      <c r="AX68" s="36">
        <f t="shared" si="64"/>
        <v>1.72045</v>
      </c>
      <c r="AY68" s="36">
        <f t="shared" si="64"/>
        <v>1.72045</v>
      </c>
      <c r="AZ68" s="36">
        <f t="shared" si="64"/>
        <v>1.72045</v>
      </c>
      <c r="BA68" s="36">
        <f t="shared" si="64"/>
        <v>1.72045</v>
      </c>
      <c r="BB68" s="36">
        <f t="shared" si="64"/>
        <v>1.72045</v>
      </c>
      <c r="BC68" s="36">
        <f t="shared" si="64"/>
        <v>1.72045</v>
      </c>
      <c r="BD68" s="36">
        <f t="shared" si="64"/>
        <v>1.72045</v>
      </c>
      <c r="BE68" s="36">
        <f t="shared" si="64"/>
        <v>1.72045</v>
      </c>
      <c r="BF68" s="36">
        <f t="shared" si="64"/>
        <v>1.72045</v>
      </c>
      <c r="BG68" s="36">
        <f t="shared" si="64"/>
        <v>1.72045</v>
      </c>
      <c r="BH68" s="36">
        <f t="shared" si="64"/>
        <v>1.72045</v>
      </c>
      <c r="BI68" s="36">
        <f t="shared" si="64"/>
        <v>1.72045</v>
      </c>
      <c r="BJ68" s="36">
        <f t="shared" si="64"/>
        <v>1.72045</v>
      </c>
      <c r="BK68" s="36">
        <f t="shared" si="64"/>
        <v>1.72045</v>
      </c>
      <c r="BL68" s="36">
        <f t="shared" si="64"/>
        <v>1.72045</v>
      </c>
      <c r="BM68" s="36">
        <f t="shared" si="64"/>
        <v>1.72045</v>
      </c>
      <c r="BN68" s="36">
        <f t="shared" si="64"/>
        <v>1.72045</v>
      </c>
      <c r="BO68" s="36">
        <f t="shared" si="64"/>
        <v>1.72045</v>
      </c>
      <c r="BP68" s="36">
        <f t="shared" si="64"/>
        <v>1.72045</v>
      </c>
      <c r="BQ68" s="36">
        <f t="shared" si="64"/>
        <v>1.72045</v>
      </c>
      <c r="BR68" s="36">
        <f t="shared" si="64"/>
        <v>1.72045</v>
      </c>
      <c r="BS68" s="36">
        <f t="shared" si="64"/>
        <v>1.72045</v>
      </c>
      <c r="BT68" s="36">
        <f t="shared" ref="BT68:CL68" si="65">BS68</f>
        <v>1.72045</v>
      </c>
      <c r="BU68" s="36">
        <f t="shared" si="65"/>
        <v>1.72045</v>
      </c>
      <c r="BV68" s="36">
        <f t="shared" si="65"/>
        <v>1.72045</v>
      </c>
      <c r="BW68" s="36">
        <f t="shared" si="65"/>
        <v>1.72045</v>
      </c>
      <c r="BX68" s="36">
        <f t="shared" si="65"/>
        <v>1.72045</v>
      </c>
      <c r="BY68" s="36">
        <f t="shared" si="65"/>
        <v>1.72045</v>
      </c>
      <c r="BZ68" s="37">
        <f t="shared" si="65"/>
        <v>1.72045</v>
      </c>
      <c r="CA68" s="37">
        <f t="shared" si="65"/>
        <v>1.72045</v>
      </c>
      <c r="CB68" s="37">
        <f t="shared" si="65"/>
        <v>1.72045</v>
      </c>
      <c r="CC68" s="37">
        <f t="shared" si="65"/>
        <v>1.72045</v>
      </c>
      <c r="CD68" s="37">
        <f t="shared" si="65"/>
        <v>1.72045</v>
      </c>
      <c r="CE68" s="37">
        <f t="shared" si="65"/>
        <v>1.72045</v>
      </c>
      <c r="CF68" s="37">
        <f t="shared" si="65"/>
        <v>1.72045</v>
      </c>
      <c r="CG68" s="37">
        <f t="shared" si="65"/>
        <v>1.72045</v>
      </c>
      <c r="CH68" s="37">
        <f t="shared" si="65"/>
        <v>1.72045</v>
      </c>
      <c r="CI68" s="37">
        <f t="shared" si="65"/>
        <v>1.72045</v>
      </c>
      <c r="CJ68" s="37">
        <f t="shared" si="65"/>
        <v>1.72045</v>
      </c>
      <c r="CK68" s="37">
        <f t="shared" si="65"/>
        <v>1.72045</v>
      </c>
      <c r="CL68" s="37">
        <f t="shared" si="65"/>
        <v>1.72045</v>
      </c>
      <c r="CM68" s="37">
        <f t="shared" ref="CM68" si="66">CL68</f>
        <v>1.72045</v>
      </c>
      <c r="CN68" s="37">
        <f t="shared" ref="CN68" si="67">CM68</f>
        <v>1.72045</v>
      </c>
      <c r="CO68" s="37">
        <f t="shared" ref="CO68" si="68">CN68</f>
        <v>1.72045</v>
      </c>
      <c r="CP68" s="37">
        <f t="shared" ref="CP68" si="69">CO68</f>
        <v>1.72045</v>
      </c>
      <c r="CQ68" s="37">
        <f t="shared" ref="CQ68" si="70">CP68</f>
        <v>1.72045</v>
      </c>
      <c r="CR68" s="37">
        <f t="shared" ref="CR68" si="71">CQ68</f>
        <v>1.72045</v>
      </c>
      <c r="CS68" s="37">
        <f t="shared" ref="CS68" si="72">CR68</f>
        <v>1.72045</v>
      </c>
      <c r="CT68" s="37">
        <f t="shared" ref="CT68" si="73">CS68</f>
        <v>1.72045</v>
      </c>
      <c r="CU68" s="37">
        <f t="shared" ref="CU68" si="74">CT68</f>
        <v>1.72045</v>
      </c>
      <c r="CV68" s="37">
        <f t="shared" ref="CV68" si="75">CU68</f>
        <v>1.72045</v>
      </c>
      <c r="CW68" s="37">
        <f t="shared" ref="CW68" si="76">CV68</f>
        <v>1.72045</v>
      </c>
    </row>
    <row r="69" spans="1:101" s="25" customFormat="1" ht="21" customHeight="1" x14ac:dyDescent="0.25">
      <c r="A69" s="4" t="s">
        <v>99</v>
      </c>
      <c r="B69" s="7" t="s">
        <v>124</v>
      </c>
      <c r="C69" s="4" t="s">
        <v>127</v>
      </c>
      <c r="D69" s="32">
        <f>SUM(F69:CB69)</f>
        <v>10313898.368420195</v>
      </c>
      <c r="E69" s="32"/>
      <c r="F69" s="8">
        <f t="shared" ref="F69:I69" si="77">F67*POWER((1+(F68/100)),F66)</f>
        <v>107266.04852735109</v>
      </c>
      <c r="G69" s="8">
        <f t="shared" si="77"/>
        <v>109111.50725923991</v>
      </c>
      <c r="H69" s="8">
        <f t="shared" si="77"/>
        <v>109782.31709690453</v>
      </c>
      <c r="I69" s="8">
        <f t="shared" si="77"/>
        <v>111671.06697139825</v>
      </c>
      <c r="J69" s="8">
        <f>J67*POWER((1+(J68/100)),J66)</f>
        <v>114840.57900621874</v>
      </c>
      <c r="K69" s="8">
        <f t="shared" ref="K69:BV69" si="78">K67*POWER((1+(K68/100)),K66)</f>
        <v>115546.61077221244</v>
      </c>
      <c r="L69" s="8">
        <f t="shared" si="78"/>
        <v>121409.29724286638</v>
      </c>
      <c r="M69" s="8">
        <f t="shared" si="78"/>
        <v>116929.03650274506</v>
      </c>
      <c r="N69" s="8">
        <f t="shared" si="78"/>
        <v>116267.91644583506</v>
      </c>
      <c r="O69" s="8">
        <f t="shared" si="78"/>
        <v>115549.43751974519</v>
      </c>
      <c r="P69" s="8">
        <f t="shared" si="78"/>
        <v>117537.40781755366</v>
      </c>
      <c r="Q69" s="8">
        <f t="shared" si="78"/>
        <v>116746.41355857783</v>
      </c>
      <c r="R69" s="8">
        <f t="shared" si="78"/>
        <v>123047.32580524807</v>
      </c>
      <c r="S69" s="8">
        <f t="shared" si="78"/>
        <v>122253.49599829553</v>
      </c>
      <c r="T69" s="8">
        <f t="shared" si="78"/>
        <v>125837.24444008151</v>
      </c>
      <c r="U69" s="8">
        <f t="shared" si="78"/>
        <v>128002.21131205093</v>
      </c>
      <c r="V69" s="8">
        <f t="shared" si="78"/>
        <v>131736.24212546993</v>
      </c>
      <c r="W69" s="8">
        <f t="shared" si="78"/>
        <v>134002.69830311759</v>
      </c>
      <c r="X69" s="8">
        <f t="shared" si="78"/>
        <v>136308.1477260736</v>
      </c>
      <c r="Y69" s="8">
        <f t="shared" si="78"/>
        <v>138653.26125362684</v>
      </c>
      <c r="Z69" s="8">
        <f t="shared" si="78"/>
        <v>141038.72128686486</v>
      </c>
      <c r="AA69" s="8">
        <f t="shared" si="78"/>
        <v>143465.22196724478</v>
      </c>
      <c r="AB69" s="8">
        <f t="shared" si="78"/>
        <v>145933.46937858025</v>
      </c>
      <c r="AC69" s="8">
        <f t="shared" si="78"/>
        <v>148444.18175250408</v>
      </c>
      <c r="AD69" s="8">
        <f t="shared" si="78"/>
        <v>150998.08967746503</v>
      </c>
      <c r="AE69" s="8">
        <f t="shared" si="78"/>
        <v>153595.93631132101</v>
      </c>
      <c r="AF69" s="8">
        <f t="shared" si="78"/>
        <v>141704.66572804595</v>
      </c>
      <c r="AG69" s="8">
        <f t="shared" si="78"/>
        <v>144142.62364956414</v>
      </c>
      <c r="AH69" s="8">
        <f t="shared" si="78"/>
        <v>146622.52541814308</v>
      </c>
      <c r="AI69" s="8">
        <f t="shared" si="78"/>
        <v>149145.09265669956</v>
      </c>
      <c r="AJ69" s="8">
        <f t="shared" si="78"/>
        <v>151711.05940331175</v>
      </c>
      <c r="AK69" s="8">
        <f t="shared" si="78"/>
        <v>150364.21918828232</v>
      </c>
      <c r="AL69" s="8">
        <f t="shared" si="78"/>
        <v>142888.58405537903</v>
      </c>
      <c r="AM69" s="8">
        <f t="shared" si="78"/>
        <v>145346.91069975981</v>
      </c>
      <c r="AN69" s="8">
        <f t="shared" si="78"/>
        <v>147847.53162489383</v>
      </c>
      <c r="AO69" s="8">
        <f t="shared" si="78"/>
        <v>150391.17448273435</v>
      </c>
      <c r="AP69" s="8">
        <f t="shared" si="78"/>
        <v>152978.57944412256</v>
      </c>
      <c r="AQ69" s="8">
        <f t="shared" si="78"/>
        <v>155610.499414169</v>
      </c>
      <c r="AR69" s="8">
        <f t="shared" si="78"/>
        <v>158287.70025134008</v>
      </c>
      <c r="AS69" s="8">
        <f t="shared" si="78"/>
        <v>161010.96099031431</v>
      </c>
      <c r="AT69" s="8">
        <f t="shared" si="78"/>
        <v>156860.74699534799</v>
      </c>
      <c r="AU69" s="8">
        <f t="shared" si="78"/>
        <v>159559.45771702949</v>
      </c>
      <c r="AV69" s="8">
        <f t="shared" si="78"/>
        <v>143209.93977116657</v>
      </c>
      <c r="AW69" s="8">
        <f t="shared" si="78"/>
        <v>145673.79517995965</v>
      </c>
      <c r="AX69" s="8">
        <f t="shared" si="78"/>
        <v>148180.03998913328</v>
      </c>
      <c r="AY69" s="8">
        <f t="shared" si="78"/>
        <v>150729.40348712634</v>
      </c>
      <c r="AZ69" s="8">
        <f t="shared" si="78"/>
        <v>153322.62750942059</v>
      </c>
      <c r="BA69" s="8">
        <f t="shared" si="78"/>
        <v>155960.46665440645</v>
      </c>
      <c r="BB69" s="8">
        <f t="shared" si="78"/>
        <v>158643.68850296218</v>
      </c>
      <c r="BC69" s="8">
        <f t="shared" si="78"/>
        <v>161373.07384181145</v>
      </c>
      <c r="BD69" s="8">
        <f t="shared" si="78"/>
        <v>164149.4168907229</v>
      </c>
      <c r="BE69" s="8">
        <f t="shared" si="78"/>
        <v>166973.52553361937</v>
      </c>
      <c r="BF69" s="8">
        <f t="shared" si="78"/>
        <v>169846.22155366253</v>
      </c>
      <c r="BG69" s="8">
        <f t="shared" si="78"/>
        <v>172768.34087238257</v>
      </c>
      <c r="BH69" s="8">
        <f t="shared" si="78"/>
        <v>175740.73379292147</v>
      </c>
      <c r="BI69" s="8">
        <f t="shared" si="78"/>
        <v>178764.26524746185</v>
      </c>
      <c r="BJ69" s="8">
        <f t="shared" si="78"/>
        <v>181839.81504891181</v>
      </c>
      <c r="BK69" s="8">
        <f t="shared" si="78"/>
        <v>184968.27814692084</v>
      </c>
      <c r="BL69" s="8">
        <f t="shared" si="78"/>
        <v>188150.56488829956</v>
      </c>
      <c r="BM69" s="8">
        <f t="shared" si="78"/>
        <v>191387.60128192033</v>
      </c>
      <c r="BN69" s="8">
        <f t="shared" si="78"/>
        <v>194680.32926817515</v>
      </c>
      <c r="BO69" s="8">
        <f t="shared" si="78"/>
        <v>198029.7069930695</v>
      </c>
      <c r="BP69" s="8">
        <f t="shared" si="78"/>
        <v>201436.70908703178</v>
      </c>
      <c r="BQ69" s="8">
        <f t="shared" si="78"/>
        <v>204902.32694851962</v>
      </c>
      <c r="BR69" s="8">
        <f t="shared" si="78"/>
        <v>208427.56903250545</v>
      </c>
      <c r="BS69" s="8">
        <f t="shared" si="78"/>
        <v>212013.46114392523</v>
      </c>
      <c r="BT69" s="8">
        <f t="shared" si="78"/>
        <v>53915.261684043973</v>
      </c>
      <c r="BU69" s="8">
        <f t="shared" si="78"/>
        <v>54842.84680368712</v>
      </c>
      <c r="BV69" s="8">
        <f t="shared" si="78"/>
        <v>55786.390561521155</v>
      </c>
      <c r="BW69" s="8">
        <f t="shared" ref="BW69:CL69" si="79">BW67*POWER((1+(BW68/100)),BW66)</f>
        <v>49180.01184887861</v>
      </c>
      <c r="BX69" s="8">
        <f t="shared" si="79"/>
        <v>50026.129362732652</v>
      </c>
      <c r="BY69" s="8">
        <f t="shared" si="79"/>
        <v>31314.956249448489</v>
      </c>
      <c r="BZ69" s="33">
        <f t="shared" si="79"/>
        <v>31853.714414242131</v>
      </c>
      <c r="CA69" s="33">
        <f t="shared" si="79"/>
        <v>32401.741643881964</v>
      </c>
      <c r="CB69" s="33">
        <f t="shared" si="79"/>
        <v>32959.197407994128</v>
      </c>
      <c r="CC69" s="33">
        <f t="shared" si="79"/>
        <v>33526.243919799977</v>
      </c>
      <c r="CD69" s="33">
        <f t="shared" si="79"/>
        <v>0</v>
      </c>
      <c r="CE69" s="33">
        <f t="shared" si="79"/>
        <v>0</v>
      </c>
      <c r="CF69" s="33">
        <f t="shared" si="79"/>
        <v>0</v>
      </c>
      <c r="CG69" s="33">
        <f t="shared" si="79"/>
        <v>0</v>
      </c>
      <c r="CH69" s="33">
        <f t="shared" si="79"/>
        <v>0</v>
      </c>
      <c r="CI69" s="33">
        <f t="shared" si="79"/>
        <v>0</v>
      </c>
      <c r="CJ69" s="33">
        <f t="shared" si="79"/>
        <v>0</v>
      </c>
      <c r="CK69" s="33">
        <f t="shared" si="79"/>
        <v>0</v>
      </c>
      <c r="CL69" s="33">
        <f t="shared" si="79"/>
        <v>0</v>
      </c>
      <c r="CM69" s="33">
        <f t="shared" ref="CM69:CW69" si="80">CM67*POWER((1+(CM68/100)),CM66)</f>
        <v>0</v>
      </c>
      <c r="CN69" s="33">
        <f t="shared" si="80"/>
        <v>0</v>
      </c>
      <c r="CO69" s="33">
        <f t="shared" si="80"/>
        <v>0</v>
      </c>
      <c r="CP69" s="33">
        <f t="shared" si="80"/>
        <v>0</v>
      </c>
      <c r="CQ69" s="33">
        <f t="shared" si="80"/>
        <v>0</v>
      </c>
      <c r="CR69" s="33">
        <f t="shared" si="80"/>
        <v>0</v>
      </c>
      <c r="CS69" s="33">
        <f t="shared" si="80"/>
        <v>0</v>
      </c>
      <c r="CT69" s="33">
        <f t="shared" si="80"/>
        <v>0</v>
      </c>
      <c r="CU69" s="33">
        <f t="shared" si="80"/>
        <v>0</v>
      </c>
      <c r="CV69" s="33">
        <f t="shared" si="80"/>
        <v>0</v>
      </c>
      <c r="CW69" s="33">
        <f t="shared" si="80"/>
        <v>0</v>
      </c>
    </row>
    <row r="70" spans="1:101" s="25" customFormat="1" ht="36" customHeight="1" x14ac:dyDescent="0.25">
      <c r="A70" s="4" t="s">
        <v>128</v>
      </c>
      <c r="B70" s="4" t="s">
        <v>97</v>
      </c>
      <c r="C70" s="36">
        <v>1.97</v>
      </c>
      <c r="D70" s="32"/>
      <c r="E70" s="32"/>
      <c r="F70" s="36">
        <f>C70</f>
        <v>1.97</v>
      </c>
      <c r="G70" s="36">
        <f>F70</f>
        <v>1.97</v>
      </c>
      <c r="H70" s="36">
        <f t="shared" ref="H70:BS70" si="81">G70</f>
        <v>1.97</v>
      </c>
      <c r="I70" s="36">
        <f t="shared" si="81"/>
        <v>1.97</v>
      </c>
      <c r="J70" s="36">
        <f t="shared" si="81"/>
        <v>1.97</v>
      </c>
      <c r="K70" s="36">
        <f t="shared" si="81"/>
        <v>1.97</v>
      </c>
      <c r="L70" s="36">
        <f t="shared" si="81"/>
        <v>1.97</v>
      </c>
      <c r="M70" s="36">
        <f t="shared" si="81"/>
        <v>1.97</v>
      </c>
      <c r="N70" s="36">
        <f t="shared" si="81"/>
        <v>1.97</v>
      </c>
      <c r="O70" s="36">
        <f t="shared" si="81"/>
        <v>1.97</v>
      </c>
      <c r="P70" s="36">
        <f t="shared" si="81"/>
        <v>1.97</v>
      </c>
      <c r="Q70" s="36">
        <f t="shared" si="81"/>
        <v>1.97</v>
      </c>
      <c r="R70" s="36">
        <f t="shared" si="81"/>
        <v>1.97</v>
      </c>
      <c r="S70" s="36">
        <f t="shared" si="81"/>
        <v>1.97</v>
      </c>
      <c r="T70" s="36">
        <f t="shared" si="81"/>
        <v>1.97</v>
      </c>
      <c r="U70" s="36">
        <f t="shared" si="81"/>
        <v>1.97</v>
      </c>
      <c r="V70" s="36">
        <f t="shared" si="81"/>
        <v>1.97</v>
      </c>
      <c r="W70" s="36">
        <f t="shared" si="81"/>
        <v>1.97</v>
      </c>
      <c r="X70" s="36">
        <f t="shared" si="81"/>
        <v>1.97</v>
      </c>
      <c r="Y70" s="36">
        <f t="shared" si="81"/>
        <v>1.97</v>
      </c>
      <c r="Z70" s="36">
        <f t="shared" si="81"/>
        <v>1.97</v>
      </c>
      <c r="AA70" s="36">
        <f t="shared" si="81"/>
        <v>1.97</v>
      </c>
      <c r="AB70" s="36">
        <f t="shared" si="81"/>
        <v>1.97</v>
      </c>
      <c r="AC70" s="36">
        <f t="shared" si="81"/>
        <v>1.97</v>
      </c>
      <c r="AD70" s="36">
        <f t="shared" si="81"/>
        <v>1.97</v>
      </c>
      <c r="AE70" s="36">
        <f t="shared" si="81"/>
        <v>1.97</v>
      </c>
      <c r="AF70" s="36">
        <f t="shared" si="81"/>
        <v>1.97</v>
      </c>
      <c r="AG70" s="36">
        <f t="shared" si="81"/>
        <v>1.97</v>
      </c>
      <c r="AH70" s="36">
        <f t="shared" si="81"/>
        <v>1.97</v>
      </c>
      <c r="AI70" s="36">
        <f t="shared" si="81"/>
        <v>1.97</v>
      </c>
      <c r="AJ70" s="36">
        <f t="shared" si="81"/>
        <v>1.97</v>
      </c>
      <c r="AK70" s="36">
        <f t="shared" si="81"/>
        <v>1.97</v>
      </c>
      <c r="AL70" s="36">
        <f t="shared" si="81"/>
        <v>1.97</v>
      </c>
      <c r="AM70" s="36">
        <f t="shared" si="81"/>
        <v>1.97</v>
      </c>
      <c r="AN70" s="36">
        <f t="shared" si="81"/>
        <v>1.97</v>
      </c>
      <c r="AO70" s="36">
        <f t="shared" si="81"/>
        <v>1.97</v>
      </c>
      <c r="AP70" s="36">
        <f t="shared" si="81"/>
        <v>1.97</v>
      </c>
      <c r="AQ70" s="36">
        <f t="shared" si="81"/>
        <v>1.97</v>
      </c>
      <c r="AR70" s="36">
        <f t="shared" si="81"/>
        <v>1.97</v>
      </c>
      <c r="AS70" s="36">
        <f t="shared" si="81"/>
        <v>1.97</v>
      </c>
      <c r="AT70" s="36">
        <f t="shared" si="81"/>
        <v>1.97</v>
      </c>
      <c r="AU70" s="36">
        <f t="shared" si="81"/>
        <v>1.97</v>
      </c>
      <c r="AV70" s="36">
        <f t="shared" si="81"/>
        <v>1.97</v>
      </c>
      <c r="AW70" s="36">
        <f t="shared" si="81"/>
        <v>1.97</v>
      </c>
      <c r="AX70" s="36">
        <f t="shared" si="81"/>
        <v>1.97</v>
      </c>
      <c r="AY70" s="36">
        <f t="shared" si="81"/>
        <v>1.97</v>
      </c>
      <c r="AZ70" s="36">
        <f t="shared" si="81"/>
        <v>1.97</v>
      </c>
      <c r="BA70" s="36">
        <f t="shared" si="81"/>
        <v>1.97</v>
      </c>
      <c r="BB70" s="36">
        <f t="shared" si="81"/>
        <v>1.97</v>
      </c>
      <c r="BC70" s="36">
        <f t="shared" si="81"/>
        <v>1.97</v>
      </c>
      <c r="BD70" s="36">
        <f t="shared" si="81"/>
        <v>1.97</v>
      </c>
      <c r="BE70" s="36">
        <f t="shared" si="81"/>
        <v>1.97</v>
      </c>
      <c r="BF70" s="36">
        <f t="shared" si="81"/>
        <v>1.97</v>
      </c>
      <c r="BG70" s="36">
        <f t="shared" si="81"/>
        <v>1.97</v>
      </c>
      <c r="BH70" s="36">
        <f t="shared" si="81"/>
        <v>1.97</v>
      </c>
      <c r="BI70" s="36">
        <f t="shared" si="81"/>
        <v>1.97</v>
      </c>
      <c r="BJ70" s="36">
        <f t="shared" si="81"/>
        <v>1.97</v>
      </c>
      <c r="BK70" s="36">
        <f t="shared" si="81"/>
        <v>1.97</v>
      </c>
      <c r="BL70" s="36">
        <f t="shared" si="81"/>
        <v>1.97</v>
      </c>
      <c r="BM70" s="36">
        <f t="shared" si="81"/>
        <v>1.97</v>
      </c>
      <c r="BN70" s="36">
        <f t="shared" si="81"/>
        <v>1.97</v>
      </c>
      <c r="BO70" s="36">
        <f t="shared" si="81"/>
        <v>1.97</v>
      </c>
      <c r="BP70" s="36">
        <f t="shared" si="81"/>
        <v>1.97</v>
      </c>
      <c r="BQ70" s="36">
        <f t="shared" si="81"/>
        <v>1.97</v>
      </c>
      <c r="BR70" s="36">
        <f t="shared" si="81"/>
        <v>1.97</v>
      </c>
      <c r="BS70" s="36">
        <f t="shared" si="81"/>
        <v>1.97</v>
      </c>
      <c r="BT70" s="36">
        <f t="shared" ref="BT70:CL70" si="82">BS70</f>
        <v>1.97</v>
      </c>
      <c r="BU70" s="36">
        <f t="shared" si="82"/>
        <v>1.97</v>
      </c>
      <c r="BV70" s="36">
        <f t="shared" si="82"/>
        <v>1.97</v>
      </c>
      <c r="BW70" s="36">
        <f t="shared" si="82"/>
        <v>1.97</v>
      </c>
      <c r="BX70" s="36">
        <f t="shared" si="82"/>
        <v>1.97</v>
      </c>
      <c r="BY70" s="36">
        <f t="shared" si="82"/>
        <v>1.97</v>
      </c>
      <c r="BZ70" s="37">
        <f t="shared" si="82"/>
        <v>1.97</v>
      </c>
      <c r="CA70" s="37">
        <f t="shared" si="82"/>
        <v>1.97</v>
      </c>
      <c r="CB70" s="37">
        <f t="shared" si="82"/>
        <v>1.97</v>
      </c>
      <c r="CC70" s="37">
        <f t="shared" si="82"/>
        <v>1.97</v>
      </c>
      <c r="CD70" s="37">
        <f t="shared" si="82"/>
        <v>1.97</v>
      </c>
      <c r="CE70" s="37">
        <f t="shared" si="82"/>
        <v>1.97</v>
      </c>
      <c r="CF70" s="37">
        <f t="shared" si="82"/>
        <v>1.97</v>
      </c>
      <c r="CG70" s="37">
        <f t="shared" si="82"/>
        <v>1.97</v>
      </c>
      <c r="CH70" s="37">
        <f t="shared" si="82"/>
        <v>1.97</v>
      </c>
      <c r="CI70" s="37">
        <f t="shared" si="82"/>
        <v>1.97</v>
      </c>
      <c r="CJ70" s="37">
        <f t="shared" si="82"/>
        <v>1.97</v>
      </c>
      <c r="CK70" s="37">
        <f t="shared" si="82"/>
        <v>1.97</v>
      </c>
      <c r="CL70" s="37">
        <f t="shared" si="82"/>
        <v>1.97</v>
      </c>
      <c r="CM70" s="37">
        <f t="shared" ref="CM70" si="83">CL70</f>
        <v>1.97</v>
      </c>
      <c r="CN70" s="37">
        <f t="shared" ref="CN70" si="84">CM70</f>
        <v>1.97</v>
      </c>
      <c r="CO70" s="37">
        <f t="shared" ref="CO70" si="85">CN70</f>
        <v>1.97</v>
      </c>
      <c r="CP70" s="37">
        <f t="shared" ref="CP70" si="86">CO70</f>
        <v>1.97</v>
      </c>
      <c r="CQ70" s="37">
        <f t="shared" ref="CQ70" si="87">CP70</f>
        <v>1.97</v>
      </c>
      <c r="CR70" s="37">
        <f t="shared" ref="CR70" si="88">CQ70</f>
        <v>1.97</v>
      </c>
      <c r="CS70" s="37">
        <f t="shared" ref="CS70" si="89">CR70</f>
        <v>1.97</v>
      </c>
      <c r="CT70" s="37">
        <f t="shared" ref="CT70" si="90">CS70</f>
        <v>1.97</v>
      </c>
      <c r="CU70" s="37">
        <f t="shared" ref="CU70" si="91">CT70</f>
        <v>1.97</v>
      </c>
      <c r="CV70" s="37">
        <f t="shared" ref="CV70" si="92">CU70</f>
        <v>1.97</v>
      </c>
      <c r="CW70" s="37">
        <f t="shared" ref="CW70" si="93">CV70</f>
        <v>1.97</v>
      </c>
    </row>
    <row r="71" spans="1:101" s="25" customFormat="1" ht="21" customHeight="1" x14ac:dyDescent="0.25">
      <c r="A71" s="4" t="s">
        <v>99</v>
      </c>
      <c r="B71" s="7" t="s">
        <v>124</v>
      </c>
      <c r="C71" s="4" t="s">
        <v>129</v>
      </c>
      <c r="D71" s="32">
        <f>SUM(F71:CB71)</f>
        <v>27145134.188589025</v>
      </c>
      <c r="E71" s="32"/>
      <c r="F71" s="8">
        <f t="shared" ref="F71:I71" si="94">F69*POWER((1+(F70/100)),F66)</f>
        <v>127853.92236872303</v>
      </c>
      <c r="G71" s="8">
        <f t="shared" si="94"/>
        <v>132615.64080408521</v>
      </c>
      <c r="H71" s="8">
        <f t="shared" si="94"/>
        <v>136059.54215633048</v>
      </c>
      <c r="I71" s="8">
        <f t="shared" si="94"/>
        <v>141126.86600678149</v>
      </c>
      <c r="J71" s="8">
        <f>J69*POWER((1+(J70/100)),J66)</f>
        <v>147991.51782613507</v>
      </c>
      <c r="K71" s="8">
        <f t="shared" ref="K71:BV71" si="95">K69*POWER((1+(K70/100)),K66)</f>
        <v>151834.71599847733</v>
      </c>
      <c r="L71" s="8">
        <f t="shared" si="95"/>
        <v>162681.52497333853</v>
      </c>
      <c r="M71" s="8">
        <f t="shared" si="95"/>
        <v>159764.7925955395</v>
      </c>
      <c r="N71" s="8">
        <f t="shared" si="95"/>
        <v>161991.04908644673</v>
      </c>
      <c r="O71" s="8">
        <f t="shared" si="95"/>
        <v>164161.52700032297</v>
      </c>
      <c r="P71" s="8">
        <f t="shared" si="95"/>
        <v>170275.46511823457</v>
      </c>
      <c r="Q71" s="8">
        <f t="shared" si="95"/>
        <v>172461.41061293561</v>
      </c>
      <c r="R71" s="8">
        <f t="shared" si="95"/>
        <v>185350.16840291579</v>
      </c>
      <c r="S71" s="8">
        <f t="shared" si="95"/>
        <v>187782.23849660467</v>
      </c>
      <c r="T71" s="8">
        <f t="shared" si="95"/>
        <v>197094.65352752586</v>
      </c>
      <c r="U71" s="8">
        <f t="shared" si="95"/>
        <v>204435.13419347481</v>
      </c>
      <c r="V71" s="8">
        <f t="shared" si="95"/>
        <v>214543.69363944928</v>
      </c>
      <c r="W71" s="8">
        <f t="shared" si="95"/>
        <v>222534.0363858176</v>
      </c>
      <c r="X71" s="8">
        <f t="shared" si="95"/>
        <v>230821.96689214936</v>
      </c>
      <c r="Y71" s="8">
        <f t="shared" si="95"/>
        <v>239418.56834694985</v>
      </c>
      <c r="Z71" s="8">
        <f t="shared" si="95"/>
        <v>248335.33671466459</v>
      </c>
      <c r="AA71" s="8">
        <f t="shared" si="95"/>
        <v>257584.19610887105</v>
      </c>
      <c r="AB71" s="8">
        <f t="shared" si="95"/>
        <v>267177.51473801938</v>
      </c>
      <c r="AC71" s="8">
        <f t="shared" si="95"/>
        <v>277128.12144504924</v>
      </c>
      <c r="AD71" s="8">
        <f t="shared" si="95"/>
        <v>287449.32286299649</v>
      </c>
      <c r="AE71" s="8">
        <f t="shared" si="95"/>
        <v>298154.92120953539</v>
      </c>
      <c r="AF71" s="8">
        <f t="shared" si="95"/>
        <v>280490.93202385376</v>
      </c>
      <c r="AG71" s="8">
        <f t="shared" si="95"/>
        <v>290937.37603765627</v>
      </c>
      <c r="AH71" s="8">
        <f t="shared" si="95"/>
        <v>301772.881443733</v>
      </c>
      <c r="AI71" s="8">
        <f t="shared" si="95"/>
        <v>313011.93822228763</v>
      </c>
      <c r="AJ71" s="8">
        <f t="shared" si="95"/>
        <v>324669.5760100676</v>
      </c>
      <c r="AK71" s="8">
        <f t="shared" si="95"/>
        <v>328126.47691186995</v>
      </c>
      <c r="AL71" s="8">
        <f t="shared" si="95"/>
        <v>317955.77984140563</v>
      </c>
      <c r="AM71" s="8">
        <f t="shared" si="95"/>
        <v>329797.54324178415</v>
      </c>
      <c r="AN71" s="8">
        <f t="shared" si="95"/>
        <v>342080.33451245481</v>
      </c>
      <c r="AO71" s="8">
        <f t="shared" si="95"/>
        <v>354820.57904343773</v>
      </c>
      <c r="AP71" s="8">
        <f t="shared" si="95"/>
        <v>368035.31396259367</v>
      </c>
      <c r="AQ71" s="8">
        <f t="shared" si="95"/>
        <v>381742.21091883996</v>
      </c>
      <c r="AR71" s="8">
        <f t="shared" si="95"/>
        <v>395959.59971388901</v>
      </c>
      <c r="AS71" s="8">
        <f t="shared" si="95"/>
        <v>410706.49281411601</v>
      </c>
      <c r="AT71" s="8">
        <f t="shared" si="95"/>
        <v>408002.5004608797</v>
      </c>
      <c r="AU71" s="8">
        <f t="shared" si="95"/>
        <v>423197.91247581615</v>
      </c>
      <c r="AV71" s="8">
        <f t="shared" si="95"/>
        <v>387316.98858876893</v>
      </c>
      <c r="AW71" s="8">
        <f t="shared" si="95"/>
        <v>401742.00121820776</v>
      </c>
      <c r="AX71" s="8">
        <f t="shared" si="95"/>
        <v>416704.25077628635</v>
      </c>
      <c r="AY71" s="8">
        <f t="shared" si="95"/>
        <v>432223.74580822472</v>
      </c>
      <c r="AZ71" s="8">
        <f t="shared" si="95"/>
        <v>448321.24004606908</v>
      </c>
      <c r="BA71" s="8">
        <f t="shared" si="95"/>
        <v>465018.26016200456</v>
      </c>
      <c r="BB71" s="8">
        <f t="shared" si="95"/>
        <v>482337.13455529523</v>
      </c>
      <c r="BC71" s="8">
        <f t="shared" si="95"/>
        <v>500301.02321135101</v>
      </c>
      <c r="BD71" s="8">
        <f t="shared" si="95"/>
        <v>518933.94867284509</v>
      </c>
      <c r="BE71" s="8">
        <f t="shared" si="95"/>
        <v>538260.82816430507</v>
      </c>
      <c r="BF71" s="8">
        <f t="shared" si="95"/>
        <v>558307.50691313215</v>
      </c>
      <c r="BG71" s="8">
        <f t="shared" si="95"/>
        <v>579100.79271161102</v>
      </c>
      <c r="BH71" s="8">
        <f t="shared" si="95"/>
        <v>600668.49176612438</v>
      </c>
      <c r="BI71" s="8">
        <f t="shared" si="95"/>
        <v>623039.44588151935</v>
      </c>
      <c r="BJ71" s="8">
        <f t="shared" si="95"/>
        <v>646243.5710303433</v>
      </c>
      <c r="BK71" s="8">
        <f t="shared" si="95"/>
        <v>670311.89735853323</v>
      </c>
      <c r="BL71" s="8">
        <f t="shared" si="95"/>
        <v>695276.61068105197</v>
      </c>
      <c r="BM71" s="8">
        <f t="shared" si="95"/>
        <v>721171.09552296565</v>
      </c>
      <c r="BN71" s="8">
        <f t="shared" si="95"/>
        <v>748029.97976351762</v>
      </c>
      <c r="BO71" s="8">
        <f t="shared" si="95"/>
        <v>775889.18094290129</v>
      </c>
      <c r="BP71" s="8">
        <f t="shared" si="95"/>
        <v>804785.95429365523</v>
      </c>
      <c r="BQ71" s="8">
        <f t="shared" si="95"/>
        <v>834758.94256091327</v>
      </c>
      <c r="BR71" s="8">
        <f t="shared" si="95"/>
        <v>865848.22767813015</v>
      </c>
      <c r="BS71" s="8">
        <f t="shared" si="95"/>
        <v>898095.38436738984</v>
      </c>
      <c r="BT71" s="8">
        <f t="shared" si="95"/>
        <v>232885.88393399274</v>
      </c>
      <c r="BU71" s="8">
        <f t="shared" si="95"/>
        <v>241559.3527358807</v>
      </c>
      <c r="BV71" s="8">
        <f t="shared" si="95"/>
        <v>250555.85125423962</v>
      </c>
      <c r="BW71" s="8">
        <f t="shared" ref="BW71:CL71" si="96">BW69*POWER((1+(BW70/100)),BW66)</f>
        <v>225235.7555268314</v>
      </c>
      <c r="BX71" s="8">
        <f t="shared" si="96"/>
        <v>233624.30731722378</v>
      </c>
      <c r="BY71" s="8">
        <f t="shared" si="96"/>
        <v>149123.24771550679</v>
      </c>
      <c r="BZ71" s="33">
        <f t="shared" si="96"/>
        <v>154677.10875185559</v>
      </c>
      <c r="CA71" s="33">
        <f t="shared" si="96"/>
        <v>160437.81461544364</v>
      </c>
      <c r="CB71" s="33">
        <f t="shared" si="96"/>
        <v>166413.06891683585</v>
      </c>
      <c r="CC71" s="33">
        <f t="shared" si="96"/>
        <v>172610.86217546763</v>
      </c>
      <c r="CD71" s="33">
        <f t="shared" si="96"/>
        <v>0</v>
      </c>
      <c r="CE71" s="33">
        <f t="shared" si="96"/>
        <v>0</v>
      </c>
      <c r="CF71" s="33">
        <f t="shared" si="96"/>
        <v>0</v>
      </c>
      <c r="CG71" s="33">
        <f t="shared" si="96"/>
        <v>0</v>
      </c>
      <c r="CH71" s="33">
        <f t="shared" si="96"/>
        <v>0</v>
      </c>
      <c r="CI71" s="33">
        <f t="shared" si="96"/>
        <v>0</v>
      </c>
      <c r="CJ71" s="33">
        <f t="shared" si="96"/>
        <v>0</v>
      </c>
      <c r="CK71" s="33">
        <f t="shared" si="96"/>
        <v>0</v>
      </c>
      <c r="CL71" s="33">
        <f t="shared" si="96"/>
        <v>0</v>
      </c>
      <c r="CM71" s="33">
        <f t="shared" ref="CM71:CW71" si="97">CM69*POWER((1+(CM70/100)),CM66)</f>
        <v>0</v>
      </c>
      <c r="CN71" s="33">
        <f t="shared" si="97"/>
        <v>0</v>
      </c>
      <c r="CO71" s="33">
        <f t="shared" si="97"/>
        <v>0</v>
      </c>
      <c r="CP71" s="33">
        <f t="shared" si="97"/>
        <v>0</v>
      </c>
      <c r="CQ71" s="33">
        <f t="shared" si="97"/>
        <v>0</v>
      </c>
      <c r="CR71" s="33">
        <f t="shared" si="97"/>
        <v>0</v>
      </c>
      <c r="CS71" s="33">
        <f t="shared" si="97"/>
        <v>0</v>
      </c>
      <c r="CT71" s="33">
        <f t="shared" si="97"/>
        <v>0</v>
      </c>
      <c r="CU71" s="33">
        <f t="shared" si="97"/>
        <v>0</v>
      </c>
      <c r="CV71" s="33">
        <f t="shared" si="97"/>
        <v>0</v>
      </c>
      <c r="CW71" s="33">
        <f t="shared" si="97"/>
        <v>0</v>
      </c>
    </row>
    <row r="72" spans="1:101" s="44" customFormat="1" ht="21" customHeight="1" x14ac:dyDescent="0.25">
      <c r="A72" s="38"/>
      <c r="B72" s="38" t="s">
        <v>122</v>
      </c>
      <c r="C72" s="38"/>
      <c r="D72" s="39"/>
      <c r="E72" s="40"/>
      <c r="F72" s="41">
        <v>1</v>
      </c>
      <c r="G72" s="41">
        <v>2</v>
      </c>
      <c r="H72" s="41">
        <v>3</v>
      </c>
      <c r="I72" s="41">
        <v>4</v>
      </c>
      <c r="J72" s="41">
        <v>5</v>
      </c>
      <c r="K72" s="41">
        <v>6</v>
      </c>
      <c r="L72" s="41">
        <v>7</v>
      </c>
      <c r="M72" s="41">
        <v>8</v>
      </c>
      <c r="N72" s="41">
        <v>9</v>
      </c>
      <c r="O72" s="41">
        <v>10</v>
      </c>
      <c r="P72" s="41">
        <v>11</v>
      </c>
      <c r="Q72" s="41">
        <v>12</v>
      </c>
      <c r="R72" s="41">
        <v>13</v>
      </c>
      <c r="S72" s="41">
        <v>14</v>
      </c>
      <c r="T72" s="41">
        <v>15</v>
      </c>
      <c r="U72" s="41">
        <v>16</v>
      </c>
      <c r="V72" s="41">
        <v>17</v>
      </c>
      <c r="W72" s="41">
        <v>18</v>
      </c>
      <c r="X72" s="41">
        <v>19</v>
      </c>
      <c r="Y72" s="41">
        <v>20</v>
      </c>
      <c r="Z72" s="41">
        <v>21</v>
      </c>
      <c r="AA72" s="41">
        <v>22</v>
      </c>
      <c r="AB72" s="41">
        <v>23</v>
      </c>
      <c r="AC72" s="41">
        <v>24</v>
      </c>
      <c r="AD72" s="41">
        <v>25</v>
      </c>
      <c r="AE72" s="41">
        <v>26</v>
      </c>
      <c r="AF72" s="41">
        <v>27</v>
      </c>
      <c r="AG72" s="41">
        <v>28</v>
      </c>
      <c r="AH72" s="41">
        <v>29</v>
      </c>
      <c r="AI72" s="41">
        <v>30</v>
      </c>
      <c r="AJ72" s="41">
        <v>31</v>
      </c>
      <c r="AK72" s="41">
        <v>32</v>
      </c>
      <c r="AL72" s="41">
        <v>33</v>
      </c>
      <c r="AM72" s="41">
        <v>34</v>
      </c>
      <c r="AN72" s="41">
        <v>35</v>
      </c>
      <c r="AO72" s="41">
        <v>36</v>
      </c>
      <c r="AP72" s="41">
        <v>37</v>
      </c>
      <c r="AQ72" s="41">
        <v>38</v>
      </c>
      <c r="AR72" s="41">
        <v>39</v>
      </c>
      <c r="AS72" s="41">
        <v>40</v>
      </c>
      <c r="AT72" s="41">
        <v>41</v>
      </c>
      <c r="AU72" s="41">
        <v>42</v>
      </c>
      <c r="AV72" s="41">
        <v>43</v>
      </c>
      <c r="AW72" s="41">
        <v>44</v>
      </c>
      <c r="AX72" s="41">
        <v>45</v>
      </c>
      <c r="AY72" s="41">
        <v>46</v>
      </c>
      <c r="AZ72" s="41">
        <v>47</v>
      </c>
      <c r="BA72" s="41">
        <v>48</v>
      </c>
      <c r="BB72" s="41">
        <v>49</v>
      </c>
      <c r="BC72" s="41">
        <v>50</v>
      </c>
      <c r="BD72" s="41">
        <v>51</v>
      </c>
      <c r="BE72" s="41">
        <v>52</v>
      </c>
      <c r="BF72" s="41">
        <v>53</v>
      </c>
      <c r="BG72" s="41">
        <v>54</v>
      </c>
      <c r="BH72" s="41">
        <v>55</v>
      </c>
      <c r="BI72" s="41">
        <v>56</v>
      </c>
      <c r="BJ72" s="41">
        <v>57</v>
      </c>
      <c r="BK72" s="41">
        <v>58</v>
      </c>
      <c r="BL72" s="41">
        <v>59</v>
      </c>
      <c r="BM72" s="41">
        <v>60</v>
      </c>
      <c r="BN72" s="41">
        <v>61</v>
      </c>
      <c r="BO72" s="41">
        <v>62</v>
      </c>
      <c r="BP72" s="41">
        <v>63</v>
      </c>
      <c r="BQ72" s="41">
        <v>64</v>
      </c>
      <c r="BR72" s="41">
        <v>65</v>
      </c>
      <c r="BS72" s="41">
        <v>66</v>
      </c>
      <c r="BT72" s="41">
        <v>67</v>
      </c>
      <c r="BU72" s="41">
        <v>68</v>
      </c>
      <c r="BV72" s="41">
        <v>69</v>
      </c>
      <c r="BW72" s="41">
        <v>70</v>
      </c>
      <c r="BX72" s="41">
        <v>71</v>
      </c>
      <c r="BY72" s="41">
        <v>72</v>
      </c>
      <c r="BZ72" s="42">
        <v>73</v>
      </c>
      <c r="CA72" s="42">
        <v>73</v>
      </c>
      <c r="CB72" s="42">
        <v>73</v>
      </c>
      <c r="CC72" s="42">
        <v>73</v>
      </c>
      <c r="CD72" s="42">
        <v>73</v>
      </c>
      <c r="CE72" s="42">
        <v>73</v>
      </c>
      <c r="CF72" s="42">
        <v>73</v>
      </c>
      <c r="CG72" s="42">
        <v>73</v>
      </c>
      <c r="CH72" s="42">
        <v>73</v>
      </c>
      <c r="CI72" s="42">
        <v>73</v>
      </c>
      <c r="CJ72" s="42">
        <v>73</v>
      </c>
      <c r="CK72" s="42">
        <v>73</v>
      </c>
      <c r="CL72" s="42">
        <v>73</v>
      </c>
      <c r="CM72" s="42">
        <v>74</v>
      </c>
      <c r="CN72" s="42">
        <v>75</v>
      </c>
      <c r="CO72" s="42">
        <v>76</v>
      </c>
      <c r="CP72" s="42">
        <v>77</v>
      </c>
      <c r="CQ72" s="42">
        <v>78</v>
      </c>
      <c r="CR72" s="42">
        <v>79</v>
      </c>
      <c r="CS72" s="42">
        <v>80</v>
      </c>
      <c r="CT72" s="42">
        <v>81</v>
      </c>
      <c r="CU72" s="42">
        <v>82</v>
      </c>
      <c r="CV72" s="42">
        <v>83</v>
      </c>
      <c r="CW72" s="42">
        <v>84</v>
      </c>
    </row>
    <row r="73" spans="1:101" s="25" customFormat="1" ht="55.9" customHeight="1" x14ac:dyDescent="0.25">
      <c r="A73" s="31" t="s">
        <v>130</v>
      </c>
      <c r="B73" s="7" t="s">
        <v>124</v>
      </c>
      <c r="C73" s="4" t="s">
        <v>125</v>
      </c>
      <c r="D73" s="32">
        <f>SUM(F73:CB73)</f>
        <v>6342000</v>
      </c>
      <c r="E73" s="32"/>
      <c r="F73" s="8">
        <v>0</v>
      </c>
      <c r="G73" s="8">
        <v>0</v>
      </c>
      <c r="H73" s="8">
        <v>0</v>
      </c>
      <c r="I73" s="8">
        <v>0</v>
      </c>
      <c r="J73" s="8">
        <v>95000</v>
      </c>
      <c r="K73" s="8">
        <v>98000</v>
      </c>
      <c r="L73" s="8">
        <v>81000</v>
      </c>
      <c r="M73" s="8">
        <v>78000</v>
      </c>
      <c r="N73" s="8">
        <v>80000</v>
      </c>
      <c r="O73" s="8">
        <v>61000</v>
      </c>
      <c r="P73" s="8">
        <v>54000</v>
      </c>
      <c r="Q73" s="8">
        <v>50000</v>
      </c>
      <c r="R73" s="8">
        <v>49000</v>
      </c>
      <c r="S73" s="8">
        <v>49000</v>
      </c>
      <c r="T73" s="8">
        <v>49000</v>
      </c>
      <c r="U73" s="8">
        <v>49000</v>
      </c>
      <c r="V73" s="8">
        <v>27000</v>
      </c>
      <c r="W73" s="8">
        <v>27000</v>
      </c>
      <c r="X73" s="8">
        <v>7000</v>
      </c>
      <c r="Y73" s="8">
        <v>7000</v>
      </c>
      <c r="Z73" s="8">
        <v>7000</v>
      </c>
      <c r="AA73" s="8">
        <v>7000</v>
      </c>
      <c r="AB73" s="8">
        <v>7000</v>
      </c>
      <c r="AC73" s="8">
        <v>48000</v>
      </c>
      <c r="AD73" s="8">
        <v>105000</v>
      </c>
      <c r="AE73" s="8">
        <v>156000</v>
      </c>
      <c r="AF73" s="8">
        <v>207000</v>
      </c>
      <c r="AG73" s="8">
        <v>207000</v>
      </c>
      <c r="AH73" s="8">
        <v>156000</v>
      </c>
      <c r="AI73" s="8">
        <v>105000</v>
      </c>
      <c r="AJ73" s="8">
        <v>65000</v>
      </c>
      <c r="AK73" s="8">
        <v>86000</v>
      </c>
      <c r="AL73" s="8">
        <v>106000</v>
      </c>
      <c r="AM73" s="8">
        <v>107000</v>
      </c>
      <c r="AN73" s="8">
        <v>106000</v>
      </c>
      <c r="AO73" s="8">
        <v>106000</v>
      </c>
      <c r="AP73" s="8">
        <v>106000</v>
      </c>
      <c r="AQ73" s="8">
        <v>106000</v>
      </c>
      <c r="AR73" s="8">
        <v>106000</v>
      </c>
      <c r="AS73" s="8">
        <v>106000</v>
      </c>
      <c r="AT73" s="8">
        <v>107000</v>
      </c>
      <c r="AU73" s="8">
        <v>106000</v>
      </c>
      <c r="AV73" s="8">
        <v>106000</v>
      </c>
      <c r="AW73" s="8">
        <v>105000</v>
      </c>
      <c r="AX73" s="8">
        <v>105000</v>
      </c>
      <c r="AY73" s="8">
        <v>103000</v>
      </c>
      <c r="AZ73" s="8">
        <v>103000</v>
      </c>
      <c r="BA73" s="8">
        <v>103000</v>
      </c>
      <c r="BB73" s="8">
        <v>103000</v>
      </c>
      <c r="BC73" s="8">
        <v>103000</v>
      </c>
      <c r="BD73" s="8">
        <v>103000</v>
      </c>
      <c r="BE73" s="8">
        <v>103000</v>
      </c>
      <c r="BF73" s="8">
        <v>103000</v>
      </c>
      <c r="BG73" s="8">
        <v>103000</v>
      </c>
      <c r="BH73" s="8">
        <v>103000</v>
      </c>
      <c r="BI73" s="8">
        <v>103000</v>
      </c>
      <c r="BJ73" s="8">
        <v>103000</v>
      </c>
      <c r="BK73" s="8">
        <v>90000</v>
      </c>
      <c r="BL73" s="8">
        <v>105000</v>
      </c>
      <c r="BM73" s="8">
        <v>104000</v>
      </c>
      <c r="BN73" s="8">
        <v>110000</v>
      </c>
      <c r="BO73" s="8">
        <v>105000</v>
      </c>
      <c r="BP73" s="8">
        <v>107000</v>
      </c>
      <c r="BQ73" s="8">
        <v>105000</v>
      </c>
      <c r="BR73" s="8">
        <v>100000</v>
      </c>
      <c r="BS73" s="8">
        <v>104000</v>
      </c>
      <c r="BT73" s="8">
        <v>100000</v>
      </c>
      <c r="BU73" s="8">
        <v>105000</v>
      </c>
      <c r="BV73" s="8">
        <v>100000</v>
      </c>
      <c r="BW73" s="8">
        <v>100000</v>
      </c>
      <c r="BX73" s="8">
        <v>100000</v>
      </c>
      <c r="BY73" s="8">
        <v>69000</v>
      </c>
      <c r="BZ73" s="33">
        <v>69000</v>
      </c>
      <c r="CA73" s="34">
        <f t="shared" ref="CA73:CW73" si="98">CH46*1000</f>
        <v>69000</v>
      </c>
      <c r="CB73" s="34">
        <f t="shared" si="98"/>
        <v>69000</v>
      </c>
      <c r="CC73" s="34">
        <f t="shared" si="98"/>
        <v>68000</v>
      </c>
      <c r="CD73" s="34">
        <f t="shared" si="98"/>
        <v>0</v>
      </c>
      <c r="CE73" s="34">
        <f t="shared" si="98"/>
        <v>0</v>
      </c>
      <c r="CF73" s="34">
        <f t="shared" si="98"/>
        <v>0</v>
      </c>
      <c r="CG73" s="34">
        <f t="shared" si="98"/>
        <v>0</v>
      </c>
      <c r="CH73" s="34">
        <f t="shared" si="98"/>
        <v>0</v>
      </c>
      <c r="CI73" s="34">
        <f t="shared" si="98"/>
        <v>0</v>
      </c>
      <c r="CJ73" s="34">
        <f t="shared" si="98"/>
        <v>0</v>
      </c>
      <c r="CK73" s="34">
        <f t="shared" si="98"/>
        <v>0</v>
      </c>
      <c r="CL73" s="34">
        <f t="shared" si="98"/>
        <v>0</v>
      </c>
      <c r="CM73" s="34">
        <f t="shared" si="98"/>
        <v>0</v>
      </c>
      <c r="CN73" s="34">
        <f t="shared" si="98"/>
        <v>0</v>
      </c>
      <c r="CO73" s="34">
        <f t="shared" si="98"/>
        <v>0</v>
      </c>
      <c r="CP73" s="34">
        <f t="shared" si="98"/>
        <v>0</v>
      </c>
      <c r="CQ73" s="34">
        <f t="shared" si="98"/>
        <v>0</v>
      </c>
      <c r="CR73" s="34">
        <f t="shared" si="98"/>
        <v>0</v>
      </c>
      <c r="CS73" s="34">
        <f t="shared" si="98"/>
        <v>0</v>
      </c>
      <c r="CT73" s="34">
        <f t="shared" si="98"/>
        <v>0</v>
      </c>
      <c r="CU73" s="34">
        <f t="shared" si="98"/>
        <v>0</v>
      </c>
      <c r="CV73" s="34">
        <f t="shared" si="98"/>
        <v>0</v>
      </c>
      <c r="CW73" s="34">
        <f t="shared" si="98"/>
        <v>0</v>
      </c>
    </row>
    <row r="74" spans="1:101" s="25" customFormat="1" ht="21" customHeight="1" x14ac:dyDescent="0.25">
      <c r="A74" s="4" t="s">
        <v>126</v>
      </c>
      <c r="B74" s="4" t="s">
        <v>97</v>
      </c>
      <c r="C74" s="36">
        <v>1.72045</v>
      </c>
      <c r="D74" s="32"/>
      <c r="E74" s="32"/>
      <c r="F74" s="36">
        <f>C74</f>
        <v>1.72045</v>
      </c>
      <c r="G74" s="36">
        <f>F74</f>
        <v>1.72045</v>
      </c>
      <c r="H74" s="36">
        <f t="shared" ref="H74:BS74" si="99">G74</f>
        <v>1.72045</v>
      </c>
      <c r="I74" s="36">
        <f t="shared" si="99"/>
        <v>1.72045</v>
      </c>
      <c r="J74" s="36">
        <f t="shared" si="99"/>
        <v>1.72045</v>
      </c>
      <c r="K74" s="36">
        <f t="shared" si="99"/>
        <v>1.72045</v>
      </c>
      <c r="L74" s="36">
        <f t="shared" si="99"/>
        <v>1.72045</v>
      </c>
      <c r="M74" s="36">
        <f t="shared" si="99"/>
        <v>1.72045</v>
      </c>
      <c r="N74" s="36">
        <f t="shared" si="99"/>
        <v>1.72045</v>
      </c>
      <c r="O74" s="36">
        <f t="shared" si="99"/>
        <v>1.72045</v>
      </c>
      <c r="P74" s="36">
        <f t="shared" si="99"/>
        <v>1.72045</v>
      </c>
      <c r="Q74" s="36">
        <f t="shared" si="99"/>
        <v>1.72045</v>
      </c>
      <c r="R74" s="36">
        <f t="shared" si="99"/>
        <v>1.72045</v>
      </c>
      <c r="S74" s="36">
        <f t="shared" si="99"/>
        <v>1.72045</v>
      </c>
      <c r="T74" s="36">
        <f t="shared" si="99"/>
        <v>1.72045</v>
      </c>
      <c r="U74" s="36">
        <f t="shared" si="99"/>
        <v>1.72045</v>
      </c>
      <c r="V74" s="36">
        <f t="shared" si="99"/>
        <v>1.72045</v>
      </c>
      <c r="W74" s="36">
        <f t="shared" si="99"/>
        <v>1.72045</v>
      </c>
      <c r="X74" s="36">
        <f t="shared" si="99"/>
        <v>1.72045</v>
      </c>
      <c r="Y74" s="36">
        <f t="shared" si="99"/>
        <v>1.72045</v>
      </c>
      <c r="Z74" s="36">
        <f t="shared" si="99"/>
        <v>1.72045</v>
      </c>
      <c r="AA74" s="36">
        <f t="shared" si="99"/>
        <v>1.72045</v>
      </c>
      <c r="AB74" s="36">
        <f t="shared" si="99"/>
        <v>1.72045</v>
      </c>
      <c r="AC74" s="36">
        <f t="shared" si="99"/>
        <v>1.72045</v>
      </c>
      <c r="AD74" s="36">
        <f t="shared" si="99"/>
        <v>1.72045</v>
      </c>
      <c r="AE74" s="36">
        <f t="shared" si="99"/>
        <v>1.72045</v>
      </c>
      <c r="AF74" s="36">
        <f t="shared" si="99"/>
        <v>1.72045</v>
      </c>
      <c r="AG74" s="36">
        <f t="shared" si="99"/>
        <v>1.72045</v>
      </c>
      <c r="AH74" s="36">
        <f t="shared" si="99"/>
        <v>1.72045</v>
      </c>
      <c r="AI74" s="36">
        <f t="shared" si="99"/>
        <v>1.72045</v>
      </c>
      <c r="AJ74" s="36">
        <f t="shared" si="99"/>
        <v>1.72045</v>
      </c>
      <c r="AK74" s="36">
        <f t="shared" si="99"/>
        <v>1.72045</v>
      </c>
      <c r="AL74" s="36">
        <f t="shared" si="99"/>
        <v>1.72045</v>
      </c>
      <c r="AM74" s="36">
        <f t="shared" si="99"/>
        <v>1.72045</v>
      </c>
      <c r="AN74" s="36">
        <f t="shared" si="99"/>
        <v>1.72045</v>
      </c>
      <c r="AO74" s="36">
        <f t="shared" si="99"/>
        <v>1.72045</v>
      </c>
      <c r="AP74" s="36">
        <f t="shared" si="99"/>
        <v>1.72045</v>
      </c>
      <c r="AQ74" s="36">
        <f t="shared" si="99"/>
        <v>1.72045</v>
      </c>
      <c r="AR74" s="36">
        <f t="shared" si="99"/>
        <v>1.72045</v>
      </c>
      <c r="AS74" s="36">
        <f t="shared" si="99"/>
        <v>1.72045</v>
      </c>
      <c r="AT74" s="36">
        <f t="shared" si="99"/>
        <v>1.72045</v>
      </c>
      <c r="AU74" s="36">
        <f t="shared" si="99"/>
        <v>1.72045</v>
      </c>
      <c r="AV74" s="36">
        <f t="shared" si="99"/>
        <v>1.72045</v>
      </c>
      <c r="AW74" s="36">
        <f t="shared" si="99"/>
        <v>1.72045</v>
      </c>
      <c r="AX74" s="36">
        <f t="shared" si="99"/>
        <v>1.72045</v>
      </c>
      <c r="AY74" s="36">
        <f t="shared" si="99"/>
        <v>1.72045</v>
      </c>
      <c r="AZ74" s="36">
        <f t="shared" si="99"/>
        <v>1.72045</v>
      </c>
      <c r="BA74" s="36">
        <f t="shared" si="99"/>
        <v>1.72045</v>
      </c>
      <c r="BB74" s="36">
        <f t="shared" si="99"/>
        <v>1.72045</v>
      </c>
      <c r="BC74" s="36">
        <f t="shared" si="99"/>
        <v>1.72045</v>
      </c>
      <c r="BD74" s="36">
        <f t="shared" si="99"/>
        <v>1.72045</v>
      </c>
      <c r="BE74" s="36">
        <f t="shared" si="99"/>
        <v>1.72045</v>
      </c>
      <c r="BF74" s="36">
        <f t="shared" si="99"/>
        <v>1.72045</v>
      </c>
      <c r="BG74" s="36">
        <f t="shared" si="99"/>
        <v>1.72045</v>
      </c>
      <c r="BH74" s="36">
        <f t="shared" si="99"/>
        <v>1.72045</v>
      </c>
      <c r="BI74" s="36">
        <f t="shared" si="99"/>
        <v>1.72045</v>
      </c>
      <c r="BJ74" s="36">
        <f t="shared" si="99"/>
        <v>1.72045</v>
      </c>
      <c r="BK74" s="36">
        <f t="shared" si="99"/>
        <v>1.72045</v>
      </c>
      <c r="BL74" s="36">
        <f t="shared" si="99"/>
        <v>1.72045</v>
      </c>
      <c r="BM74" s="36">
        <f t="shared" si="99"/>
        <v>1.72045</v>
      </c>
      <c r="BN74" s="36">
        <f t="shared" si="99"/>
        <v>1.72045</v>
      </c>
      <c r="BO74" s="36">
        <f t="shared" si="99"/>
        <v>1.72045</v>
      </c>
      <c r="BP74" s="36">
        <f t="shared" si="99"/>
        <v>1.72045</v>
      </c>
      <c r="BQ74" s="36">
        <f t="shared" si="99"/>
        <v>1.72045</v>
      </c>
      <c r="BR74" s="36">
        <f t="shared" si="99"/>
        <v>1.72045</v>
      </c>
      <c r="BS74" s="36">
        <f t="shared" si="99"/>
        <v>1.72045</v>
      </c>
      <c r="BT74" s="36">
        <f t="shared" ref="BT74:CL74" si="100">BS74</f>
        <v>1.72045</v>
      </c>
      <c r="BU74" s="36">
        <f t="shared" si="100"/>
        <v>1.72045</v>
      </c>
      <c r="BV74" s="36">
        <f t="shared" si="100"/>
        <v>1.72045</v>
      </c>
      <c r="BW74" s="36">
        <f t="shared" si="100"/>
        <v>1.72045</v>
      </c>
      <c r="BX74" s="36">
        <f t="shared" si="100"/>
        <v>1.72045</v>
      </c>
      <c r="BY74" s="36">
        <f t="shared" si="100"/>
        <v>1.72045</v>
      </c>
      <c r="BZ74" s="37">
        <f t="shared" si="100"/>
        <v>1.72045</v>
      </c>
      <c r="CA74" s="37">
        <f t="shared" si="100"/>
        <v>1.72045</v>
      </c>
      <c r="CB74" s="37">
        <f t="shared" si="100"/>
        <v>1.72045</v>
      </c>
      <c r="CC74" s="37">
        <f t="shared" si="100"/>
        <v>1.72045</v>
      </c>
      <c r="CD74" s="37">
        <f t="shared" si="100"/>
        <v>1.72045</v>
      </c>
      <c r="CE74" s="37">
        <f t="shared" si="100"/>
        <v>1.72045</v>
      </c>
      <c r="CF74" s="37">
        <f t="shared" si="100"/>
        <v>1.72045</v>
      </c>
      <c r="CG74" s="37">
        <f t="shared" si="100"/>
        <v>1.72045</v>
      </c>
      <c r="CH74" s="37">
        <f t="shared" si="100"/>
        <v>1.72045</v>
      </c>
      <c r="CI74" s="37">
        <f t="shared" si="100"/>
        <v>1.72045</v>
      </c>
      <c r="CJ74" s="37">
        <f t="shared" si="100"/>
        <v>1.72045</v>
      </c>
      <c r="CK74" s="37">
        <f t="shared" si="100"/>
        <v>1.72045</v>
      </c>
      <c r="CL74" s="37">
        <f t="shared" si="100"/>
        <v>1.72045</v>
      </c>
      <c r="CM74" s="37">
        <f t="shared" ref="CM74" si="101">CL74</f>
        <v>1.72045</v>
      </c>
      <c r="CN74" s="37">
        <f t="shared" ref="CN74" si="102">CM74</f>
        <v>1.72045</v>
      </c>
      <c r="CO74" s="37">
        <f t="shared" ref="CO74" si="103">CN74</f>
        <v>1.72045</v>
      </c>
      <c r="CP74" s="37">
        <f t="shared" ref="CP74" si="104">CO74</f>
        <v>1.72045</v>
      </c>
      <c r="CQ74" s="37">
        <f t="shared" ref="CQ74" si="105">CP74</f>
        <v>1.72045</v>
      </c>
      <c r="CR74" s="37">
        <f t="shared" ref="CR74" si="106">CQ74</f>
        <v>1.72045</v>
      </c>
      <c r="CS74" s="37">
        <f t="shared" ref="CS74" si="107">CR74</f>
        <v>1.72045</v>
      </c>
      <c r="CT74" s="37">
        <f t="shared" ref="CT74" si="108">CS74</f>
        <v>1.72045</v>
      </c>
      <c r="CU74" s="37">
        <f t="shared" ref="CU74" si="109">CT74</f>
        <v>1.72045</v>
      </c>
      <c r="CV74" s="37">
        <f t="shared" ref="CV74" si="110">CU74</f>
        <v>1.72045</v>
      </c>
      <c r="CW74" s="37">
        <f t="shared" ref="CW74" si="111">CV74</f>
        <v>1.72045</v>
      </c>
    </row>
    <row r="75" spans="1:101" s="25" customFormat="1" ht="21" customHeight="1" x14ac:dyDescent="0.25">
      <c r="A75" s="4" t="s">
        <v>99</v>
      </c>
      <c r="B75" s="7" t="s">
        <v>124</v>
      </c>
      <c r="C75" s="4" t="s">
        <v>127</v>
      </c>
      <c r="D75" s="32">
        <f>SUM(F75:CB75)</f>
        <v>15779939.91998571</v>
      </c>
      <c r="E75" s="32"/>
      <c r="F75" s="8">
        <v>0</v>
      </c>
      <c r="G75" s="8">
        <v>0</v>
      </c>
      <c r="H75" s="8">
        <v>0</v>
      </c>
      <c r="I75" s="8">
        <v>0</v>
      </c>
      <c r="J75" s="8">
        <f>J73*POWER((1+(J74/100)),J66)</f>
        <v>118585.38049555197</v>
      </c>
      <c r="K75" s="8">
        <f t="shared" ref="K75:BV75" si="112">K73*POWER((1+(K74/100)),K66)</f>
        <v>124434.81160084417</v>
      </c>
      <c r="L75" s="8">
        <f t="shared" si="112"/>
        <v>104618.64975183168</v>
      </c>
      <c r="M75" s="8">
        <f t="shared" si="112"/>
        <v>102477.13311476534</v>
      </c>
      <c r="N75" s="8">
        <f t="shared" si="112"/>
        <v>106913.02661685983</v>
      </c>
      <c r="O75" s="8">
        <f t="shared" si="112"/>
        <v>82923.713984758317</v>
      </c>
      <c r="P75" s="8">
        <f t="shared" si="112"/>
        <v>74670.823789975271</v>
      </c>
      <c r="Q75" s="8">
        <f t="shared" si="112"/>
        <v>70329.164794323995</v>
      </c>
      <c r="R75" s="8">
        <f t="shared" si="112"/>
        <v>70108.360051827389</v>
      </c>
      <c r="S75" s="8">
        <f t="shared" si="112"/>
        <v>71314.53933233906</v>
      </c>
      <c r="T75" s="8">
        <f t="shared" si="112"/>
        <v>72541.470324282287</v>
      </c>
      <c r="U75" s="8">
        <f t="shared" si="112"/>
        <v>73789.510050476412</v>
      </c>
      <c r="V75" s="8">
        <f t="shared" si="112"/>
        <v>41359.052760321953</v>
      </c>
      <c r="W75" s="8">
        <f t="shared" si="112"/>
        <v>42070.614583536924</v>
      </c>
      <c r="X75" s="8">
        <f t="shared" si="112"/>
        <v>11094.849233517618</v>
      </c>
      <c r="Y75" s="8">
        <f t="shared" si="112"/>
        <v>11285.730567155673</v>
      </c>
      <c r="Z75" s="8">
        <f t="shared" si="112"/>
        <v>11479.895918698303</v>
      </c>
      <c r="AA75" s="8">
        <f t="shared" si="112"/>
        <v>11677.401788031551</v>
      </c>
      <c r="AB75" s="8">
        <f t="shared" si="112"/>
        <v>11878.305647093743</v>
      </c>
      <c r="AC75" s="8">
        <f t="shared" si="112"/>
        <v>82852.566559537154</v>
      </c>
      <c r="AD75" s="8">
        <f t="shared" si="112"/>
        <v>184358.13274574222</v>
      </c>
      <c r="AE75" s="8">
        <f t="shared" si="112"/>
        <v>278615.88447169861</v>
      </c>
      <c r="AF75" s="8">
        <f t="shared" si="112"/>
        <v>376062.38212442969</v>
      </c>
      <c r="AG75" s="8">
        <f t="shared" si="112"/>
        <v>382532.3473776895</v>
      </c>
      <c r="AH75" s="8">
        <f t="shared" si="112"/>
        <v>293245.05083628616</v>
      </c>
      <c r="AI75" s="8">
        <f t="shared" si="112"/>
        <v>200772.24011478786</v>
      </c>
      <c r="AJ75" s="8">
        <f t="shared" si="112"/>
        <v>126425.88283609312</v>
      </c>
      <c r="AK75" s="8">
        <f t="shared" si="112"/>
        <v>170148.98487095104</v>
      </c>
      <c r="AL75" s="8">
        <f t="shared" si="112"/>
        <v>213326.61844887573</v>
      </c>
      <c r="AM75" s="8">
        <f t="shared" si="112"/>
        <v>219043.93584329999</v>
      </c>
      <c r="AN75" s="8">
        <f t="shared" si="112"/>
        <v>220730.11763716544</v>
      </c>
      <c r="AO75" s="8">
        <f t="shared" si="112"/>
        <v>224527.66894605412</v>
      </c>
      <c r="AP75" s="8">
        <f t="shared" si="112"/>
        <v>228390.5552264365</v>
      </c>
      <c r="AQ75" s="8">
        <f t="shared" si="112"/>
        <v>232319.90053382979</v>
      </c>
      <c r="AR75" s="8">
        <f t="shared" si="112"/>
        <v>236316.84826256408</v>
      </c>
      <c r="AS75" s="8">
        <f t="shared" si="112"/>
        <v>240382.56147849743</v>
      </c>
      <c r="AT75" s="8">
        <f t="shared" si="112"/>
        <v>246824.99894856228</v>
      </c>
      <c r="AU75" s="8">
        <f t="shared" si="112"/>
        <v>248725.03702948714</v>
      </c>
      <c r="AV75" s="8">
        <f t="shared" si="112"/>
        <v>253004.22692906094</v>
      </c>
      <c r="AW75" s="8">
        <f t="shared" si="112"/>
        <v>254929.14156492936</v>
      </c>
      <c r="AX75" s="8">
        <f t="shared" si="112"/>
        <v>259315.06998098321</v>
      </c>
      <c r="AY75" s="8">
        <f t="shared" si="112"/>
        <v>258752.14265290019</v>
      </c>
      <c r="AZ75" s="8">
        <f t="shared" si="112"/>
        <v>263203.84389117203</v>
      </c>
      <c r="BA75" s="8">
        <f t="shared" si="112"/>
        <v>267732.13442339777</v>
      </c>
      <c r="BB75" s="8">
        <f t="shared" si="112"/>
        <v>272338.33193008509</v>
      </c>
      <c r="BC75" s="8">
        <f t="shared" si="112"/>
        <v>277023.7767617763</v>
      </c>
      <c r="BD75" s="8">
        <f t="shared" si="112"/>
        <v>281789.83232907433</v>
      </c>
      <c r="BE75" s="8">
        <f t="shared" si="112"/>
        <v>286637.88549937995</v>
      </c>
      <c r="BF75" s="8">
        <f t="shared" si="112"/>
        <v>291569.34700045397</v>
      </c>
      <c r="BG75" s="8">
        <f t="shared" si="112"/>
        <v>296585.65183092339</v>
      </c>
      <c r="BH75" s="8">
        <f t="shared" si="112"/>
        <v>301688.25967784855</v>
      </c>
      <c r="BI75" s="8">
        <f t="shared" si="112"/>
        <v>306878.65534147614</v>
      </c>
      <c r="BJ75" s="8">
        <f t="shared" si="112"/>
        <v>312158.34916729858</v>
      </c>
      <c r="BK75" s="8">
        <f t="shared" si="112"/>
        <v>277452.41722038126</v>
      </c>
      <c r="BL75" s="8">
        <f t="shared" si="112"/>
        <v>329263.4885545242</v>
      </c>
      <c r="BM75" s="8">
        <f t="shared" si="112"/>
        <v>331738.50888866192</v>
      </c>
      <c r="BN75" s="8">
        <f t="shared" si="112"/>
        <v>356913.93699165439</v>
      </c>
      <c r="BO75" s="8">
        <f t="shared" si="112"/>
        <v>346551.98723787162</v>
      </c>
      <c r="BP75" s="8">
        <f t="shared" si="112"/>
        <v>359228.79787187331</v>
      </c>
      <c r="BQ75" s="8">
        <f t="shared" si="112"/>
        <v>358579.07215990935</v>
      </c>
      <c r="BR75" s="8">
        <f t="shared" si="112"/>
        <v>347379.28172084241</v>
      </c>
      <c r="BS75" s="8">
        <f t="shared" si="112"/>
        <v>367489.99931613705</v>
      </c>
      <c r="BT75" s="8">
        <f t="shared" si="112"/>
        <v>359435.07789362647</v>
      </c>
      <c r="BU75" s="8">
        <f t="shared" si="112"/>
        <v>383899.92762580985</v>
      </c>
      <c r="BV75" s="8">
        <f t="shared" si="112"/>
        <v>371909.27041014103</v>
      </c>
      <c r="BW75" s="8">
        <f t="shared" ref="BW75:BZ75" si="113">BW73*POWER((1+(BW74/100)),BW66)</f>
        <v>378307.78345291241</v>
      </c>
      <c r="BX75" s="8">
        <f t="shared" si="113"/>
        <v>384816.37971332809</v>
      </c>
      <c r="BY75" s="8">
        <f t="shared" si="113"/>
        <v>270091.49765149324</v>
      </c>
      <c r="BZ75" s="33">
        <f t="shared" si="113"/>
        <v>274738.28682283836</v>
      </c>
      <c r="CA75" s="33">
        <f t="shared" ref="CA75:CL75" si="114">CA73*POWER((1+(CA74/100)),CA72)</f>
        <v>239691.70438738127</v>
      </c>
      <c r="CB75" s="33">
        <f t="shared" si="114"/>
        <v>239691.70438738127</v>
      </c>
      <c r="CC75" s="33">
        <f t="shared" si="114"/>
        <v>236217.91157017284</v>
      </c>
      <c r="CD75" s="33">
        <f t="shared" si="114"/>
        <v>0</v>
      </c>
      <c r="CE75" s="33">
        <f t="shared" si="114"/>
        <v>0</v>
      </c>
      <c r="CF75" s="33">
        <f t="shared" si="114"/>
        <v>0</v>
      </c>
      <c r="CG75" s="33">
        <f t="shared" si="114"/>
        <v>0</v>
      </c>
      <c r="CH75" s="33">
        <f t="shared" si="114"/>
        <v>0</v>
      </c>
      <c r="CI75" s="33">
        <f t="shared" si="114"/>
        <v>0</v>
      </c>
      <c r="CJ75" s="33">
        <f t="shared" si="114"/>
        <v>0</v>
      </c>
      <c r="CK75" s="33">
        <f t="shared" si="114"/>
        <v>0</v>
      </c>
      <c r="CL75" s="33">
        <f t="shared" si="114"/>
        <v>0</v>
      </c>
      <c r="CM75" s="33">
        <f t="shared" ref="CM75:CW75" si="115">CM73*POWER((1+(CM74/100)),CM72)</f>
        <v>0</v>
      </c>
      <c r="CN75" s="33">
        <f t="shared" si="115"/>
        <v>0</v>
      </c>
      <c r="CO75" s="33">
        <f t="shared" si="115"/>
        <v>0</v>
      </c>
      <c r="CP75" s="33">
        <f t="shared" si="115"/>
        <v>0</v>
      </c>
      <c r="CQ75" s="33">
        <f t="shared" si="115"/>
        <v>0</v>
      </c>
      <c r="CR75" s="33">
        <f t="shared" si="115"/>
        <v>0</v>
      </c>
      <c r="CS75" s="33">
        <f t="shared" si="115"/>
        <v>0</v>
      </c>
      <c r="CT75" s="33">
        <f t="shared" si="115"/>
        <v>0</v>
      </c>
      <c r="CU75" s="33">
        <f t="shared" si="115"/>
        <v>0</v>
      </c>
      <c r="CV75" s="33">
        <f t="shared" si="115"/>
        <v>0</v>
      </c>
      <c r="CW75" s="33">
        <f t="shared" si="115"/>
        <v>0</v>
      </c>
    </row>
    <row r="76" spans="1:101" s="25" customFormat="1" ht="36.6" customHeight="1" x14ac:dyDescent="0.25">
      <c r="A76" s="4" t="s">
        <v>128</v>
      </c>
      <c r="B76" s="4" t="s">
        <v>97</v>
      </c>
      <c r="C76" s="36">
        <v>1.97</v>
      </c>
      <c r="D76" s="32"/>
      <c r="E76" s="32"/>
      <c r="F76" s="36">
        <f>C76</f>
        <v>1.97</v>
      </c>
      <c r="G76" s="36">
        <f>F76</f>
        <v>1.97</v>
      </c>
      <c r="H76" s="36">
        <f t="shared" ref="H76:BS76" si="116">G76</f>
        <v>1.97</v>
      </c>
      <c r="I76" s="36">
        <f t="shared" si="116"/>
        <v>1.97</v>
      </c>
      <c r="J76" s="36">
        <f t="shared" si="116"/>
        <v>1.97</v>
      </c>
      <c r="K76" s="36">
        <f t="shared" si="116"/>
        <v>1.97</v>
      </c>
      <c r="L76" s="36">
        <f t="shared" si="116"/>
        <v>1.97</v>
      </c>
      <c r="M76" s="36">
        <f t="shared" si="116"/>
        <v>1.97</v>
      </c>
      <c r="N76" s="36">
        <f t="shared" si="116"/>
        <v>1.97</v>
      </c>
      <c r="O76" s="36">
        <f t="shared" si="116"/>
        <v>1.97</v>
      </c>
      <c r="P76" s="36">
        <f t="shared" si="116"/>
        <v>1.97</v>
      </c>
      <c r="Q76" s="36">
        <f t="shared" si="116"/>
        <v>1.97</v>
      </c>
      <c r="R76" s="36">
        <f t="shared" si="116"/>
        <v>1.97</v>
      </c>
      <c r="S76" s="36">
        <f t="shared" si="116"/>
        <v>1.97</v>
      </c>
      <c r="T76" s="36">
        <f t="shared" si="116"/>
        <v>1.97</v>
      </c>
      <c r="U76" s="36">
        <f t="shared" si="116"/>
        <v>1.97</v>
      </c>
      <c r="V76" s="36">
        <f t="shared" si="116"/>
        <v>1.97</v>
      </c>
      <c r="W76" s="36">
        <f t="shared" si="116"/>
        <v>1.97</v>
      </c>
      <c r="X76" s="36">
        <f t="shared" si="116"/>
        <v>1.97</v>
      </c>
      <c r="Y76" s="36">
        <f t="shared" si="116"/>
        <v>1.97</v>
      </c>
      <c r="Z76" s="36">
        <f t="shared" si="116"/>
        <v>1.97</v>
      </c>
      <c r="AA76" s="36">
        <f t="shared" si="116"/>
        <v>1.97</v>
      </c>
      <c r="AB76" s="36">
        <f t="shared" si="116"/>
        <v>1.97</v>
      </c>
      <c r="AC76" s="36">
        <f t="shared" si="116"/>
        <v>1.97</v>
      </c>
      <c r="AD76" s="36">
        <f t="shared" si="116"/>
        <v>1.97</v>
      </c>
      <c r="AE76" s="36">
        <f t="shared" si="116"/>
        <v>1.97</v>
      </c>
      <c r="AF76" s="36">
        <f t="shared" si="116"/>
        <v>1.97</v>
      </c>
      <c r="AG76" s="36">
        <f t="shared" si="116"/>
        <v>1.97</v>
      </c>
      <c r="AH76" s="36">
        <f t="shared" si="116"/>
        <v>1.97</v>
      </c>
      <c r="AI76" s="36">
        <f t="shared" si="116"/>
        <v>1.97</v>
      </c>
      <c r="AJ76" s="36">
        <f t="shared" si="116"/>
        <v>1.97</v>
      </c>
      <c r="AK76" s="36">
        <f t="shared" si="116"/>
        <v>1.97</v>
      </c>
      <c r="AL76" s="36">
        <f t="shared" si="116"/>
        <v>1.97</v>
      </c>
      <c r="AM76" s="36">
        <f t="shared" si="116"/>
        <v>1.97</v>
      </c>
      <c r="AN76" s="36">
        <f t="shared" si="116"/>
        <v>1.97</v>
      </c>
      <c r="AO76" s="36">
        <f t="shared" si="116"/>
        <v>1.97</v>
      </c>
      <c r="AP76" s="36">
        <f t="shared" si="116"/>
        <v>1.97</v>
      </c>
      <c r="AQ76" s="36">
        <f t="shared" si="116"/>
        <v>1.97</v>
      </c>
      <c r="AR76" s="36">
        <f t="shared" si="116"/>
        <v>1.97</v>
      </c>
      <c r="AS76" s="36">
        <f t="shared" si="116"/>
        <v>1.97</v>
      </c>
      <c r="AT76" s="36">
        <f t="shared" si="116"/>
        <v>1.97</v>
      </c>
      <c r="AU76" s="36">
        <f t="shared" si="116"/>
        <v>1.97</v>
      </c>
      <c r="AV76" s="36">
        <f t="shared" si="116"/>
        <v>1.97</v>
      </c>
      <c r="AW76" s="36">
        <f t="shared" si="116"/>
        <v>1.97</v>
      </c>
      <c r="AX76" s="36">
        <f t="shared" si="116"/>
        <v>1.97</v>
      </c>
      <c r="AY76" s="36">
        <f t="shared" si="116"/>
        <v>1.97</v>
      </c>
      <c r="AZ76" s="36">
        <f t="shared" si="116"/>
        <v>1.97</v>
      </c>
      <c r="BA76" s="36">
        <f t="shared" si="116"/>
        <v>1.97</v>
      </c>
      <c r="BB76" s="36">
        <f t="shared" si="116"/>
        <v>1.97</v>
      </c>
      <c r="BC76" s="36">
        <f t="shared" si="116"/>
        <v>1.97</v>
      </c>
      <c r="BD76" s="36">
        <f t="shared" si="116"/>
        <v>1.97</v>
      </c>
      <c r="BE76" s="36">
        <f t="shared" si="116"/>
        <v>1.97</v>
      </c>
      <c r="BF76" s="36">
        <f t="shared" si="116"/>
        <v>1.97</v>
      </c>
      <c r="BG76" s="36">
        <f t="shared" si="116"/>
        <v>1.97</v>
      </c>
      <c r="BH76" s="36">
        <f t="shared" si="116"/>
        <v>1.97</v>
      </c>
      <c r="BI76" s="36">
        <f t="shared" si="116"/>
        <v>1.97</v>
      </c>
      <c r="BJ76" s="36">
        <f t="shared" si="116"/>
        <v>1.97</v>
      </c>
      <c r="BK76" s="36">
        <f t="shared" si="116"/>
        <v>1.97</v>
      </c>
      <c r="BL76" s="36">
        <f t="shared" si="116"/>
        <v>1.97</v>
      </c>
      <c r="BM76" s="36">
        <f t="shared" si="116"/>
        <v>1.97</v>
      </c>
      <c r="BN76" s="36">
        <f t="shared" si="116"/>
        <v>1.97</v>
      </c>
      <c r="BO76" s="36">
        <f t="shared" si="116"/>
        <v>1.97</v>
      </c>
      <c r="BP76" s="36">
        <f t="shared" si="116"/>
        <v>1.97</v>
      </c>
      <c r="BQ76" s="36">
        <f t="shared" si="116"/>
        <v>1.97</v>
      </c>
      <c r="BR76" s="36">
        <f t="shared" si="116"/>
        <v>1.97</v>
      </c>
      <c r="BS76" s="36">
        <f t="shared" si="116"/>
        <v>1.97</v>
      </c>
      <c r="BT76" s="36">
        <f t="shared" ref="BT76:CL76" si="117">BS76</f>
        <v>1.97</v>
      </c>
      <c r="BU76" s="36">
        <f t="shared" si="117"/>
        <v>1.97</v>
      </c>
      <c r="BV76" s="36">
        <f t="shared" si="117"/>
        <v>1.97</v>
      </c>
      <c r="BW76" s="36">
        <f t="shared" si="117"/>
        <v>1.97</v>
      </c>
      <c r="BX76" s="36">
        <f t="shared" si="117"/>
        <v>1.97</v>
      </c>
      <c r="BY76" s="36">
        <f t="shared" si="117"/>
        <v>1.97</v>
      </c>
      <c r="BZ76" s="37">
        <f t="shared" si="117"/>
        <v>1.97</v>
      </c>
      <c r="CA76" s="37">
        <f t="shared" si="117"/>
        <v>1.97</v>
      </c>
      <c r="CB76" s="37">
        <f t="shared" si="117"/>
        <v>1.97</v>
      </c>
      <c r="CC76" s="37">
        <f t="shared" si="117"/>
        <v>1.97</v>
      </c>
      <c r="CD76" s="37">
        <f t="shared" si="117"/>
        <v>1.97</v>
      </c>
      <c r="CE76" s="37">
        <f t="shared" si="117"/>
        <v>1.97</v>
      </c>
      <c r="CF76" s="37">
        <f t="shared" si="117"/>
        <v>1.97</v>
      </c>
      <c r="CG76" s="37">
        <f t="shared" si="117"/>
        <v>1.97</v>
      </c>
      <c r="CH76" s="37">
        <f t="shared" si="117"/>
        <v>1.97</v>
      </c>
      <c r="CI76" s="37">
        <f t="shared" si="117"/>
        <v>1.97</v>
      </c>
      <c r="CJ76" s="37">
        <f t="shared" si="117"/>
        <v>1.97</v>
      </c>
      <c r="CK76" s="37">
        <f t="shared" si="117"/>
        <v>1.97</v>
      </c>
      <c r="CL76" s="37">
        <f t="shared" si="117"/>
        <v>1.97</v>
      </c>
      <c r="CM76" s="37">
        <f t="shared" ref="CM76" si="118">CL76</f>
        <v>1.97</v>
      </c>
      <c r="CN76" s="37">
        <f t="shared" ref="CN76" si="119">CM76</f>
        <v>1.97</v>
      </c>
      <c r="CO76" s="37">
        <f t="shared" ref="CO76" si="120">CN76</f>
        <v>1.97</v>
      </c>
      <c r="CP76" s="37">
        <f t="shared" ref="CP76" si="121">CO76</f>
        <v>1.97</v>
      </c>
      <c r="CQ76" s="37">
        <f t="shared" ref="CQ76" si="122">CP76</f>
        <v>1.97</v>
      </c>
      <c r="CR76" s="37">
        <f t="shared" ref="CR76" si="123">CQ76</f>
        <v>1.97</v>
      </c>
      <c r="CS76" s="37">
        <f t="shared" ref="CS76" si="124">CR76</f>
        <v>1.97</v>
      </c>
      <c r="CT76" s="37">
        <f t="shared" ref="CT76" si="125">CS76</f>
        <v>1.97</v>
      </c>
      <c r="CU76" s="37">
        <f t="shared" ref="CU76" si="126">CT76</f>
        <v>1.97</v>
      </c>
      <c r="CV76" s="37">
        <f t="shared" ref="CV76" si="127">CU76</f>
        <v>1.97</v>
      </c>
      <c r="CW76" s="37">
        <f t="shared" ref="CW76" si="128">CV76</f>
        <v>1.97</v>
      </c>
    </row>
    <row r="77" spans="1:101" s="25" customFormat="1" ht="21" customHeight="1" x14ac:dyDescent="0.25">
      <c r="A77" s="4" t="s">
        <v>99</v>
      </c>
      <c r="B77" s="7" t="s">
        <v>124</v>
      </c>
      <c r="C77" s="4" t="s">
        <v>129</v>
      </c>
      <c r="D77" s="32">
        <f>SUM(F77:CB77)</f>
        <v>49870974.448742867</v>
      </c>
      <c r="E77" s="32"/>
      <c r="F77" s="8">
        <v>0</v>
      </c>
      <c r="G77" s="8">
        <v>0</v>
      </c>
      <c r="H77" s="8">
        <v>0</v>
      </c>
      <c r="I77" s="8">
        <v>0</v>
      </c>
      <c r="J77" s="8">
        <f>J75*POWER((1+(J76/100)),J66)</f>
        <v>152817.32819003079</v>
      </c>
      <c r="K77" s="8">
        <f t="shared" ref="K77:BV77" si="129">K75*POWER((1+(K76/100)),K66)</f>
        <v>163514.30953682176</v>
      </c>
      <c r="L77" s="8">
        <f t="shared" si="129"/>
        <v>140183.01620043002</v>
      </c>
      <c r="M77" s="8">
        <f t="shared" si="129"/>
        <v>140018.58227474248</v>
      </c>
      <c r="N77" s="8">
        <f t="shared" si="129"/>
        <v>148957.28651627287</v>
      </c>
      <c r="O77" s="8">
        <f t="shared" si="129"/>
        <v>117810.03702376119</v>
      </c>
      <c r="P77" s="8">
        <f t="shared" si="129"/>
        <v>108175.00136923138</v>
      </c>
      <c r="Q77" s="8">
        <f t="shared" si="129"/>
        <v>103892.41603188892</v>
      </c>
      <c r="R77" s="8">
        <f t="shared" si="129"/>
        <v>105606.49129933574</v>
      </c>
      <c r="S77" s="8">
        <f t="shared" si="129"/>
        <v>109539.63912301938</v>
      </c>
      <c r="T77" s="8">
        <f t="shared" si="129"/>
        <v>113619.27085704432</v>
      </c>
      <c r="U77" s="8">
        <f t="shared" si="129"/>
        <v>117850.84206447371</v>
      </c>
      <c r="V77" s="8">
        <f t="shared" si="129"/>
        <v>67356.741026338728</v>
      </c>
      <c r="W77" s="8">
        <f t="shared" si="129"/>
        <v>69865.337004849716</v>
      </c>
      <c r="X77" s="8">
        <f t="shared" si="129"/>
        <v>18787.834514477272</v>
      </c>
      <c r="Y77" s="8">
        <f t="shared" si="129"/>
        <v>19487.557888705222</v>
      </c>
      <c r="Z77" s="8">
        <f t="shared" si="129"/>
        <v>20213.341360495957</v>
      </c>
      <c r="AA77" s="8">
        <f t="shared" si="129"/>
        <v>20966.155497233689</v>
      </c>
      <c r="AB77" s="8">
        <f t="shared" si="129"/>
        <v>21747.00701355972</v>
      </c>
      <c r="AC77" s="8">
        <f t="shared" si="129"/>
        <v>154676.16080653909</v>
      </c>
      <c r="AD77" s="8">
        <f t="shared" si="129"/>
        <v>350955.56861179805</v>
      </c>
      <c r="AE77" s="8">
        <f t="shared" si="129"/>
        <v>540839.15940334322</v>
      </c>
      <c r="AF77" s="8">
        <f t="shared" si="129"/>
        <v>744379.78114022734</v>
      </c>
      <c r="AG77" s="8">
        <f t="shared" si="129"/>
        <v>772103.03640762635</v>
      </c>
      <c r="AH77" s="8">
        <f t="shared" si="129"/>
        <v>603545.762887466</v>
      </c>
      <c r="AI77" s="8">
        <f t="shared" si="129"/>
        <v>421362.22453000257</v>
      </c>
      <c r="AJ77" s="8">
        <f t="shared" si="129"/>
        <v>270557.98000838968</v>
      </c>
      <c r="AK77" s="8">
        <f t="shared" si="129"/>
        <v>371301.01334764226</v>
      </c>
      <c r="AL77" s="8">
        <f t="shared" si="129"/>
        <v>474694.54455195769</v>
      </c>
      <c r="AM77" s="8">
        <f t="shared" si="129"/>
        <v>497018.83277282963</v>
      </c>
      <c r="AN77" s="8">
        <f t="shared" si="129"/>
        <v>510711.48532845371</v>
      </c>
      <c r="AO77" s="8">
        <f t="shared" si="129"/>
        <v>529732.13209301978</v>
      </c>
      <c r="AP77" s="8">
        <f t="shared" si="129"/>
        <v>549461.17295823852</v>
      </c>
      <c r="AQ77" s="8">
        <f t="shared" si="129"/>
        <v>569924.99094925402</v>
      </c>
      <c r="AR77" s="8">
        <f t="shared" si="129"/>
        <v>591150.95168552455</v>
      </c>
      <c r="AS77" s="8">
        <f t="shared" si="129"/>
        <v>613167.43997600419</v>
      </c>
      <c r="AT77" s="8">
        <f t="shared" si="129"/>
        <v>642003.93454873713</v>
      </c>
      <c r="AU77" s="8">
        <f t="shared" si="129"/>
        <v>659690.86356524285</v>
      </c>
      <c r="AV77" s="8">
        <f t="shared" si="129"/>
        <v>684260.01317349181</v>
      </c>
      <c r="AW77" s="8">
        <f t="shared" si="129"/>
        <v>703048.5021318635</v>
      </c>
      <c r="AX77" s="8">
        <f t="shared" si="129"/>
        <v>729232.43885850115</v>
      </c>
      <c r="AY77" s="8">
        <f t="shared" si="129"/>
        <v>741984.09697078564</v>
      </c>
      <c r="AZ77" s="8">
        <f t="shared" si="129"/>
        <v>769618.12874575192</v>
      </c>
      <c r="BA77" s="8">
        <f t="shared" si="129"/>
        <v>798281.34661144123</v>
      </c>
      <c r="BB77" s="8">
        <f t="shared" si="129"/>
        <v>828012.08098659024</v>
      </c>
      <c r="BC77" s="8">
        <f t="shared" si="129"/>
        <v>858850.08984615246</v>
      </c>
      <c r="BD77" s="8">
        <f t="shared" si="129"/>
        <v>890836.6118883841</v>
      </c>
      <c r="BE77" s="8">
        <f t="shared" si="129"/>
        <v>924014.42168205709</v>
      </c>
      <c r="BF77" s="8">
        <f t="shared" si="129"/>
        <v>958427.88686754345</v>
      </c>
      <c r="BG77" s="8">
        <f t="shared" si="129"/>
        <v>994123.02748826565</v>
      </c>
      <c r="BH77" s="8">
        <f t="shared" si="129"/>
        <v>1031147.5775318469</v>
      </c>
      <c r="BI77" s="8">
        <f t="shared" si="129"/>
        <v>1069551.0487632747</v>
      </c>
      <c r="BJ77" s="8">
        <f t="shared" si="129"/>
        <v>1109384.7969354226</v>
      </c>
      <c r="BK77" s="8">
        <f t="shared" si="129"/>
        <v>1005467.8460377998</v>
      </c>
      <c r="BL77" s="8">
        <f t="shared" si="129"/>
        <v>1216734.0686918409</v>
      </c>
      <c r="BM77" s="8">
        <f t="shared" si="129"/>
        <v>1250029.898906474</v>
      </c>
      <c r="BN77" s="8">
        <f t="shared" si="129"/>
        <v>1371388.2962331155</v>
      </c>
      <c r="BO77" s="8">
        <f t="shared" si="129"/>
        <v>1357806.0666500772</v>
      </c>
      <c r="BP77" s="8">
        <f t="shared" si="129"/>
        <v>1435201.6184903516</v>
      </c>
      <c r="BQ77" s="8">
        <f t="shared" si="129"/>
        <v>1460828.1494815983</v>
      </c>
      <c r="BR77" s="8">
        <f t="shared" si="129"/>
        <v>1443080.3794635502</v>
      </c>
      <c r="BS77" s="8">
        <f t="shared" si="129"/>
        <v>1556698.666236809</v>
      </c>
      <c r="BT77" s="8">
        <f t="shared" si="129"/>
        <v>1552572.5595599515</v>
      </c>
      <c r="BU77" s="8">
        <f t="shared" si="129"/>
        <v>1690915.4691511649</v>
      </c>
      <c r="BV77" s="8">
        <f t="shared" si="129"/>
        <v>1670372.3416949308</v>
      </c>
      <c r="BW77" s="8">
        <f t="shared" ref="BW77:BZ77" si="130">BW75*POWER((1+(BW76/100)),BW66)</f>
        <v>1732582.7348217801</v>
      </c>
      <c r="BX77" s="8">
        <f t="shared" si="130"/>
        <v>1797110.0562863369</v>
      </c>
      <c r="BY77" s="8">
        <f t="shared" si="130"/>
        <v>1286188.0115462462</v>
      </c>
      <c r="BZ77" s="33">
        <f t="shared" si="130"/>
        <v>1334090.0629847543</v>
      </c>
      <c r="CA77" s="33">
        <f t="shared" ref="CA77:CL77" si="131">CA75*POWER((1+(CA76/100)),CA72)</f>
        <v>995725.46182984964</v>
      </c>
      <c r="CB77" s="33">
        <f t="shared" si="131"/>
        <v>995725.46182984964</v>
      </c>
      <c r="CC77" s="33">
        <f t="shared" si="131"/>
        <v>981294.65803521418</v>
      </c>
      <c r="CD77" s="33">
        <f t="shared" si="131"/>
        <v>0</v>
      </c>
      <c r="CE77" s="33">
        <f t="shared" si="131"/>
        <v>0</v>
      </c>
      <c r="CF77" s="33">
        <f t="shared" si="131"/>
        <v>0</v>
      </c>
      <c r="CG77" s="33">
        <f t="shared" si="131"/>
        <v>0</v>
      </c>
      <c r="CH77" s="33">
        <f t="shared" si="131"/>
        <v>0</v>
      </c>
      <c r="CI77" s="33">
        <f t="shared" si="131"/>
        <v>0</v>
      </c>
      <c r="CJ77" s="33">
        <f t="shared" si="131"/>
        <v>0</v>
      </c>
      <c r="CK77" s="33">
        <f t="shared" si="131"/>
        <v>0</v>
      </c>
      <c r="CL77" s="33">
        <f t="shared" si="131"/>
        <v>0</v>
      </c>
      <c r="CM77" s="33">
        <f t="shared" ref="CM77:CW77" si="132">CM75*POWER((1+(CM76/100)),CM72)</f>
        <v>0</v>
      </c>
      <c r="CN77" s="33">
        <f t="shared" si="132"/>
        <v>0</v>
      </c>
      <c r="CO77" s="33">
        <f t="shared" si="132"/>
        <v>0</v>
      </c>
      <c r="CP77" s="33">
        <f t="shared" si="132"/>
        <v>0</v>
      </c>
      <c r="CQ77" s="33">
        <f t="shared" si="132"/>
        <v>0</v>
      </c>
      <c r="CR77" s="33">
        <f t="shared" si="132"/>
        <v>0</v>
      </c>
      <c r="CS77" s="33">
        <f t="shared" si="132"/>
        <v>0</v>
      </c>
      <c r="CT77" s="33">
        <f t="shared" si="132"/>
        <v>0</v>
      </c>
      <c r="CU77" s="33">
        <f t="shared" si="132"/>
        <v>0</v>
      </c>
      <c r="CV77" s="33">
        <f t="shared" si="132"/>
        <v>0</v>
      </c>
      <c r="CW77" s="33">
        <f t="shared" si="132"/>
        <v>0</v>
      </c>
    </row>
    <row r="78" spans="1:101" s="44" customFormat="1" ht="21" customHeight="1" x14ac:dyDescent="0.25">
      <c r="A78" s="38"/>
      <c r="B78" s="38" t="s">
        <v>122</v>
      </c>
      <c r="C78" s="38"/>
      <c r="D78" s="39"/>
      <c r="E78" s="39"/>
      <c r="F78" s="41">
        <v>1</v>
      </c>
      <c r="G78" s="41">
        <v>2</v>
      </c>
      <c r="H78" s="41">
        <v>3</v>
      </c>
      <c r="I78" s="41">
        <v>4</v>
      </c>
      <c r="J78" s="41">
        <v>5</v>
      </c>
      <c r="K78" s="41">
        <v>6</v>
      </c>
      <c r="L78" s="41">
        <v>7</v>
      </c>
      <c r="M78" s="41">
        <v>8</v>
      </c>
      <c r="N78" s="41">
        <v>9</v>
      </c>
      <c r="O78" s="41">
        <v>10</v>
      </c>
      <c r="P78" s="41">
        <v>11</v>
      </c>
      <c r="Q78" s="41">
        <v>12</v>
      </c>
      <c r="R78" s="41">
        <v>13</v>
      </c>
      <c r="S78" s="41">
        <v>14</v>
      </c>
      <c r="T78" s="41">
        <v>15</v>
      </c>
      <c r="U78" s="41">
        <v>16</v>
      </c>
      <c r="V78" s="41">
        <v>17</v>
      </c>
      <c r="W78" s="41">
        <v>18</v>
      </c>
      <c r="X78" s="41">
        <v>19</v>
      </c>
      <c r="Y78" s="41">
        <v>20</v>
      </c>
      <c r="Z78" s="41">
        <v>21</v>
      </c>
      <c r="AA78" s="41">
        <v>22</v>
      </c>
      <c r="AB78" s="41">
        <v>23</v>
      </c>
      <c r="AC78" s="41">
        <v>24</v>
      </c>
      <c r="AD78" s="41">
        <v>25</v>
      </c>
      <c r="AE78" s="41">
        <v>26</v>
      </c>
      <c r="AF78" s="41">
        <v>27</v>
      </c>
      <c r="AG78" s="41">
        <v>28</v>
      </c>
      <c r="AH78" s="41">
        <v>29</v>
      </c>
      <c r="AI78" s="41">
        <v>30</v>
      </c>
      <c r="AJ78" s="41">
        <v>31</v>
      </c>
      <c r="AK78" s="41">
        <v>32</v>
      </c>
      <c r="AL78" s="41">
        <v>33</v>
      </c>
      <c r="AM78" s="41">
        <v>34</v>
      </c>
      <c r="AN78" s="41">
        <v>35</v>
      </c>
      <c r="AO78" s="41">
        <v>36</v>
      </c>
      <c r="AP78" s="41">
        <v>37</v>
      </c>
      <c r="AQ78" s="41">
        <v>38</v>
      </c>
      <c r="AR78" s="41">
        <v>39</v>
      </c>
      <c r="AS78" s="41">
        <v>40</v>
      </c>
      <c r="AT78" s="41">
        <v>41</v>
      </c>
      <c r="AU78" s="41">
        <v>42</v>
      </c>
      <c r="AV78" s="41">
        <v>43</v>
      </c>
      <c r="AW78" s="41">
        <v>44</v>
      </c>
      <c r="AX78" s="41">
        <v>45</v>
      </c>
      <c r="AY78" s="41">
        <v>46</v>
      </c>
      <c r="AZ78" s="41">
        <v>47</v>
      </c>
      <c r="BA78" s="41">
        <v>48</v>
      </c>
      <c r="BB78" s="41">
        <v>49</v>
      </c>
      <c r="BC78" s="41">
        <v>50</v>
      </c>
      <c r="BD78" s="41">
        <v>51</v>
      </c>
      <c r="BE78" s="41">
        <v>52</v>
      </c>
      <c r="BF78" s="41">
        <v>53</v>
      </c>
      <c r="BG78" s="41">
        <v>54</v>
      </c>
      <c r="BH78" s="41">
        <v>55</v>
      </c>
      <c r="BI78" s="41">
        <v>56</v>
      </c>
      <c r="BJ78" s="41">
        <v>57</v>
      </c>
      <c r="BK78" s="41">
        <v>58</v>
      </c>
      <c r="BL78" s="41">
        <v>59</v>
      </c>
      <c r="BM78" s="41">
        <v>60</v>
      </c>
      <c r="BN78" s="41">
        <v>61</v>
      </c>
      <c r="BO78" s="41">
        <v>62</v>
      </c>
      <c r="BP78" s="41">
        <v>63</v>
      </c>
      <c r="BQ78" s="41">
        <v>64</v>
      </c>
      <c r="BR78" s="41">
        <v>65</v>
      </c>
      <c r="BS78" s="41">
        <v>66</v>
      </c>
      <c r="BT78" s="41">
        <v>67</v>
      </c>
      <c r="BU78" s="41">
        <v>68</v>
      </c>
      <c r="BV78" s="41">
        <v>69</v>
      </c>
      <c r="BW78" s="41">
        <v>70</v>
      </c>
      <c r="BX78" s="41">
        <v>71</v>
      </c>
      <c r="BY78" s="41">
        <v>72</v>
      </c>
      <c r="BZ78" s="42">
        <v>73</v>
      </c>
      <c r="CA78" s="42">
        <v>73</v>
      </c>
      <c r="CB78" s="42">
        <v>74</v>
      </c>
      <c r="CC78" s="42">
        <v>75</v>
      </c>
      <c r="CD78" s="42">
        <v>76</v>
      </c>
      <c r="CE78" s="42">
        <v>77</v>
      </c>
      <c r="CF78" s="42">
        <v>78</v>
      </c>
      <c r="CG78" s="42">
        <v>79</v>
      </c>
      <c r="CH78" s="42">
        <v>80</v>
      </c>
      <c r="CI78" s="42">
        <v>81</v>
      </c>
      <c r="CJ78" s="42">
        <v>82</v>
      </c>
      <c r="CK78" s="42">
        <v>83</v>
      </c>
      <c r="CL78" s="42">
        <v>84</v>
      </c>
      <c r="CM78" s="42">
        <v>85</v>
      </c>
      <c r="CN78" s="42">
        <v>86</v>
      </c>
      <c r="CO78" s="42">
        <v>87</v>
      </c>
      <c r="CP78" s="42">
        <v>88</v>
      </c>
      <c r="CQ78" s="42">
        <v>89</v>
      </c>
      <c r="CR78" s="42">
        <v>90</v>
      </c>
      <c r="CS78" s="42">
        <v>91</v>
      </c>
      <c r="CT78" s="42">
        <v>92</v>
      </c>
      <c r="CU78" s="42">
        <v>93</v>
      </c>
      <c r="CV78" s="42">
        <v>94</v>
      </c>
      <c r="CW78" s="42">
        <v>95</v>
      </c>
    </row>
    <row r="79" spans="1:101" s="25" customFormat="1" ht="37.15" customHeight="1" x14ac:dyDescent="0.25">
      <c r="A79" s="31" t="s">
        <v>131</v>
      </c>
      <c r="B79" s="7" t="s">
        <v>124</v>
      </c>
      <c r="C79" s="4" t="s">
        <v>125</v>
      </c>
      <c r="D79" s="32">
        <f>SUM(F79:CB79)</f>
        <v>2334000</v>
      </c>
      <c r="E79" s="32"/>
      <c r="F79" s="8">
        <v>67000</v>
      </c>
      <c r="G79" s="8">
        <v>53000</v>
      </c>
      <c r="H79" s="8">
        <v>53000</v>
      </c>
      <c r="I79" s="8">
        <v>53000</v>
      </c>
      <c r="J79" s="8">
        <v>53000</v>
      </c>
      <c r="K79" s="8">
        <v>53000</v>
      </c>
      <c r="L79" s="8">
        <v>53000</v>
      </c>
      <c r="M79" s="8">
        <v>53000</v>
      </c>
      <c r="N79" s="8">
        <v>53000</v>
      </c>
      <c r="O79" s="8">
        <v>53000</v>
      </c>
      <c r="P79" s="8">
        <v>53000</v>
      </c>
      <c r="Q79" s="8">
        <v>53000</v>
      </c>
      <c r="R79" s="8">
        <v>53000</v>
      </c>
      <c r="S79" s="8">
        <v>53000</v>
      </c>
      <c r="T79" s="8">
        <v>53000</v>
      </c>
      <c r="U79" s="8">
        <v>53000</v>
      </c>
      <c r="V79" s="8">
        <v>53000</v>
      </c>
      <c r="W79" s="8">
        <v>53000</v>
      </c>
      <c r="X79" s="8">
        <v>53000</v>
      </c>
      <c r="Y79" s="8">
        <v>53000</v>
      </c>
      <c r="Z79" s="8">
        <v>53000</v>
      </c>
      <c r="AA79" s="8">
        <v>53000</v>
      </c>
      <c r="AB79" s="8">
        <v>53000</v>
      </c>
      <c r="AC79" s="8">
        <v>53000</v>
      </c>
      <c r="AD79" s="8">
        <v>53000</v>
      </c>
      <c r="AE79" s="8">
        <v>53000</v>
      </c>
      <c r="AF79" s="8">
        <v>53000</v>
      </c>
      <c r="AG79" s="8">
        <v>53000</v>
      </c>
      <c r="AH79" s="8">
        <v>53000</v>
      </c>
      <c r="AI79" s="8">
        <v>53000</v>
      </c>
      <c r="AJ79" s="8">
        <v>53000</v>
      </c>
      <c r="AK79" s="8">
        <v>53000</v>
      </c>
      <c r="AL79" s="8">
        <v>53000</v>
      </c>
      <c r="AM79" s="8">
        <v>53000</v>
      </c>
      <c r="AN79" s="8">
        <v>53000</v>
      </c>
      <c r="AO79" s="8">
        <v>93000</v>
      </c>
      <c r="AP79" s="8">
        <v>93000</v>
      </c>
      <c r="AQ79" s="8">
        <v>93000</v>
      </c>
      <c r="AR79" s="8">
        <v>93000</v>
      </c>
      <c r="AS79" s="8">
        <v>93000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33">
        <v>0</v>
      </c>
      <c r="CA79" s="34">
        <f t="shared" ref="CA79:CW79" si="133">CH52*1000</f>
        <v>0</v>
      </c>
      <c r="CB79" s="34">
        <f t="shared" si="133"/>
        <v>0</v>
      </c>
      <c r="CC79" s="34">
        <f t="shared" si="133"/>
        <v>0</v>
      </c>
      <c r="CD79" s="34">
        <f t="shared" si="133"/>
        <v>0</v>
      </c>
      <c r="CE79" s="34">
        <f t="shared" si="133"/>
        <v>0</v>
      </c>
      <c r="CF79" s="34">
        <f t="shared" si="133"/>
        <v>0</v>
      </c>
      <c r="CG79" s="34">
        <f t="shared" si="133"/>
        <v>0</v>
      </c>
      <c r="CH79" s="34">
        <f t="shared" si="133"/>
        <v>0</v>
      </c>
      <c r="CI79" s="34">
        <f t="shared" si="133"/>
        <v>0</v>
      </c>
      <c r="CJ79" s="34">
        <f t="shared" si="133"/>
        <v>0</v>
      </c>
      <c r="CK79" s="34">
        <f t="shared" si="133"/>
        <v>0</v>
      </c>
      <c r="CL79" s="34">
        <f t="shared" si="133"/>
        <v>0</v>
      </c>
      <c r="CM79" s="34">
        <f t="shared" si="133"/>
        <v>0</v>
      </c>
      <c r="CN79" s="34">
        <f t="shared" si="133"/>
        <v>0</v>
      </c>
      <c r="CO79" s="34">
        <f t="shared" si="133"/>
        <v>0</v>
      </c>
      <c r="CP79" s="34">
        <f t="shared" si="133"/>
        <v>0</v>
      </c>
      <c r="CQ79" s="34">
        <f t="shared" si="133"/>
        <v>0</v>
      </c>
      <c r="CR79" s="34">
        <f t="shared" si="133"/>
        <v>0</v>
      </c>
      <c r="CS79" s="34">
        <f t="shared" si="133"/>
        <v>0</v>
      </c>
      <c r="CT79" s="34">
        <f t="shared" si="133"/>
        <v>0</v>
      </c>
      <c r="CU79" s="34">
        <f t="shared" si="133"/>
        <v>0</v>
      </c>
      <c r="CV79" s="34">
        <f t="shared" si="133"/>
        <v>0</v>
      </c>
      <c r="CW79" s="34">
        <f t="shared" si="133"/>
        <v>0</v>
      </c>
    </row>
    <row r="80" spans="1:101" s="25" customFormat="1" ht="21" customHeight="1" x14ac:dyDescent="0.25">
      <c r="A80" s="4" t="s">
        <v>126</v>
      </c>
      <c r="B80" s="4" t="s">
        <v>97</v>
      </c>
      <c r="C80" s="36">
        <v>1.72045</v>
      </c>
      <c r="D80" s="32"/>
      <c r="E80" s="32"/>
      <c r="F80" s="36">
        <f>C80</f>
        <v>1.72045</v>
      </c>
      <c r="G80" s="36">
        <f>F80</f>
        <v>1.72045</v>
      </c>
      <c r="H80" s="36">
        <f t="shared" ref="H80:BS80" si="134">G80</f>
        <v>1.72045</v>
      </c>
      <c r="I80" s="36">
        <f t="shared" si="134"/>
        <v>1.72045</v>
      </c>
      <c r="J80" s="36">
        <f t="shared" si="134"/>
        <v>1.72045</v>
      </c>
      <c r="K80" s="36">
        <f t="shared" si="134"/>
        <v>1.72045</v>
      </c>
      <c r="L80" s="36">
        <f t="shared" si="134"/>
        <v>1.72045</v>
      </c>
      <c r="M80" s="36">
        <f t="shared" si="134"/>
        <v>1.72045</v>
      </c>
      <c r="N80" s="36">
        <f t="shared" si="134"/>
        <v>1.72045</v>
      </c>
      <c r="O80" s="36">
        <f t="shared" si="134"/>
        <v>1.72045</v>
      </c>
      <c r="P80" s="36">
        <f t="shared" si="134"/>
        <v>1.72045</v>
      </c>
      <c r="Q80" s="36">
        <f t="shared" si="134"/>
        <v>1.72045</v>
      </c>
      <c r="R80" s="36">
        <f t="shared" si="134"/>
        <v>1.72045</v>
      </c>
      <c r="S80" s="36">
        <f t="shared" si="134"/>
        <v>1.72045</v>
      </c>
      <c r="T80" s="36">
        <f t="shared" si="134"/>
        <v>1.72045</v>
      </c>
      <c r="U80" s="36">
        <f t="shared" si="134"/>
        <v>1.72045</v>
      </c>
      <c r="V80" s="36">
        <f t="shared" si="134"/>
        <v>1.72045</v>
      </c>
      <c r="W80" s="36">
        <f t="shared" si="134"/>
        <v>1.72045</v>
      </c>
      <c r="X80" s="36">
        <f t="shared" si="134"/>
        <v>1.72045</v>
      </c>
      <c r="Y80" s="36">
        <f t="shared" si="134"/>
        <v>1.72045</v>
      </c>
      <c r="Z80" s="36">
        <f t="shared" si="134"/>
        <v>1.72045</v>
      </c>
      <c r="AA80" s="36">
        <f t="shared" si="134"/>
        <v>1.72045</v>
      </c>
      <c r="AB80" s="36">
        <f t="shared" si="134"/>
        <v>1.72045</v>
      </c>
      <c r="AC80" s="36">
        <f t="shared" si="134"/>
        <v>1.72045</v>
      </c>
      <c r="AD80" s="36">
        <f t="shared" si="134"/>
        <v>1.72045</v>
      </c>
      <c r="AE80" s="36">
        <f t="shared" si="134"/>
        <v>1.72045</v>
      </c>
      <c r="AF80" s="36">
        <f t="shared" si="134"/>
        <v>1.72045</v>
      </c>
      <c r="AG80" s="36">
        <f t="shared" si="134"/>
        <v>1.72045</v>
      </c>
      <c r="AH80" s="36">
        <f t="shared" si="134"/>
        <v>1.72045</v>
      </c>
      <c r="AI80" s="36">
        <f t="shared" si="134"/>
        <v>1.72045</v>
      </c>
      <c r="AJ80" s="36">
        <f t="shared" si="134"/>
        <v>1.72045</v>
      </c>
      <c r="AK80" s="36">
        <f t="shared" si="134"/>
        <v>1.72045</v>
      </c>
      <c r="AL80" s="36">
        <f t="shared" si="134"/>
        <v>1.72045</v>
      </c>
      <c r="AM80" s="36">
        <f t="shared" si="134"/>
        <v>1.72045</v>
      </c>
      <c r="AN80" s="36">
        <f t="shared" si="134"/>
        <v>1.72045</v>
      </c>
      <c r="AO80" s="36">
        <f t="shared" si="134"/>
        <v>1.72045</v>
      </c>
      <c r="AP80" s="36">
        <f t="shared" si="134"/>
        <v>1.72045</v>
      </c>
      <c r="AQ80" s="36">
        <f t="shared" si="134"/>
        <v>1.72045</v>
      </c>
      <c r="AR80" s="36">
        <f t="shared" si="134"/>
        <v>1.72045</v>
      </c>
      <c r="AS80" s="36">
        <f t="shared" si="134"/>
        <v>1.72045</v>
      </c>
      <c r="AT80" s="36">
        <f t="shared" si="134"/>
        <v>1.72045</v>
      </c>
      <c r="AU80" s="36">
        <f t="shared" si="134"/>
        <v>1.72045</v>
      </c>
      <c r="AV80" s="36">
        <f t="shared" si="134"/>
        <v>1.72045</v>
      </c>
      <c r="AW80" s="36">
        <f t="shared" si="134"/>
        <v>1.72045</v>
      </c>
      <c r="AX80" s="36">
        <f t="shared" si="134"/>
        <v>1.72045</v>
      </c>
      <c r="AY80" s="36">
        <f t="shared" si="134"/>
        <v>1.72045</v>
      </c>
      <c r="AZ80" s="36">
        <f t="shared" si="134"/>
        <v>1.72045</v>
      </c>
      <c r="BA80" s="36">
        <f t="shared" si="134"/>
        <v>1.72045</v>
      </c>
      <c r="BB80" s="36">
        <f t="shared" si="134"/>
        <v>1.72045</v>
      </c>
      <c r="BC80" s="36">
        <f t="shared" si="134"/>
        <v>1.72045</v>
      </c>
      <c r="BD80" s="36">
        <f t="shared" si="134"/>
        <v>1.72045</v>
      </c>
      <c r="BE80" s="36">
        <f t="shared" si="134"/>
        <v>1.72045</v>
      </c>
      <c r="BF80" s="36">
        <f t="shared" si="134"/>
        <v>1.72045</v>
      </c>
      <c r="BG80" s="36">
        <f t="shared" si="134"/>
        <v>1.72045</v>
      </c>
      <c r="BH80" s="36">
        <f t="shared" si="134"/>
        <v>1.72045</v>
      </c>
      <c r="BI80" s="36">
        <f t="shared" si="134"/>
        <v>1.72045</v>
      </c>
      <c r="BJ80" s="36">
        <f t="shared" si="134"/>
        <v>1.72045</v>
      </c>
      <c r="BK80" s="36">
        <f t="shared" si="134"/>
        <v>1.72045</v>
      </c>
      <c r="BL80" s="36">
        <f t="shared" si="134"/>
        <v>1.72045</v>
      </c>
      <c r="BM80" s="36">
        <f t="shared" si="134"/>
        <v>1.72045</v>
      </c>
      <c r="BN80" s="36">
        <f t="shared" si="134"/>
        <v>1.72045</v>
      </c>
      <c r="BO80" s="36">
        <f t="shared" si="134"/>
        <v>1.72045</v>
      </c>
      <c r="BP80" s="36">
        <f t="shared" si="134"/>
        <v>1.72045</v>
      </c>
      <c r="BQ80" s="36">
        <f t="shared" si="134"/>
        <v>1.72045</v>
      </c>
      <c r="BR80" s="36">
        <f t="shared" si="134"/>
        <v>1.72045</v>
      </c>
      <c r="BS80" s="36">
        <f t="shared" si="134"/>
        <v>1.72045</v>
      </c>
      <c r="BT80" s="36">
        <f t="shared" ref="BT80:CL80" si="135">BS80</f>
        <v>1.72045</v>
      </c>
      <c r="BU80" s="36">
        <f t="shared" si="135"/>
        <v>1.72045</v>
      </c>
      <c r="BV80" s="36">
        <f t="shared" si="135"/>
        <v>1.72045</v>
      </c>
      <c r="BW80" s="36">
        <f t="shared" si="135"/>
        <v>1.72045</v>
      </c>
      <c r="BX80" s="36">
        <f t="shared" si="135"/>
        <v>1.72045</v>
      </c>
      <c r="BY80" s="36">
        <f t="shared" si="135"/>
        <v>1.72045</v>
      </c>
      <c r="BZ80" s="37">
        <f t="shared" si="135"/>
        <v>1.72045</v>
      </c>
      <c r="CA80" s="37">
        <f t="shared" si="135"/>
        <v>1.72045</v>
      </c>
      <c r="CB80" s="37">
        <f t="shared" si="135"/>
        <v>1.72045</v>
      </c>
      <c r="CC80" s="37">
        <f t="shared" si="135"/>
        <v>1.72045</v>
      </c>
      <c r="CD80" s="37">
        <f t="shared" si="135"/>
        <v>1.72045</v>
      </c>
      <c r="CE80" s="37">
        <f t="shared" si="135"/>
        <v>1.72045</v>
      </c>
      <c r="CF80" s="37">
        <f t="shared" si="135"/>
        <v>1.72045</v>
      </c>
      <c r="CG80" s="37">
        <f t="shared" si="135"/>
        <v>1.72045</v>
      </c>
      <c r="CH80" s="37">
        <f t="shared" si="135"/>
        <v>1.72045</v>
      </c>
      <c r="CI80" s="37">
        <f t="shared" si="135"/>
        <v>1.72045</v>
      </c>
      <c r="CJ80" s="37">
        <f t="shared" si="135"/>
        <v>1.72045</v>
      </c>
      <c r="CK80" s="37">
        <f t="shared" si="135"/>
        <v>1.72045</v>
      </c>
      <c r="CL80" s="37">
        <f t="shared" si="135"/>
        <v>1.72045</v>
      </c>
      <c r="CM80" s="37">
        <f t="shared" ref="CM80" si="136">CL80</f>
        <v>1.72045</v>
      </c>
      <c r="CN80" s="37">
        <f t="shared" ref="CN80" si="137">CM80</f>
        <v>1.72045</v>
      </c>
      <c r="CO80" s="37">
        <f t="shared" ref="CO80" si="138">CN80</f>
        <v>1.72045</v>
      </c>
      <c r="CP80" s="37">
        <f t="shared" ref="CP80" si="139">CO80</f>
        <v>1.72045</v>
      </c>
      <c r="CQ80" s="37">
        <f t="shared" ref="CQ80" si="140">CP80</f>
        <v>1.72045</v>
      </c>
      <c r="CR80" s="37">
        <f t="shared" ref="CR80" si="141">CQ80</f>
        <v>1.72045</v>
      </c>
      <c r="CS80" s="37">
        <f t="shared" ref="CS80" si="142">CR80</f>
        <v>1.72045</v>
      </c>
      <c r="CT80" s="37">
        <f t="shared" ref="CT80" si="143">CS80</f>
        <v>1.72045</v>
      </c>
      <c r="CU80" s="37">
        <f t="shared" ref="CU80" si="144">CT80</f>
        <v>1.72045</v>
      </c>
      <c r="CV80" s="37">
        <f t="shared" ref="CV80" si="145">CU80</f>
        <v>1.72045</v>
      </c>
      <c r="CW80" s="37">
        <f t="shared" ref="CW80" si="146">CV80</f>
        <v>1.72045</v>
      </c>
    </row>
    <row r="81" spans="1:101" s="25" customFormat="1" ht="21" customHeight="1" x14ac:dyDescent="0.25">
      <c r="A81" s="4" t="s">
        <v>99</v>
      </c>
      <c r="B81" s="7" t="s">
        <v>124</v>
      </c>
      <c r="C81" s="4" t="s">
        <v>127</v>
      </c>
      <c r="D81" s="32">
        <f>SUM(F81:CB81)</f>
        <v>3969250.8513244726</v>
      </c>
      <c r="E81" s="32"/>
      <c r="F81" s="8">
        <f t="shared" ref="F81:J81" si="147">F79*POWER((1+(F80/100)),F66)</f>
        <v>78117.665775353496</v>
      </c>
      <c r="G81" s="8">
        <f t="shared" si="147"/>
        <v>62857.716138475167</v>
      </c>
      <c r="H81" s="8">
        <f t="shared" si="147"/>
        <v>63939.151715779561</v>
      </c>
      <c r="I81" s="8">
        <f t="shared" si="147"/>
        <v>65039.192851473701</v>
      </c>
      <c r="J81" s="8">
        <f t="shared" si="147"/>
        <v>66158.15964488688</v>
      </c>
      <c r="K81" s="8">
        <f>K79*POWER((1+(K80/100)),K66)</f>
        <v>67296.377702497353</v>
      </c>
      <c r="L81" s="8">
        <f t="shared" ref="L81:BW81" si="148">L79*POWER((1+(L80/100)),L66)</f>
        <v>68454.178232679988</v>
      </c>
      <c r="M81" s="8">
        <f t="shared" si="148"/>
        <v>69631.898142084145</v>
      </c>
      <c r="N81" s="8">
        <f t="shared" si="148"/>
        <v>70829.880133669634</v>
      </c>
      <c r="O81" s="8">
        <f t="shared" si="148"/>
        <v>72048.472806429359</v>
      </c>
      <c r="P81" s="8">
        <f t="shared" si="148"/>
        <v>73288.030756827575</v>
      </c>
      <c r="Q81" s="8">
        <f t="shared" si="148"/>
        <v>74548.914681983428</v>
      </c>
      <c r="R81" s="8">
        <f t="shared" si="148"/>
        <v>75831.491484629616</v>
      </c>
      <c r="S81" s="8">
        <f t="shared" si="148"/>
        <v>77136.134379876938</v>
      </c>
      <c r="T81" s="8">
        <f t="shared" si="148"/>
        <v>78463.223003815539</v>
      </c>
      <c r="U81" s="8">
        <f t="shared" si="148"/>
        <v>79813.143523984691</v>
      </c>
      <c r="V81" s="8">
        <f t="shared" si="148"/>
        <v>81186.288751743094</v>
      </c>
      <c r="W81" s="8">
        <f t="shared" si="148"/>
        <v>82583.058256572476</v>
      </c>
      <c r="X81" s="8">
        <f t="shared" si="148"/>
        <v>84003.858482347685</v>
      </c>
      <c r="Y81" s="8">
        <f t="shared" si="148"/>
        <v>85449.102865607245</v>
      </c>
      <c r="Z81" s="8">
        <f t="shared" si="148"/>
        <v>86919.211955858584</v>
      </c>
      <c r="AA81" s="8">
        <f t="shared" si="148"/>
        <v>88414.613537953177</v>
      </c>
      <c r="AB81" s="8">
        <f t="shared" si="148"/>
        <v>89935.742756566906</v>
      </c>
      <c r="AC81" s="8">
        <f t="shared" si="148"/>
        <v>91483.042242822281</v>
      </c>
      <c r="AD81" s="8">
        <f t="shared" si="148"/>
        <v>93056.962243088914</v>
      </c>
      <c r="AE81" s="8">
        <f t="shared" si="148"/>
        <v>94657.960750000158</v>
      </c>
      <c r="AF81" s="8">
        <f t="shared" si="148"/>
        <v>96286.503635723537</v>
      </c>
      <c r="AG81" s="8">
        <f t="shared" si="148"/>
        <v>97943.064787524359</v>
      </c>
      <c r="AH81" s="8">
        <f t="shared" si="148"/>
        <v>99628.126245661319</v>
      </c>
      <c r="AI81" s="8">
        <f t="shared" si="148"/>
        <v>101342.17834365483</v>
      </c>
      <c r="AJ81" s="8">
        <f t="shared" si="148"/>
        <v>103085.71985096825</v>
      </c>
      <c r="AK81" s="8">
        <f t="shared" si="148"/>
        <v>104859.25811814425</v>
      </c>
      <c r="AL81" s="8">
        <f t="shared" si="148"/>
        <v>106663.30922443786</v>
      </c>
      <c r="AM81" s="8">
        <f t="shared" si="148"/>
        <v>108498.39812798971</v>
      </c>
      <c r="AN81" s="8">
        <f t="shared" si="148"/>
        <v>110365.05881858272</v>
      </c>
      <c r="AO81" s="8">
        <f t="shared" si="148"/>
        <v>196991.25671682105</v>
      </c>
      <c r="AP81" s="8">
        <f t="shared" si="148"/>
        <v>200380.39279300559</v>
      </c>
      <c r="AQ81" s="8">
        <f t="shared" si="148"/>
        <v>203827.83726081293</v>
      </c>
      <c r="AR81" s="8">
        <f t="shared" si="148"/>
        <v>207334.59328696658</v>
      </c>
      <c r="AS81" s="8">
        <f t="shared" si="148"/>
        <v>210901.68129717227</v>
      </c>
      <c r="AT81" s="8">
        <f t="shared" si="148"/>
        <v>0</v>
      </c>
      <c r="AU81" s="8">
        <f t="shared" si="148"/>
        <v>0</v>
      </c>
      <c r="AV81" s="8">
        <f t="shared" si="148"/>
        <v>0</v>
      </c>
      <c r="AW81" s="8">
        <f t="shared" si="148"/>
        <v>0</v>
      </c>
      <c r="AX81" s="8">
        <f t="shared" si="148"/>
        <v>0</v>
      </c>
      <c r="AY81" s="8">
        <f t="shared" si="148"/>
        <v>0</v>
      </c>
      <c r="AZ81" s="8">
        <f t="shared" si="148"/>
        <v>0</v>
      </c>
      <c r="BA81" s="8">
        <f t="shared" si="148"/>
        <v>0</v>
      </c>
      <c r="BB81" s="8">
        <f t="shared" si="148"/>
        <v>0</v>
      </c>
      <c r="BC81" s="8">
        <f t="shared" si="148"/>
        <v>0</v>
      </c>
      <c r="BD81" s="8">
        <f t="shared" si="148"/>
        <v>0</v>
      </c>
      <c r="BE81" s="8">
        <f t="shared" si="148"/>
        <v>0</v>
      </c>
      <c r="BF81" s="8">
        <f t="shared" si="148"/>
        <v>0</v>
      </c>
      <c r="BG81" s="8">
        <f t="shared" si="148"/>
        <v>0</v>
      </c>
      <c r="BH81" s="8">
        <f t="shared" si="148"/>
        <v>0</v>
      </c>
      <c r="BI81" s="8">
        <f t="shared" si="148"/>
        <v>0</v>
      </c>
      <c r="BJ81" s="8">
        <f t="shared" si="148"/>
        <v>0</v>
      </c>
      <c r="BK81" s="8">
        <f t="shared" si="148"/>
        <v>0</v>
      </c>
      <c r="BL81" s="8">
        <f t="shared" si="148"/>
        <v>0</v>
      </c>
      <c r="BM81" s="8">
        <f t="shared" si="148"/>
        <v>0</v>
      </c>
      <c r="BN81" s="8">
        <f t="shared" si="148"/>
        <v>0</v>
      </c>
      <c r="BO81" s="8">
        <f t="shared" si="148"/>
        <v>0</v>
      </c>
      <c r="BP81" s="8">
        <f t="shared" si="148"/>
        <v>0</v>
      </c>
      <c r="BQ81" s="8">
        <f t="shared" si="148"/>
        <v>0</v>
      </c>
      <c r="BR81" s="8">
        <f t="shared" si="148"/>
        <v>0</v>
      </c>
      <c r="BS81" s="8">
        <f t="shared" si="148"/>
        <v>0</v>
      </c>
      <c r="BT81" s="8">
        <f t="shared" si="148"/>
        <v>0</v>
      </c>
      <c r="BU81" s="8">
        <f t="shared" si="148"/>
        <v>0</v>
      </c>
      <c r="BV81" s="8">
        <f t="shared" si="148"/>
        <v>0</v>
      </c>
      <c r="BW81" s="8">
        <f t="shared" si="148"/>
        <v>0</v>
      </c>
      <c r="BX81" s="8">
        <f t="shared" ref="BX81:BZ81" si="149">BX79*POWER((1+(BX80/100)),BX66)</f>
        <v>0</v>
      </c>
      <c r="BY81" s="8">
        <f t="shared" si="149"/>
        <v>0</v>
      </c>
      <c r="BZ81" s="33">
        <f t="shared" si="149"/>
        <v>0</v>
      </c>
      <c r="CA81" s="33">
        <f t="shared" ref="CA81:CL81" si="150">CA79*POWER((1+(CA80/100)),CA78)</f>
        <v>0</v>
      </c>
      <c r="CB81" s="33">
        <f t="shared" si="150"/>
        <v>0</v>
      </c>
      <c r="CC81" s="33">
        <f t="shared" si="150"/>
        <v>0</v>
      </c>
      <c r="CD81" s="33">
        <f t="shared" si="150"/>
        <v>0</v>
      </c>
      <c r="CE81" s="33">
        <f t="shared" si="150"/>
        <v>0</v>
      </c>
      <c r="CF81" s="33">
        <f t="shared" si="150"/>
        <v>0</v>
      </c>
      <c r="CG81" s="33">
        <f t="shared" si="150"/>
        <v>0</v>
      </c>
      <c r="CH81" s="33">
        <f t="shared" si="150"/>
        <v>0</v>
      </c>
      <c r="CI81" s="33">
        <f t="shared" si="150"/>
        <v>0</v>
      </c>
      <c r="CJ81" s="33">
        <f t="shared" si="150"/>
        <v>0</v>
      </c>
      <c r="CK81" s="33">
        <f t="shared" si="150"/>
        <v>0</v>
      </c>
      <c r="CL81" s="33">
        <f t="shared" si="150"/>
        <v>0</v>
      </c>
      <c r="CM81" s="33">
        <f t="shared" ref="CM81:CW81" si="151">CM79*POWER((1+(CM80/100)),CM78)</f>
        <v>0</v>
      </c>
      <c r="CN81" s="33">
        <f t="shared" si="151"/>
        <v>0</v>
      </c>
      <c r="CO81" s="33">
        <f t="shared" si="151"/>
        <v>0</v>
      </c>
      <c r="CP81" s="33">
        <f t="shared" si="151"/>
        <v>0</v>
      </c>
      <c r="CQ81" s="33">
        <f t="shared" si="151"/>
        <v>0</v>
      </c>
      <c r="CR81" s="33">
        <f t="shared" si="151"/>
        <v>0</v>
      </c>
      <c r="CS81" s="33">
        <f t="shared" si="151"/>
        <v>0</v>
      </c>
      <c r="CT81" s="33">
        <f t="shared" si="151"/>
        <v>0</v>
      </c>
      <c r="CU81" s="33">
        <f t="shared" si="151"/>
        <v>0</v>
      </c>
      <c r="CV81" s="33">
        <f t="shared" si="151"/>
        <v>0</v>
      </c>
      <c r="CW81" s="33">
        <f t="shared" si="151"/>
        <v>0</v>
      </c>
    </row>
    <row r="82" spans="1:101" s="25" customFormat="1" ht="30.6" customHeight="1" x14ac:dyDescent="0.25">
      <c r="A82" s="4" t="s">
        <v>128</v>
      </c>
      <c r="B82" s="4" t="s">
        <v>97</v>
      </c>
      <c r="C82" s="36">
        <v>1.97</v>
      </c>
      <c r="D82" s="32"/>
      <c r="E82" s="32"/>
      <c r="F82" s="36">
        <f>C82</f>
        <v>1.97</v>
      </c>
      <c r="G82" s="36">
        <f>F82</f>
        <v>1.97</v>
      </c>
      <c r="H82" s="36">
        <f t="shared" ref="H82:BS82" si="152">G82</f>
        <v>1.97</v>
      </c>
      <c r="I82" s="36">
        <f t="shared" si="152"/>
        <v>1.97</v>
      </c>
      <c r="J82" s="36">
        <f t="shared" si="152"/>
        <v>1.97</v>
      </c>
      <c r="K82" s="36">
        <f t="shared" si="152"/>
        <v>1.97</v>
      </c>
      <c r="L82" s="36">
        <f t="shared" si="152"/>
        <v>1.97</v>
      </c>
      <c r="M82" s="36">
        <f t="shared" si="152"/>
        <v>1.97</v>
      </c>
      <c r="N82" s="36">
        <f t="shared" si="152"/>
        <v>1.97</v>
      </c>
      <c r="O82" s="36">
        <f t="shared" si="152"/>
        <v>1.97</v>
      </c>
      <c r="P82" s="36">
        <f t="shared" si="152"/>
        <v>1.97</v>
      </c>
      <c r="Q82" s="36">
        <f t="shared" si="152"/>
        <v>1.97</v>
      </c>
      <c r="R82" s="36">
        <f t="shared" si="152"/>
        <v>1.97</v>
      </c>
      <c r="S82" s="36">
        <f t="shared" si="152"/>
        <v>1.97</v>
      </c>
      <c r="T82" s="36">
        <f t="shared" si="152"/>
        <v>1.97</v>
      </c>
      <c r="U82" s="36">
        <f t="shared" si="152"/>
        <v>1.97</v>
      </c>
      <c r="V82" s="36">
        <f t="shared" si="152"/>
        <v>1.97</v>
      </c>
      <c r="W82" s="36">
        <f t="shared" si="152"/>
        <v>1.97</v>
      </c>
      <c r="X82" s="36">
        <f t="shared" si="152"/>
        <v>1.97</v>
      </c>
      <c r="Y82" s="36">
        <f t="shared" si="152"/>
        <v>1.97</v>
      </c>
      <c r="Z82" s="36">
        <f t="shared" si="152"/>
        <v>1.97</v>
      </c>
      <c r="AA82" s="36">
        <f t="shared" si="152"/>
        <v>1.97</v>
      </c>
      <c r="AB82" s="36">
        <f t="shared" si="152"/>
        <v>1.97</v>
      </c>
      <c r="AC82" s="36">
        <f t="shared" si="152"/>
        <v>1.97</v>
      </c>
      <c r="AD82" s="36">
        <f t="shared" si="152"/>
        <v>1.97</v>
      </c>
      <c r="AE82" s="36">
        <f t="shared" si="152"/>
        <v>1.97</v>
      </c>
      <c r="AF82" s="36">
        <f t="shared" si="152"/>
        <v>1.97</v>
      </c>
      <c r="AG82" s="36">
        <f t="shared" si="152"/>
        <v>1.97</v>
      </c>
      <c r="AH82" s="36">
        <f t="shared" si="152"/>
        <v>1.97</v>
      </c>
      <c r="AI82" s="36">
        <f t="shared" si="152"/>
        <v>1.97</v>
      </c>
      <c r="AJ82" s="36">
        <f t="shared" si="152"/>
        <v>1.97</v>
      </c>
      <c r="AK82" s="36">
        <f t="shared" si="152"/>
        <v>1.97</v>
      </c>
      <c r="AL82" s="36">
        <f t="shared" si="152"/>
        <v>1.97</v>
      </c>
      <c r="AM82" s="36">
        <f t="shared" si="152"/>
        <v>1.97</v>
      </c>
      <c r="AN82" s="36">
        <f t="shared" si="152"/>
        <v>1.97</v>
      </c>
      <c r="AO82" s="36">
        <f t="shared" si="152"/>
        <v>1.97</v>
      </c>
      <c r="AP82" s="36">
        <f t="shared" si="152"/>
        <v>1.97</v>
      </c>
      <c r="AQ82" s="36">
        <f t="shared" si="152"/>
        <v>1.97</v>
      </c>
      <c r="AR82" s="36">
        <f t="shared" si="152"/>
        <v>1.97</v>
      </c>
      <c r="AS82" s="36">
        <f t="shared" si="152"/>
        <v>1.97</v>
      </c>
      <c r="AT82" s="36">
        <f t="shared" si="152"/>
        <v>1.97</v>
      </c>
      <c r="AU82" s="36">
        <f t="shared" si="152"/>
        <v>1.97</v>
      </c>
      <c r="AV82" s="36">
        <f t="shared" si="152"/>
        <v>1.97</v>
      </c>
      <c r="AW82" s="36">
        <f t="shared" si="152"/>
        <v>1.97</v>
      </c>
      <c r="AX82" s="36">
        <f t="shared" si="152"/>
        <v>1.97</v>
      </c>
      <c r="AY82" s="36">
        <f t="shared" si="152"/>
        <v>1.97</v>
      </c>
      <c r="AZ82" s="36">
        <f t="shared" si="152"/>
        <v>1.97</v>
      </c>
      <c r="BA82" s="36">
        <f t="shared" si="152"/>
        <v>1.97</v>
      </c>
      <c r="BB82" s="36">
        <f t="shared" si="152"/>
        <v>1.97</v>
      </c>
      <c r="BC82" s="36">
        <f t="shared" si="152"/>
        <v>1.97</v>
      </c>
      <c r="BD82" s="36">
        <f t="shared" si="152"/>
        <v>1.97</v>
      </c>
      <c r="BE82" s="36">
        <f t="shared" si="152"/>
        <v>1.97</v>
      </c>
      <c r="BF82" s="36">
        <f t="shared" si="152"/>
        <v>1.97</v>
      </c>
      <c r="BG82" s="36">
        <f t="shared" si="152"/>
        <v>1.97</v>
      </c>
      <c r="BH82" s="36">
        <f t="shared" si="152"/>
        <v>1.97</v>
      </c>
      <c r="BI82" s="36">
        <f t="shared" si="152"/>
        <v>1.97</v>
      </c>
      <c r="BJ82" s="36">
        <f t="shared" si="152"/>
        <v>1.97</v>
      </c>
      <c r="BK82" s="36">
        <f t="shared" si="152"/>
        <v>1.97</v>
      </c>
      <c r="BL82" s="36">
        <f t="shared" si="152"/>
        <v>1.97</v>
      </c>
      <c r="BM82" s="36">
        <f t="shared" si="152"/>
        <v>1.97</v>
      </c>
      <c r="BN82" s="36">
        <f t="shared" si="152"/>
        <v>1.97</v>
      </c>
      <c r="BO82" s="36">
        <f t="shared" si="152"/>
        <v>1.97</v>
      </c>
      <c r="BP82" s="36">
        <f t="shared" si="152"/>
        <v>1.97</v>
      </c>
      <c r="BQ82" s="36">
        <f t="shared" si="152"/>
        <v>1.97</v>
      </c>
      <c r="BR82" s="36">
        <f t="shared" si="152"/>
        <v>1.97</v>
      </c>
      <c r="BS82" s="36">
        <f t="shared" si="152"/>
        <v>1.97</v>
      </c>
      <c r="BT82" s="36">
        <f t="shared" ref="BT82:CL82" si="153">BS82</f>
        <v>1.97</v>
      </c>
      <c r="BU82" s="36">
        <f t="shared" si="153"/>
        <v>1.97</v>
      </c>
      <c r="BV82" s="36">
        <f t="shared" si="153"/>
        <v>1.97</v>
      </c>
      <c r="BW82" s="36">
        <f t="shared" si="153"/>
        <v>1.97</v>
      </c>
      <c r="BX82" s="36">
        <f t="shared" si="153"/>
        <v>1.97</v>
      </c>
      <c r="BY82" s="36">
        <f t="shared" si="153"/>
        <v>1.97</v>
      </c>
      <c r="BZ82" s="37">
        <f t="shared" si="153"/>
        <v>1.97</v>
      </c>
      <c r="CA82" s="37">
        <f t="shared" si="153"/>
        <v>1.97</v>
      </c>
      <c r="CB82" s="37">
        <f t="shared" si="153"/>
        <v>1.97</v>
      </c>
      <c r="CC82" s="37">
        <f t="shared" si="153"/>
        <v>1.97</v>
      </c>
      <c r="CD82" s="37">
        <f t="shared" si="153"/>
        <v>1.97</v>
      </c>
      <c r="CE82" s="37">
        <f t="shared" si="153"/>
        <v>1.97</v>
      </c>
      <c r="CF82" s="37">
        <f t="shared" si="153"/>
        <v>1.97</v>
      </c>
      <c r="CG82" s="37">
        <f t="shared" si="153"/>
        <v>1.97</v>
      </c>
      <c r="CH82" s="37">
        <f t="shared" si="153"/>
        <v>1.97</v>
      </c>
      <c r="CI82" s="37">
        <f t="shared" si="153"/>
        <v>1.97</v>
      </c>
      <c r="CJ82" s="37">
        <f t="shared" si="153"/>
        <v>1.97</v>
      </c>
      <c r="CK82" s="37">
        <f t="shared" si="153"/>
        <v>1.97</v>
      </c>
      <c r="CL82" s="37">
        <f t="shared" si="153"/>
        <v>1.97</v>
      </c>
      <c r="CM82" s="37">
        <f t="shared" ref="CM82" si="154">CL82</f>
        <v>1.97</v>
      </c>
      <c r="CN82" s="37">
        <f t="shared" ref="CN82" si="155">CM82</f>
        <v>1.97</v>
      </c>
      <c r="CO82" s="37">
        <f t="shared" ref="CO82" si="156">CN82</f>
        <v>1.97</v>
      </c>
      <c r="CP82" s="37">
        <f t="shared" ref="CP82" si="157">CO82</f>
        <v>1.97</v>
      </c>
      <c r="CQ82" s="37">
        <f t="shared" ref="CQ82" si="158">CP82</f>
        <v>1.97</v>
      </c>
      <c r="CR82" s="37">
        <f t="shared" ref="CR82" si="159">CQ82</f>
        <v>1.97</v>
      </c>
      <c r="CS82" s="37">
        <f t="shared" ref="CS82" si="160">CR82</f>
        <v>1.97</v>
      </c>
      <c r="CT82" s="37">
        <f t="shared" ref="CT82" si="161">CS82</f>
        <v>1.97</v>
      </c>
      <c r="CU82" s="37">
        <f t="shared" ref="CU82" si="162">CT82</f>
        <v>1.97</v>
      </c>
      <c r="CV82" s="37">
        <f t="shared" ref="CV82" si="163">CU82</f>
        <v>1.97</v>
      </c>
      <c r="CW82" s="37">
        <f t="shared" ref="CW82" si="164">CV82</f>
        <v>1.97</v>
      </c>
    </row>
    <row r="83" spans="1:101" s="25" customFormat="1" ht="27.75" customHeight="1" x14ac:dyDescent="0.25">
      <c r="A83" s="4" t="s">
        <v>99</v>
      </c>
      <c r="B83" s="7" t="s">
        <v>124</v>
      </c>
      <c r="C83" s="4" t="s">
        <v>129</v>
      </c>
      <c r="D83" s="32">
        <f>SUM(F83:CB83)</f>
        <v>7657032.2503691353</v>
      </c>
      <c r="E83" s="32"/>
      <c r="F83" s="8">
        <f t="shared" ref="F83:J83" si="165">F81*POWER((1+(F82/100)),F66)</f>
        <v>93111.00868157002</v>
      </c>
      <c r="G83" s="8">
        <f t="shared" si="165"/>
        <v>76398.140898005615</v>
      </c>
      <c r="H83" s="8">
        <f t="shared" si="165"/>
        <v>79243.46960753313</v>
      </c>
      <c r="I83" s="8">
        <f t="shared" si="165"/>
        <v>82194.768113839775</v>
      </c>
      <c r="J83" s="8">
        <f t="shared" si="165"/>
        <v>85255.983095490854</v>
      </c>
      <c r="K83" s="8">
        <f>K81*POWER((1+(K82/100)),K66)</f>
        <v>88431.2082188934</v>
      </c>
      <c r="L83" s="8">
        <f t="shared" ref="L83:BW83" si="166">L81*POWER((1+(L82/100)),L66)</f>
        <v>91724.689612627059</v>
      </c>
      <c r="M83" s="8">
        <f t="shared" si="166"/>
        <v>95140.831545658366</v>
      </c>
      <c r="N83" s="8">
        <f t="shared" si="166"/>
        <v>98684.202317030766</v>
      </c>
      <c r="O83" s="8">
        <f t="shared" si="166"/>
        <v>102359.54036490727</v>
      </c>
      <c r="P83" s="8">
        <f t="shared" si="166"/>
        <v>106171.76060313449</v>
      </c>
      <c r="Q83" s="8">
        <f t="shared" si="166"/>
        <v>110125.96099380225</v>
      </c>
      <c r="R83" s="8">
        <f t="shared" si="166"/>
        <v>114227.42936458762</v>
      </c>
      <c r="S83" s="8">
        <f t="shared" si="166"/>
        <v>118481.65048000056</v>
      </c>
      <c r="T83" s="8">
        <f t="shared" si="166"/>
        <v>122894.31337598672</v>
      </c>
      <c r="U83" s="8">
        <f t="shared" si="166"/>
        <v>127471.31896769605</v>
      </c>
      <c r="V83" s="8">
        <f t="shared" si="166"/>
        <v>132218.78794059085</v>
      </c>
      <c r="W83" s="8">
        <f t="shared" si="166"/>
        <v>137143.06893544574</v>
      </c>
      <c r="X83" s="8">
        <f t="shared" si="166"/>
        <v>142250.74703818507</v>
      </c>
      <c r="Y83" s="8">
        <f t="shared" si="166"/>
        <v>147548.65258591095</v>
      </c>
      <c r="Z83" s="8">
        <f t="shared" si="166"/>
        <v>153043.87030089795</v>
      </c>
      <c r="AA83" s="8">
        <f t="shared" si="166"/>
        <v>158743.74876476938</v>
      </c>
      <c r="AB83" s="8">
        <f t="shared" si="166"/>
        <v>164655.91024552358</v>
      </c>
      <c r="AC83" s="8">
        <f t="shared" si="166"/>
        <v>170788.26089055359</v>
      </c>
      <c r="AD83" s="8">
        <f t="shared" si="166"/>
        <v>177149.0012992885</v>
      </c>
      <c r="AE83" s="8">
        <f t="shared" si="166"/>
        <v>183746.63748959737</v>
      </c>
      <c r="AF83" s="8">
        <f t="shared" si="166"/>
        <v>190589.99227261861</v>
      </c>
      <c r="AG83" s="8">
        <f t="shared" si="166"/>
        <v>197688.21705122798</v>
      </c>
      <c r="AH83" s="8">
        <f t="shared" si="166"/>
        <v>205050.80405792114</v>
      </c>
      <c r="AI83" s="8">
        <f t="shared" si="166"/>
        <v>212687.59904847748</v>
      </c>
      <c r="AJ83" s="8">
        <f t="shared" si="166"/>
        <v>220608.81446837928</v>
      </c>
      <c r="AK83" s="8">
        <f t="shared" si="166"/>
        <v>228825.04310959351</v>
      </c>
      <c r="AL83" s="8">
        <f t="shared" si="166"/>
        <v>237347.27227597884</v>
      </c>
      <c r="AM83" s="8">
        <f t="shared" si="166"/>
        <v>246186.89847626138</v>
      </c>
      <c r="AN83" s="8">
        <f t="shared" si="166"/>
        <v>255355.74266422685</v>
      </c>
      <c r="AO83" s="8">
        <f t="shared" si="166"/>
        <v>464764.98381746066</v>
      </c>
      <c r="AP83" s="8">
        <f t="shared" si="166"/>
        <v>482074.42533128464</v>
      </c>
      <c r="AQ83" s="8">
        <f t="shared" si="166"/>
        <v>500028.52979510027</v>
      </c>
      <c r="AR83" s="8">
        <f t="shared" si="166"/>
        <v>518651.30666748842</v>
      </c>
      <c r="AS83" s="8">
        <f t="shared" si="166"/>
        <v>537967.65960158862</v>
      </c>
      <c r="AT83" s="8">
        <f t="shared" si="166"/>
        <v>0</v>
      </c>
      <c r="AU83" s="8">
        <f t="shared" si="166"/>
        <v>0</v>
      </c>
      <c r="AV83" s="8">
        <f t="shared" si="166"/>
        <v>0</v>
      </c>
      <c r="AW83" s="8">
        <f t="shared" si="166"/>
        <v>0</v>
      </c>
      <c r="AX83" s="8">
        <f t="shared" si="166"/>
        <v>0</v>
      </c>
      <c r="AY83" s="8">
        <f t="shared" si="166"/>
        <v>0</v>
      </c>
      <c r="AZ83" s="8">
        <f t="shared" si="166"/>
        <v>0</v>
      </c>
      <c r="BA83" s="8">
        <f t="shared" si="166"/>
        <v>0</v>
      </c>
      <c r="BB83" s="8">
        <f t="shared" si="166"/>
        <v>0</v>
      </c>
      <c r="BC83" s="8">
        <f t="shared" si="166"/>
        <v>0</v>
      </c>
      <c r="BD83" s="8">
        <f t="shared" si="166"/>
        <v>0</v>
      </c>
      <c r="BE83" s="8">
        <f t="shared" si="166"/>
        <v>0</v>
      </c>
      <c r="BF83" s="8">
        <f t="shared" si="166"/>
        <v>0</v>
      </c>
      <c r="BG83" s="8">
        <f t="shared" si="166"/>
        <v>0</v>
      </c>
      <c r="BH83" s="8">
        <f t="shared" si="166"/>
        <v>0</v>
      </c>
      <c r="BI83" s="8">
        <f t="shared" si="166"/>
        <v>0</v>
      </c>
      <c r="BJ83" s="8">
        <f t="shared" si="166"/>
        <v>0</v>
      </c>
      <c r="BK83" s="8">
        <f t="shared" si="166"/>
        <v>0</v>
      </c>
      <c r="BL83" s="8">
        <f t="shared" si="166"/>
        <v>0</v>
      </c>
      <c r="BM83" s="8">
        <f t="shared" si="166"/>
        <v>0</v>
      </c>
      <c r="BN83" s="8">
        <f t="shared" si="166"/>
        <v>0</v>
      </c>
      <c r="BO83" s="8">
        <f t="shared" si="166"/>
        <v>0</v>
      </c>
      <c r="BP83" s="8">
        <f t="shared" si="166"/>
        <v>0</v>
      </c>
      <c r="BQ83" s="8">
        <f t="shared" si="166"/>
        <v>0</v>
      </c>
      <c r="BR83" s="8">
        <f t="shared" si="166"/>
        <v>0</v>
      </c>
      <c r="BS83" s="8">
        <f t="shared" si="166"/>
        <v>0</v>
      </c>
      <c r="BT83" s="8">
        <f t="shared" si="166"/>
        <v>0</v>
      </c>
      <c r="BU83" s="8">
        <f t="shared" si="166"/>
        <v>0</v>
      </c>
      <c r="BV83" s="8">
        <f t="shared" si="166"/>
        <v>0</v>
      </c>
      <c r="BW83" s="8">
        <f t="shared" si="166"/>
        <v>0</v>
      </c>
      <c r="BX83" s="8">
        <f t="shared" ref="BX83:BZ83" si="167">BX81*POWER((1+(BX82/100)),BX66)</f>
        <v>0</v>
      </c>
      <c r="BY83" s="8">
        <f t="shared" si="167"/>
        <v>0</v>
      </c>
      <c r="BZ83" s="33">
        <f t="shared" si="167"/>
        <v>0</v>
      </c>
      <c r="CA83" s="33">
        <f t="shared" ref="CA83:CL83" si="168">CA81*POWER((1+(CA82/100)),CA78)</f>
        <v>0</v>
      </c>
      <c r="CB83" s="33">
        <f t="shared" si="168"/>
        <v>0</v>
      </c>
      <c r="CC83" s="33">
        <f t="shared" si="168"/>
        <v>0</v>
      </c>
      <c r="CD83" s="33">
        <f t="shared" si="168"/>
        <v>0</v>
      </c>
      <c r="CE83" s="33">
        <f t="shared" si="168"/>
        <v>0</v>
      </c>
      <c r="CF83" s="33">
        <f t="shared" si="168"/>
        <v>0</v>
      </c>
      <c r="CG83" s="33">
        <f t="shared" si="168"/>
        <v>0</v>
      </c>
      <c r="CH83" s="33">
        <f t="shared" si="168"/>
        <v>0</v>
      </c>
      <c r="CI83" s="33">
        <f t="shared" si="168"/>
        <v>0</v>
      </c>
      <c r="CJ83" s="33">
        <f t="shared" si="168"/>
        <v>0</v>
      </c>
      <c r="CK83" s="33">
        <f t="shared" si="168"/>
        <v>0</v>
      </c>
      <c r="CL83" s="33">
        <f t="shared" si="168"/>
        <v>0</v>
      </c>
      <c r="CM83" s="33">
        <f t="shared" ref="CM83:CW83" si="169">CM81*POWER((1+(CM82/100)),CM78)</f>
        <v>0</v>
      </c>
      <c r="CN83" s="33">
        <f t="shared" si="169"/>
        <v>0</v>
      </c>
      <c r="CO83" s="33">
        <f t="shared" si="169"/>
        <v>0</v>
      </c>
      <c r="CP83" s="33">
        <f t="shared" si="169"/>
        <v>0</v>
      </c>
      <c r="CQ83" s="33">
        <f t="shared" si="169"/>
        <v>0</v>
      </c>
      <c r="CR83" s="33">
        <f t="shared" si="169"/>
        <v>0</v>
      </c>
      <c r="CS83" s="33">
        <f t="shared" si="169"/>
        <v>0</v>
      </c>
      <c r="CT83" s="33">
        <f t="shared" si="169"/>
        <v>0</v>
      </c>
      <c r="CU83" s="33">
        <f t="shared" si="169"/>
        <v>0</v>
      </c>
      <c r="CV83" s="33">
        <f t="shared" si="169"/>
        <v>0</v>
      </c>
      <c r="CW83" s="33">
        <f t="shared" si="169"/>
        <v>0</v>
      </c>
    </row>
    <row r="84" spans="1:101" s="44" customFormat="1" ht="21" customHeight="1" x14ac:dyDescent="0.25">
      <c r="A84" s="38"/>
      <c r="B84" s="38" t="s">
        <v>122</v>
      </c>
      <c r="C84" s="38"/>
      <c r="D84" s="39"/>
      <c r="E84" s="39"/>
      <c r="F84" s="41">
        <v>1</v>
      </c>
      <c r="G84" s="41">
        <v>2</v>
      </c>
      <c r="H84" s="41">
        <v>3</v>
      </c>
      <c r="I84" s="41">
        <v>4</v>
      </c>
      <c r="J84" s="41">
        <v>5</v>
      </c>
      <c r="K84" s="41">
        <v>6</v>
      </c>
      <c r="L84" s="41">
        <v>7</v>
      </c>
      <c r="M84" s="41">
        <v>8</v>
      </c>
      <c r="N84" s="41">
        <v>9</v>
      </c>
      <c r="O84" s="41">
        <v>10</v>
      </c>
      <c r="P84" s="41">
        <v>11</v>
      </c>
      <c r="Q84" s="41">
        <v>12</v>
      </c>
      <c r="R84" s="41">
        <v>13</v>
      </c>
      <c r="S84" s="41">
        <v>14</v>
      </c>
      <c r="T84" s="41">
        <v>15</v>
      </c>
      <c r="U84" s="41">
        <v>16</v>
      </c>
      <c r="V84" s="41">
        <v>17</v>
      </c>
      <c r="W84" s="41">
        <v>18</v>
      </c>
      <c r="X84" s="41">
        <v>19</v>
      </c>
      <c r="Y84" s="41">
        <v>20</v>
      </c>
      <c r="Z84" s="41">
        <v>21</v>
      </c>
      <c r="AA84" s="41">
        <v>22</v>
      </c>
      <c r="AB84" s="41">
        <v>23</v>
      </c>
      <c r="AC84" s="41">
        <v>24</v>
      </c>
      <c r="AD84" s="41">
        <v>25</v>
      </c>
      <c r="AE84" s="41">
        <v>26</v>
      </c>
      <c r="AF84" s="41">
        <v>27</v>
      </c>
      <c r="AG84" s="41">
        <v>28</v>
      </c>
      <c r="AH84" s="41">
        <v>29</v>
      </c>
      <c r="AI84" s="41">
        <v>30</v>
      </c>
      <c r="AJ84" s="41">
        <v>31</v>
      </c>
      <c r="AK84" s="41">
        <v>32</v>
      </c>
      <c r="AL84" s="41">
        <v>33</v>
      </c>
      <c r="AM84" s="41">
        <v>34</v>
      </c>
      <c r="AN84" s="41">
        <v>35</v>
      </c>
      <c r="AO84" s="41">
        <v>36</v>
      </c>
      <c r="AP84" s="41">
        <v>37</v>
      </c>
      <c r="AQ84" s="41">
        <v>38</v>
      </c>
      <c r="AR84" s="41">
        <v>39</v>
      </c>
      <c r="AS84" s="41">
        <v>40</v>
      </c>
      <c r="AT84" s="41">
        <v>41</v>
      </c>
      <c r="AU84" s="41">
        <v>42</v>
      </c>
      <c r="AV84" s="41">
        <v>43</v>
      </c>
      <c r="AW84" s="41">
        <v>44</v>
      </c>
      <c r="AX84" s="41">
        <v>45</v>
      </c>
      <c r="AY84" s="41">
        <v>46</v>
      </c>
      <c r="AZ84" s="41">
        <v>47</v>
      </c>
      <c r="BA84" s="41">
        <v>48</v>
      </c>
      <c r="BB84" s="41">
        <v>49</v>
      </c>
      <c r="BC84" s="41">
        <v>50</v>
      </c>
      <c r="BD84" s="41">
        <v>51</v>
      </c>
      <c r="BE84" s="41">
        <v>52</v>
      </c>
      <c r="BF84" s="41">
        <v>53</v>
      </c>
      <c r="BG84" s="41">
        <v>54</v>
      </c>
      <c r="BH84" s="41">
        <v>55</v>
      </c>
      <c r="BI84" s="41">
        <v>56</v>
      </c>
      <c r="BJ84" s="41">
        <v>57</v>
      </c>
      <c r="BK84" s="41">
        <v>58</v>
      </c>
      <c r="BL84" s="41">
        <v>59</v>
      </c>
      <c r="BM84" s="41">
        <v>60</v>
      </c>
      <c r="BN84" s="41">
        <v>61</v>
      </c>
      <c r="BO84" s="41">
        <v>62</v>
      </c>
      <c r="BP84" s="41">
        <v>63</v>
      </c>
      <c r="BQ84" s="41">
        <v>64</v>
      </c>
      <c r="BR84" s="41">
        <v>65</v>
      </c>
      <c r="BS84" s="41">
        <v>66</v>
      </c>
      <c r="BT84" s="41">
        <v>67</v>
      </c>
      <c r="BU84" s="41">
        <v>68</v>
      </c>
      <c r="BV84" s="41">
        <v>69</v>
      </c>
      <c r="BW84" s="41">
        <v>70</v>
      </c>
      <c r="BX84" s="41">
        <v>71</v>
      </c>
      <c r="BY84" s="41">
        <v>72</v>
      </c>
      <c r="BZ84" s="42">
        <v>73</v>
      </c>
      <c r="CA84" s="42">
        <v>73</v>
      </c>
      <c r="CB84" s="42">
        <v>74</v>
      </c>
      <c r="CC84" s="42">
        <v>75</v>
      </c>
      <c r="CD84" s="42">
        <v>76</v>
      </c>
      <c r="CE84" s="42">
        <v>77</v>
      </c>
      <c r="CF84" s="42">
        <v>78</v>
      </c>
      <c r="CG84" s="42">
        <v>79</v>
      </c>
      <c r="CH84" s="42">
        <v>80</v>
      </c>
      <c r="CI84" s="42">
        <v>81</v>
      </c>
      <c r="CJ84" s="42">
        <v>82</v>
      </c>
      <c r="CK84" s="42">
        <v>83</v>
      </c>
      <c r="CL84" s="42">
        <v>84</v>
      </c>
      <c r="CM84" s="42">
        <v>85</v>
      </c>
      <c r="CN84" s="42">
        <v>86</v>
      </c>
      <c r="CO84" s="42">
        <v>87</v>
      </c>
      <c r="CP84" s="42">
        <v>88</v>
      </c>
      <c r="CQ84" s="42">
        <v>89</v>
      </c>
      <c r="CR84" s="42">
        <v>90</v>
      </c>
      <c r="CS84" s="42">
        <v>91</v>
      </c>
      <c r="CT84" s="42">
        <v>92</v>
      </c>
      <c r="CU84" s="42">
        <v>93</v>
      </c>
      <c r="CV84" s="42">
        <v>94</v>
      </c>
      <c r="CW84" s="42">
        <v>95</v>
      </c>
    </row>
    <row r="85" spans="1:101" s="25" customFormat="1" ht="35.450000000000003" customHeight="1" x14ac:dyDescent="0.25">
      <c r="A85" s="31" t="s">
        <v>132</v>
      </c>
      <c r="B85" s="7" t="s">
        <v>124</v>
      </c>
      <c r="C85" s="4" t="s">
        <v>125</v>
      </c>
      <c r="D85" s="32">
        <f>SUM(F85:CB85)</f>
        <v>7271000</v>
      </c>
      <c r="E85" s="32"/>
      <c r="F85" s="8">
        <v>121000</v>
      </c>
      <c r="G85" s="8">
        <v>178000</v>
      </c>
      <c r="H85" s="8">
        <v>178000</v>
      </c>
      <c r="I85" s="8">
        <v>178000</v>
      </c>
      <c r="J85" s="8">
        <v>178000</v>
      </c>
      <c r="K85" s="8">
        <v>178000</v>
      </c>
      <c r="L85" s="8">
        <v>178000</v>
      </c>
      <c r="M85" s="8">
        <v>178000</v>
      </c>
      <c r="N85" s="8">
        <v>178000</v>
      </c>
      <c r="O85" s="8">
        <v>227000</v>
      </c>
      <c r="P85" s="8">
        <v>74000</v>
      </c>
      <c r="Q85" s="8">
        <v>67000</v>
      </c>
      <c r="R85" s="8">
        <v>65000</v>
      </c>
      <c r="S85" s="8">
        <v>133000</v>
      </c>
      <c r="T85" s="8">
        <v>27000</v>
      </c>
      <c r="U85" s="8">
        <v>27000</v>
      </c>
      <c r="V85" s="8">
        <v>27000</v>
      </c>
      <c r="W85" s="8">
        <v>27000</v>
      </c>
      <c r="X85" s="8">
        <v>27000</v>
      </c>
      <c r="Y85" s="8">
        <v>27000</v>
      </c>
      <c r="Z85" s="8">
        <v>27000</v>
      </c>
      <c r="AA85" s="8">
        <v>27000</v>
      </c>
      <c r="AB85" s="8">
        <v>27000</v>
      </c>
      <c r="AC85" s="8">
        <v>27000</v>
      </c>
      <c r="AD85" s="8">
        <v>70000</v>
      </c>
      <c r="AE85" s="8">
        <v>70000</v>
      </c>
      <c r="AF85" s="8">
        <v>79000</v>
      </c>
      <c r="AG85" s="8">
        <v>274000</v>
      </c>
      <c r="AH85" s="8">
        <v>274000</v>
      </c>
      <c r="AI85" s="8">
        <v>274000</v>
      </c>
      <c r="AJ85" s="8">
        <v>209000</v>
      </c>
      <c r="AK85" s="8">
        <v>76000</v>
      </c>
      <c r="AL85" s="8">
        <v>76000</v>
      </c>
      <c r="AM85" s="8">
        <v>76000</v>
      </c>
      <c r="AN85" s="8">
        <v>76000</v>
      </c>
      <c r="AO85" s="8">
        <v>76000</v>
      </c>
      <c r="AP85" s="8">
        <v>76000</v>
      </c>
      <c r="AQ85" s="8">
        <v>76000</v>
      </c>
      <c r="AR85" s="8">
        <v>76000</v>
      </c>
      <c r="AS85" s="8">
        <v>76000</v>
      </c>
      <c r="AT85" s="8">
        <v>76000</v>
      </c>
      <c r="AU85" s="8">
        <v>76000</v>
      </c>
      <c r="AV85" s="8">
        <v>76000</v>
      </c>
      <c r="AW85" s="8">
        <v>76000</v>
      </c>
      <c r="AX85" s="8">
        <v>76000</v>
      </c>
      <c r="AY85" s="8">
        <v>76000</v>
      </c>
      <c r="AZ85" s="8">
        <v>76000</v>
      </c>
      <c r="BA85" s="8">
        <v>76000</v>
      </c>
      <c r="BB85" s="8">
        <v>76000</v>
      </c>
      <c r="BC85" s="8">
        <v>76000</v>
      </c>
      <c r="BD85" s="8">
        <v>76000</v>
      </c>
      <c r="BE85" s="8">
        <v>76000</v>
      </c>
      <c r="BF85" s="8">
        <v>76000</v>
      </c>
      <c r="BG85" s="8">
        <v>76000</v>
      </c>
      <c r="BH85" s="8">
        <v>76000</v>
      </c>
      <c r="BI85" s="8">
        <v>76000</v>
      </c>
      <c r="BJ85" s="8">
        <v>76000</v>
      </c>
      <c r="BK85" s="8">
        <v>76000</v>
      </c>
      <c r="BL85" s="8">
        <v>76000</v>
      </c>
      <c r="BM85" s="8">
        <v>76000</v>
      </c>
      <c r="BN85" s="8">
        <v>76000</v>
      </c>
      <c r="BO85" s="8">
        <v>76000</v>
      </c>
      <c r="BP85" s="8">
        <v>76000</v>
      </c>
      <c r="BQ85" s="8">
        <v>76000</v>
      </c>
      <c r="BR85" s="8">
        <v>76000</v>
      </c>
      <c r="BS85" s="8">
        <v>76000</v>
      </c>
      <c r="BT85" s="8">
        <v>76000</v>
      </c>
      <c r="BU85" s="8">
        <v>76000</v>
      </c>
      <c r="BV85" s="8">
        <v>76000</v>
      </c>
      <c r="BW85" s="8">
        <v>76000</v>
      </c>
      <c r="BX85" s="8">
        <v>76000</v>
      </c>
      <c r="BY85" s="8">
        <v>150000</v>
      </c>
      <c r="BZ85" s="33">
        <v>150000</v>
      </c>
      <c r="CA85" s="34">
        <f t="shared" ref="CA85:CW85" si="170">CH58*1000</f>
        <v>150000</v>
      </c>
      <c r="CB85" s="34">
        <f t="shared" si="170"/>
        <v>150000</v>
      </c>
      <c r="CC85" s="34">
        <f t="shared" si="170"/>
        <v>150000</v>
      </c>
      <c r="CD85" s="34">
        <f t="shared" si="170"/>
        <v>0</v>
      </c>
      <c r="CE85" s="34">
        <f t="shared" si="170"/>
        <v>0</v>
      </c>
      <c r="CF85" s="34">
        <f t="shared" si="170"/>
        <v>0</v>
      </c>
      <c r="CG85" s="34">
        <f t="shared" si="170"/>
        <v>0</v>
      </c>
      <c r="CH85" s="34">
        <f t="shared" si="170"/>
        <v>0</v>
      </c>
      <c r="CI85" s="34">
        <f t="shared" si="170"/>
        <v>0</v>
      </c>
      <c r="CJ85" s="34">
        <f t="shared" si="170"/>
        <v>0</v>
      </c>
      <c r="CK85" s="34">
        <f t="shared" si="170"/>
        <v>0</v>
      </c>
      <c r="CL85" s="34">
        <f t="shared" si="170"/>
        <v>0</v>
      </c>
      <c r="CM85" s="34">
        <f t="shared" si="170"/>
        <v>0</v>
      </c>
      <c r="CN85" s="34">
        <f t="shared" si="170"/>
        <v>0</v>
      </c>
      <c r="CO85" s="34">
        <f t="shared" si="170"/>
        <v>0</v>
      </c>
      <c r="CP85" s="34">
        <f t="shared" si="170"/>
        <v>0</v>
      </c>
      <c r="CQ85" s="34">
        <f t="shared" si="170"/>
        <v>0</v>
      </c>
      <c r="CR85" s="34">
        <f t="shared" si="170"/>
        <v>0</v>
      </c>
      <c r="CS85" s="34">
        <f t="shared" si="170"/>
        <v>0</v>
      </c>
      <c r="CT85" s="34">
        <f t="shared" si="170"/>
        <v>0</v>
      </c>
      <c r="CU85" s="34">
        <f t="shared" si="170"/>
        <v>0</v>
      </c>
      <c r="CV85" s="34">
        <f t="shared" si="170"/>
        <v>0</v>
      </c>
      <c r="CW85" s="34">
        <f t="shared" si="170"/>
        <v>0</v>
      </c>
    </row>
    <row r="86" spans="1:101" s="25" customFormat="1" ht="21" customHeight="1" x14ac:dyDescent="0.25">
      <c r="A86" s="4" t="s">
        <v>126</v>
      </c>
      <c r="B86" s="4" t="s">
        <v>97</v>
      </c>
      <c r="C86" s="36">
        <v>1.72045</v>
      </c>
      <c r="D86" s="32"/>
      <c r="E86" s="32"/>
      <c r="F86" s="36">
        <f>C86</f>
        <v>1.72045</v>
      </c>
      <c r="G86" s="36">
        <f>F86</f>
        <v>1.72045</v>
      </c>
      <c r="H86" s="36">
        <f t="shared" ref="H86:BS86" si="171">G86</f>
        <v>1.72045</v>
      </c>
      <c r="I86" s="36">
        <f t="shared" si="171"/>
        <v>1.72045</v>
      </c>
      <c r="J86" s="36">
        <f t="shared" si="171"/>
        <v>1.72045</v>
      </c>
      <c r="K86" s="36">
        <f t="shared" si="171"/>
        <v>1.72045</v>
      </c>
      <c r="L86" s="36">
        <f t="shared" si="171"/>
        <v>1.72045</v>
      </c>
      <c r="M86" s="36">
        <f t="shared" si="171"/>
        <v>1.72045</v>
      </c>
      <c r="N86" s="36">
        <f t="shared" si="171"/>
        <v>1.72045</v>
      </c>
      <c r="O86" s="36">
        <f t="shared" si="171"/>
        <v>1.72045</v>
      </c>
      <c r="P86" s="36">
        <f t="shared" si="171"/>
        <v>1.72045</v>
      </c>
      <c r="Q86" s="36">
        <f t="shared" si="171"/>
        <v>1.72045</v>
      </c>
      <c r="R86" s="36">
        <f t="shared" si="171"/>
        <v>1.72045</v>
      </c>
      <c r="S86" s="36">
        <f t="shared" si="171"/>
        <v>1.72045</v>
      </c>
      <c r="T86" s="36">
        <f t="shared" si="171"/>
        <v>1.72045</v>
      </c>
      <c r="U86" s="36">
        <f t="shared" si="171"/>
        <v>1.72045</v>
      </c>
      <c r="V86" s="36">
        <f t="shared" si="171"/>
        <v>1.72045</v>
      </c>
      <c r="W86" s="36">
        <f t="shared" si="171"/>
        <v>1.72045</v>
      </c>
      <c r="X86" s="36">
        <f t="shared" si="171"/>
        <v>1.72045</v>
      </c>
      <c r="Y86" s="36">
        <f t="shared" si="171"/>
        <v>1.72045</v>
      </c>
      <c r="Z86" s="36">
        <f t="shared" si="171"/>
        <v>1.72045</v>
      </c>
      <c r="AA86" s="36">
        <f t="shared" si="171"/>
        <v>1.72045</v>
      </c>
      <c r="AB86" s="36">
        <f t="shared" si="171"/>
        <v>1.72045</v>
      </c>
      <c r="AC86" s="36">
        <f t="shared" si="171"/>
        <v>1.72045</v>
      </c>
      <c r="AD86" s="36">
        <f t="shared" si="171"/>
        <v>1.72045</v>
      </c>
      <c r="AE86" s="36">
        <f t="shared" si="171"/>
        <v>1.72045</v>
      </c>
      <c r="AF86" s="36">
        <f t="shared" si="171"/>
        <v>1.72045</v>
      </c>
      <c r="AG86" s="36">
        <f t="shared" si="171"/>
        <v>1.72045</v>
      </c>
      <c r="AH86" s="36">
        <f t="shared" si="171"/>
        <v>1.72045</v>
      </c>
      <c r="AI86" s="36">
        <f t="shared" si="171"/>
        <v>1.72045</v>
      </c>
      <c r="AJ86" s="36">
        <f t="shared" si="171"/>
        <v>1.72045</v>
      </c>
      <c r="AK86" s="36">
        <f t="shared" si="171"/>
        <v>1.72045</v>
      </c>
      <c r="AL86" s="36">
        <f t="shared" si="171"/>
        <v>1.72045</v>
      </c>
      <c r="AM86" s="36">
        <f t="shared" si="171"/>
        <v>1.72045</v>
      </c>
      <c r="AN86" s="36">
        <f t="shared" si="171"/>
        <v>1.72045</v>
      </c>
      <c r="AO86" s="36">
        <f t="shared" si="171"/>
        <v>1.72045</v>
      </c>
      <c r="AP86" s="36">
        <f t="shared" si="171"/>
        <v>1.72045</v>
      </c>
      <c r="AQ86" s="36">
        <f t="shared" si="171"/>
        <v>1.72045</v>
      </c>
      <c r="AR86" s="36">
        <f t="shared" si="171"/>
        <v>1.72045</v>
      </c>
      <c r="AS86" s="36">
        <f t="shared" si="171"/>
        <v>1.72045</v>
      </c>
      <c r="AT86" s="36">
        <f t="shared" si="171"/>
        <v>1.72045</v>
      </c>
      <c r="AU86" s="36">
        <f t="shared" si="171"/>
        <v>1.72045</v>
      </c>
      <c r="AV86" s="36">
        <f t="shared" si="171"/>
        <v>1.72045</v>
      </c>
      <c r="AW86" s="36">
        <f t="shared" si="171"/>
        <v>1.72045</v>
      </c>
      <c r="AX86" s="36">
        <f t="shared" si="171"/>
        <v>1.72045</v>
      </c>
      <c r="AY86" s="36">
        <f t="shared" si="171"/>
        <v>1.72045</v>
      </c>
      <c r="AZ86" s="36">
        <f t="shared" si="171"/>
        <v>1.72045</v>
      </c>
      <c r="BA86" s="36">
        <f t="shared" si="171"/>
        <v>1.72045</v>
      </c>
      <c r="BB86" s="36">
        <f t="shared" si="171"/>
        <v>1.72045</v>
      </c>
      <c r="BC86" s="36">
        <f t="shared" si="171"/>
        <v>1.72045</v>
      </c>
      <c r="BD86" s="36">
        <f t="shared" si="171"/>
        <v>1.72045</v>
      </c>
      <c r="BE86" s="36">
        <f t="shared" si="171"/>
        <v>1.72045</v>
      </c>
      <c r="BF86" s="36">
        <f t="shared" si="171"/>
        <v>1.72045</v>
      </c>
      <c r="BG86" s="36">
        <f t="shared" si="171"/>
        <v>1.72045</v>
      </c>
      <c r="BH86" s="36">
        <f t="shared" si="171"/>
        <v>1.72045</v>
      </c>
      <c r="BI86" s="36">
        <f t="shared" si="171"/>
        <v>1.72045</v>
      </c>
      <c r="BJ86" s="36">
        <f t="shared" si="171"/>
        <v>1.72045</v>
      </c>
      <c r="BK86" s="36">
        <f t="shared" si="171"/>
        <v>1.72045</v>
      </c>
      <c r="BL86" s="36">
        <f t="shared" si="171"/>
        <v>1.72045</v>
      </c>
      <c r="BM86" s="36">
        <f t="shared" si="171"/>
        <v>1.72045</v>
      </c>
      <c r="BN86" s="36">
        <f t="shared" si="171"/>
        <v>1.72045</v>
      </c>
      <c r="BO86" s="36">
        <f t="shared" si="171"/>
        <v>1.72045</v>
      </c>
      <c r="BP86" s="36">
        <f t="shared" si="171"/>
        <v>1.72045</v>
      </c>
      <c r="BQ86" s="36">
        <f t="shared" si="171"/>
        <v>1.72045</v>
      </c>
      <c r="BR86" s="36">
        <f t="shared" si="171"/>
        <v>1.72045</v>
      </c>
      <c r="BS86" s="36">
        <f t="shared" si="171"/>
        <v>1.72045</v>
      </c>
      <c r="BT86" s="36">
        <f t="shared" ref="BT86:CL86" si="172">BS86</f>
        <v>1.72045</v>
      </c>
      <c r="BU86" s="36">
        <f t="shared" si="172"/>
        <v>1.72045</v>
      </c>
      <c r="BV86" s="36">
        <f t="shared" si="172"/>
        <v>1.72045</v>
      </c>
      <c r="BW86" s="36">
        <f t="shared" si="172"/>
        <v>1.72045</v>
      </c>
      <c r="BX86" s="36">
        <f t="shared" si="172"/>
        <v>1.72045</v>
      </c>
      <c r="BY86" s="36">
        <f t="shared" si="172"/>
        <v>1.72045</v>
      </c>
      <c r="BZ86" s="37">
        <f t="shared" si="172"/>
        <v>1.72045</v>
      </c>
      <c r="CA86" s="37">
        <f t="shared" si="172"/>
        <v>1.72045</v>
      </c>
      <c r="CB86" s="37">
        <f t="shared" si="172"/>
        <v>1.72045</v>
      </c>
      <c r="CC86" s="37">
        <f t="shared" si="172"/>
        <v>1.72045</v>
      </c>
      <c r="CD86" s="37">
        <f t="shared" si="172"/>
        <v>1.72045</v>
      </c>
      <c r="CE86" s="37">
        <f t="shared" si="172"/>
        <v>1.72045</v>
      </c>
      <c r="CF86" s="37">
        <f t="shared" si="172"/>
        <v>1.72045</v>
      </c>
      <c r="CG86" s="37">
        <f t="shared" si="172"/>
        <v>1.72045</v>
      </c>
      <c r="CH86" s="37">
        <f t="shared" si="172"/>
        <v>1.72045</v>
      </c>
      <c r="CI86" s="37">
        <f t="shared" si="172"/>
        <v>1.72045</v>
      </c>
      <c r="CJ86" s="37">
        <f t="shared" si="172"/>
        <v>1.72045</v>
      </c>
      <c r="CK86" s="37">
        <f t="shared" si="172"/>
        <v>1.72045</v>
      </c>
      <c r="CL86" s="37">
        <f t="shared" si="172"/>
        <v>1.72045</v>
      </c>
      <c r="CM86" s="37">
        <f t="shared" ref="CM86" si="173">CL86</f>
        <v>1.72045</v>
      </c>
      <c r="CN86" s="37">
        <f t="shared" ref="CN86" si="174">CM86</f>
        <v>1.72045</v>
      </c>
      <c r="CO86" s="37">
        <f t="shared" ref="CO86" si="175">CN86</f>
        <v>1.72045</v>
      </c>
      <c r="CP86" s="37">
        <f t="shared" ref="CP86" si="176">CO86</f>
        <v>1.72045</v>
      </c>
      <c r="CQ86" s="37">
        <f t="shared" ref="CQ86" si="177">CP86</f>
        <v>1.72045</v>
      </c>
      <c r="CR86" s="37">
        <f t="shared" ref="CR86" si="178">CQ86</f>
        <v>1.72045</v>
      </c>
      <c r="CS86" s="37">
        <f t="shared" ref="CS86" si="179">CR86</f>
        <v>1.72045</v>
      </c>
      <c r="CT86" s="37">
        <f t="shared" ref="CT86" si="180">CS86</f>
        <v>1.72045</v>
      </c>
      <c r="CU86" s="37">
        <f t="shared" ref="CU86" si="181">CT86</f>
        <v>1.72045</v>
      </c>
      <c r="CV86" s="37">
        <f t="shared" ref="CV86" si="182">CU86</f>
        <v>1.72045</v>
      </c>
      <c r="CW86" s="37">
        <f t="shared" ref="CW86" si="183">CV86</f>
        <v>1.72045</v>
      </c>
    </row>
    <row r="87" spans="1:101" s="25" customFormat="1" ht="21" customHeight="1" x14ac:dyDescent="0.25">
      <c r="A87" s="4" t="s">
        <v>99</v>
      </c>
      <c r="B87" s="7" t="s">
        <v>124</v>
      </c>
      <c r="C87" s="4" t="s">
        <v>127</v>
      </c>
      <c r="D87" s="32">
        <f>SUM(F87:CB87)</f>
        <v>16289559.271182755</v>
      </c>
      <c r="E87" s="32"/>
      <c r="F87" s="8">
        <f t="shared" ref="F87:I87" si="184">F85*POWER((1+(F86/100)),F66)</f>
        <v>141078.17251966827</v>
      </c>
      <c r="G87" s="8">
        <f t="shared" si="184"/>
        <v>211107.04665374677</v>
      </c>
      <c r="H87" s="8">
        <f t="shared" si="184"/>
        <v>214739.03783790118</v>
      </c>
      <c r="I87" s="8">
        <f t="shared" si="184"/>
        <v>218433.51561438339</v>
      </c>
      <c r="J87" s="8">
        <f>J85*POWER((1+(J86/100)),J66)</f>
        <v>222191.55503377106</v>
      </c>
      <c r="K87" s="8">
        <f t="shared" ref="K87:BV87" si="185">K85*POWER((1+(K86/100)),K66)</f>
        <v>226014.24964234963</v>
      </c>
      <c r="L87" s="8">
        <f t="shared" si="185"/>
        <v>229902.71180032144</v>
      </c>
      <c r="M87" s="8">
        <f t="shared" si="185"/>
        <v>233858.07300549012</v>
      </c>
      <c r="N87" s="8">
        <f t="shared" si="185"/>
        <v>237881.48422251313</v>
      </c>
      <c r="O87" s="8">
        <f t="shared" si="185"/>
        <v>308584.96843508421</v>
      </c>
      <c r="P87" s="8">
        <f t="shared" si="185"/>
        <v>102326.68445292907</v>
      </c>
      <c r="Q87" s="8">
        <f t="shared" si="185"/>
        <v>94241.080824394157</v>
      </c>
      <c r="R87" s="8">
        <f t="shared" si="185"/>
        <v>93000.885783036327</v>
      </c>
      <c r="S87" s="8">
        <f t="shared" si="185"/>
        <v>193568.03533063459</v>
      </c>
      <c r="T87" s="8">
        <f t="shared" si="185"/>
        <v>39971.830586849421</v>
      </c>
      <c r="U87" s="8">
        <f t="shared" si="185"/>
        <v>40659.525946180882</v>
      </c>
      <c r="V87" s="8">
        <f t="shared" si="185"/>
        <v>41359.052760321953</v>
      </c>
      <c r="W87" s="8">
        <f t="shared" si="185"/>
        <v>42070.614583536924</v>
      </c>
      <c r="X87" s="8">
        <f t="shared" si="185"/>
        <v>42794.418472139383</v>
      </c>
      <c r="Y87" s="8">
        <f t="shared" si="185"/>
        <v>43530.675044743315</v>
      </c>
      <c r="Z87" s="8">
        <f t="shared" si="185"/>
        <v>44279.598543550601</v>
      </c>
      <c r="AA87" s="8">
        <f t="shared" si="185"/>
        <v>45041.40689669313</v>
      </c>
      <c r="AB87" s="8">
        <f t="shared" si="185"/>
        <v>45816.32178164729</v>
      </c>
      <c r="AC87" s="8">
        <f t="shared" si="185"/>
        <v>46604.568689739652</v>
      </c>
      <c r="AD87" s="8">
        <f t="shared" si="185"/>
        <v>122905.4218304948</v>
      </c>
      <c r="AE87" s="8">
        <f t="shared" si="185"/>
        <v>125019.94816037758</v>
      </c>
      <c r="AF87" s="8">
        <f t="shared" si="185"/>
        <v>143521.39221173886</v>
      </c>
      <c r="AG87" s="8">
        <f t="shared" si="185"/>
        <v>506347.16512795613</v>
      </c>
      <c r="AH87" s="8">
        <f t="shared" si="185"/>
        <v>515058.61493040004</v>
      </c>
      <c r="AI87" s="8">
        <f t="shared" si="185"/>
        <v>523919.94087097025</v>
      </c>
      <c r="AJ87" s="8">
        <f t="shared" si="185"/>
        <v>406507.83865759172</v>
      </c>
      <c r="AK87" s="8">
        <f t="shared" si="185"/>
        <v>150364.21918828232</v>
      </c>
      <c r="AL87" s="8">
        <f t="shared" si="185"/>
        <v>152951.16039730713</v>
      </c>
      <c r="AM87" s="8">
        <f t="shared" si="185"/>
        <v>155582.60863636262</v>
      </c>
      <c r="AN87" s="8">
        <f t="shared" si="185"/>
        <v>158259.32962664694</v>
      </c>
      <c r="AO87" s="8">
        <f t="shared" si="185"/>
        <v>160982.10226320862</v>
      </c>
      <c r="AP87" s="8">
        <f t="shared" si="185"/>
        <v>163751.71884159598</v>
      </c>
      <c r="AQ87" s="8">
        <f t="shared" si="185"/>
        <v>166568.98528840626</v>
      </c>
      <c r="AR87" s="8">
        <f t="shared" si="185"/>
        <v>169434.72139580065</v>
      </c>
      <c r="AS87" s="8">
        <f t="shared" si="185"/>
        <v>172349.76106005476</v>
      </c>
      <c r="AT87" s="8">
        <f t="shared" si="185"/>
        <v>175314.95252421248</v>
      </c>
      <c r="AU87" s="8">
        <f t="shared" si="185"/>
        <v>178331.15862491532</v>
      </c>
      <c r="AV87" s="8">
        <f t="shared" si="185"/>
        <v>181399.25704347767</v>
      </c>
      <c r="AW87" s="8">
        <f t="shared" si="185"/>
        <v>184520.14056128223</v>
      </c>
      <c r="AX87" s="8">
        <f t="shared" si="185"/>
        <v>187694.71731956882</v>
      </c>
      <c r="AY87" s="8">
        <f t="shared" si="185"/>
        <v>190923.91108369335</v>
      </c>
      <c r="AZ87" s="8">
        <f t="shared" si="185"/>
        <v>194208.66151193276</v>
      </c>
      <c r="BA87" s="8">
        <f t="shared" si="185"/>
        <v>197549.92442891485</v>
      </c>
      <c r="BB87" s="8">
        <f t="shared" si="185"/>
        <v>200948.67210375212</v>
      </c>
      <c r="BC87" s="8">
        <f t="shared" si="185"/>
        <v>204405.89353296117</v>
      </c>
      <c r="BD87" s="8">
        <f t="shared" si="185"/>
        <v>207922.59472824901</v>
      </c>
      <c r="BE87" s="8">
        <f t="shared" si="185"/>
        <v>211499.7990092512</v>
      </c>
      <c r="BF87" s="8">
        <f t="shared" si="185"/>
        <v>215138.54730130587</v>
      </c>
      <c r="BG87" s="8">
        <f t="shared" si="185"/>
        <v>218839.89843835123</v>
      </c>
      <c r="BH87" s="8">
        <f t="shared" si="185"/>
        <v>222604.92947103389</v>
      </c>
      <c r="BI87" s="8">
        <f t="shared" si="185"/>
        <v>226434.73598011833</v>
      </c>
      <c r="BJ87" s="8">
        <f t="shared" si="185"/>
        <v>230330.43239528828</v>
      </c>
      <c r="BK87" s="8">
        <f t="shared" si="185"/>
        <v>234293.15231943308</v>
      </c>
      <c r="BL87" s="8">
        <f t="shared" si="185"/>
        <v>238324.04885851275</v>
      </c>
      <c r="BM87" s="8">
        <f t="shared" si="185"/>
        <v>242424.29495709907</v>
      </c>
      <c r="BN87" s="8">
        <f t="shared" si="185"/>
        <v>246595.0837396885</v>
      </c>
      <c r="BO87" s="8">
        <f t="shared" si="185"/>
        <v>250837.62885788802</v>
      </c>
      <c r="BP87" s="8">
        <f t="shared" si="185"/>
        <v>255153.16484357358</v>
      </c>
      <c r="BQ87" s="8">
        <f t="shared" si="185"/>
        <v>259542.94746812488</v>
      </c>
      <c r="BR87" s="8">
        <f t="shared" si="185"/>
        <v>264008.25410784024</v>
      </c>
      <c r="BS87" s="8">
        <f t="shared" si="185"/>
        <v>268550.38411563862</v>
      </c>
      <c r="BT87" s="8">
        <f t="shared" si="185"/>
        <v>273170.6591991561</v>
      </c>
      <c r="BU87" s="8">
        <f t="shared" si="185"/>
        <v>277870.42380534805</v>
      </c>
      <c r="BV87" s="8">
        <f t="shared" si="185"/>
        <v>282651.0455117072</v>
      </c>
      <c r="BW87" s="8">
        <f t="shared" ref="BW87:BZ87" si="186">BW85*POWER((1+(BW86/100)),BW66)</f>
        <v>287513.91542421345</v>
      </c>
      <c r="BX87" s="8">
        <f t="shared" si="186"/>
        <v>292460.44858212932</v>
      </c>
      <c r="BY87" s="8">
        <f t="shared" si="186"/>
        <v>587155.42967715918</v>
      </c>
      <c r="BZ87" s="33">
        <f t="shared" si="186"/>
        <v>597257.14526704</v>
      </c>
      <c r="CA87" s="33">
        <f t="shared" ref="CA87:CL87" si="187">CA85*POWER((1+(CA86/100)),CA84)</f>
        <v>521068.92258126359</v>
      </c>
      <c r="CB87" s="33">
        <f t="shared" si="187"/>
        <v>530033.65285981307</v>
      </c>
      <c r="CC87" s="33">
        <f t="shared" si="187"/>
        <v>539152.61684043973</v>
      </c>
      <c r="CD87" s="33">
        <f t="shared" si="187"/>
        <v>0</v>
      </c>
      <c r="CE87" s="33">
        <f t="shared" si="187"/>
        <v>0</v>
      </c>
      <c r="CF87" s="33">
        <f t="shared" si="187"/>
        <v>0</v>
      </c>
      <c r="CG87" s="33">
        <f t="shared" si="187"/>
        <v>0</v>
      </c>
      <c r="CH87" s="33">
        <f t="shared" si="187"/>
        <v>0</v>
      </c>
      <c r="CI87" s="33">
        <f t="shared" si="187"/>
        <v>0</v>
      </c>
      <c r="CJ87" s="33">
        <f t="shared" si="187"/>
        <v>0</v>
      </c>
      <c r="CK87" s="33">
        <f t="shared" si="187"/>
        <v>0</v>
      </c>
      <c r="CL87" s="33">
        <f t="shared" si="187"/>
        <v>0</v>
      </c>
      <c r="CM87" s="33">
        <f t="shared" ref="CM87:CW87" si="188">CM85*POWER((1+(CM86/100)),CM84)</f>
        <v>0</v>
      </c>
      <c r="CN87" s="33">
        <f t="shared" si="188"/>
        <v>0</v>
      </c>
      <c r="CO87" s="33">
        <f t="shared" si="188"/>
        <v>0</v>
      </c>
      <c r="CP87" s="33">
        <f t="shared" si="188"/>
        <v>0</v>
      </c>
      <c r="CQ87" s="33">
        <f t="shared" si="188"/>
        <v>0</v>
      </c>
      <c r="CR87" s="33">
        <f t="shared" si="188"/>
        <v>0</v>
      </c>
      <c r="CS87" s="33">
        <f t="shared" si="188"/>
        <v>0</v>
      </c>
      <c r="CT87" s="33">
        <f t="shared" si="188"/>
        <v>0</v>
      </c>
      <c r="CU87" s="33">
        <f t="shared" si="188"/>
        <v>0</v>
      </c>
      <c r="CV87" s="33">
        <f t="shared" si="188"/>
        <v>0</v>
      </c>
      <c r="CW87" s="33">
        <f t="shared" si="188"/>
        <v>0</v>
      </c>
    </row>
    <row r="88" spans="1:101" s="25" customFormat="1" ht="29.45" customHeight="1" x14ac:dyDescent="0.25">
      <c r="A88" s="4" t="s">
        <v>128</v>
      </c>
      <c r="B88" s="4" t="s">
        <v>97</v>
      </c>
      <c r="C88" s="36">
        <v>1.97</v>
      </c>
      <c r="D88" s="32"/>
      <c r="E88" s="32"/>
      <c r="F88" s="36">
        <f>C88</f>
        <v>1.97</v>
      </c>
      <c r="G88" s="36">
        <f>F88</f>
        <v>1.97</v>
      </c>
      <c r="H88" s="36">
        <f t="shared" ref="H88:BS88" si="189">G88</f>
        <v>1.97</v>
      </c>
      <c r="I88" s="36">
        <f t="shared" si="189"/>
        <v>1.97</v>
      </c>
      <c r="J88" s="36">
        <f t="shared" si="189"/>
        <v>1.97</v>
      </c>
      <c r="K88" s="36">
        <f t="shared" si="189"/>
        <v>1.97</v>
      </c>
      <c r="L88" s="36">
        <f t="shared" si="189"/>
        <v>1.97</v>
      </c>
      <c r="M88" s="36">
        <f t="shared" si="189"/>
        <v>1.97</v>
      </c>
      <c r="N88" s="36">
        <f t="shared" si="189"/>
        <v>1.97</v>
      </c>
      <c r="O88" s="36">
        <f t="shared" si="189"/>
        <v>1.97</v>
      </c>
      <c r="P88" s="36">
        <f t="shared" si="189"/>
        <v>1.97</v>
      </c>
      <c r="Q88" s="36">
        <f t="shared" si="189"/>
        <v>1.97</v>
      </c>
      <c r="R88" s="36">
        <f t="shared" si="189"/>
        <v>1.97</v>
      </c>
      <c r="S88" s="36">
        <f t="shared" si="189"/>
        <v>1.97</v>
      </c>
      <c r="T88" s="36">
        <f t="shared" si="189"/>
        <v>1.97</v>
      </c>
      <c r="U88" s="36">
        <f t="shared" si="189"/>
        <v>1.97</v>
      </c>
      <c r="V88" s="36">
        <f t="shared" si="189"/>
        <v>1.97</v>
      </c>
      <c r="W88" s="36">
        <f t="shared" si="189"/>
        <v>1.97</v>
      </c>
      <c r="X88" s="36">
        <f t="shared" si="189"/>
        <v>1.97</v>
      </c>
      <c r="Y88" s="36">
        <f t="shared" si="189"/>
        <v>1.97</v>
      </c>
      <c r="Z88" s="36">
        <f t="shared" si="189"/>
        <v>1.97</v>
      </c>
      <c r="AA88" s="36">
        <f t="shared" si="189"/>
        <v>1.97</v>
      </c>
      <c r="AB88" s="36">
        <f t="shared" si="189"/>
        <v>1.97</v>
      </c>
      <c r="AC88" s="36">
        <f t="shared" si="189"/>
        <v>1.97</v>
      </c>
      <c r="AD88" s="36">
        <f t="shared" si="189"/>
        <v>1.97</v>
      </c>
      <c r="AE88" s="36">
        <f t="shared" si="189"/>
        <v>1.97</v>
      </c>
      <c r="AF88" s="36">
        <f t="shared" si="189"/>
        <v>1.97</v>
      </c>
      <c r="AG88" s="36">
        <f t="shared" si="189"/>
        <v>1.97</v>
      </c>
      <c r="AH88" s="36">
        <f t="shared" si="189"/>
        <v>1.97</v>
      </c>
      <c r="AI88" s="36">
        <f t="shared" si="189"/>
        <v>1.97</v>
      </c>
      <c r="AJ88" s="36">
        <f t="shared" si="189"/>
        <v>1.97</v>
      </c>
      <c r="AK88" s="36">
        <f t="shared" si="189"/>
        <v>1.97</v>
      </c>
      <c r="AL88" s="36">
        <f t="shared" si="189"/>
        <v>1.97</v>
      </c>
      <c r="AM88" s="36">
        <f t="shared" si="189"/>
        <v>1.97</v>
      </c>
      <c r="AN88" s="36">
        <f t="shared" si="189"/>
        <v>1.97</v>
      </c>
      <c r="AO88" s="36">
        <f t="shared" si="189"/>
        <v>1.97</v>
      </c>
      <c r="AP88" s="36">
        <f t="shared" si="189"/>
        <v>1.97</v>
      </c>
      <c r="AQ88" s="36">
        <f t="shared" si="189"/>
        <v>1.97</v>
      </c>
      <c r="AR88" s="36">
        <f t="shared" si="189"/>
        <v>1.97</v>
      </c>
      <c r="AS88" s="36">
        <f t="shared" si="189"/>
        <v>1.97</v>
      </c>
      <c r="AT88" s="36">
        <f t="shared" si="189"/>
        <v>1.97</v>
      </c>
      <c r="AU88" s="36">
        <f t="shared" si="189"/>
        <v>1.97</v>
      </c>
      <c r="AV88" s="36">
        <f t="shared" si="189"/>
        <v>1.97</v>
      </c>
      <c r="AW88" s="36">
        <f t="shared" si="189"/>
        <v>1.97</v>
      </c>
      <c r="AX88" s="36">
        <f t="shared" si="189"/>
        <v>1.97</v>
      </c>
      <c r="AY88" s="36">
        <f t="shared" si="189"/>
        <v>1.97</v>
      </c>
      <c r="AZ88" s="36">
        <f t="shared" si="189"/>
        <v>1.97</v>
      </c>
      <c r="BA88" s="36">
        <f t="shared" si="189"/>
        <v>1.97</v>
      </c>
      <c r="BB88" s="36">
        <f t="shared" si="189"/>
        <v>1.97</v>
      </c>
      <c r="BC88" s="36">
        <f t="shared" si="189"/>
        <v>1.97</v>
      </c>
      <c r="BD88" s="36">
        <f t="shared" si="189"/>
        <v>1.97</v>
      </c>
      <c r="BE88" s="36">
        <f t="shared" si="189"/>
        <v>1.97</v>
      </c>
      <c r="BF88" s="36">
        <f t="shared" si="189"/>
        <v>1.97</v>
      </c>
      <c r="BG88" s="36">
        <f t="shared" si="189"/>
        <v>1.97</v>
      </c>
      <c r="BH88" s="36">
        <f t="shared" si="189"/>
        <v>1.97</v>
      </c>
      <c r="BI88" s="36">
        <f t="shared" si="189"/>
        <v>1.97</v>
      </c>
      <c r="BJ88" s="36">
        <f t="shared" si="189"/>
        <v>1.97</v>
      </c>
      <c r="BK88" s="36">
        <f t="shared" si="189"/>
        <v>1.97</v>
      </c>
      <c r="BL88" s="36">
        <f t="shared" si="189"/>
        <v>1.97</v>
      </c>
      <c r="BM88" s="36">
        <f t="shared" si="189"/>
        <v>1.97</v>
      </c>
      <c r="BN88" s="36">
        <f t="shared" si="189"/>
        <v>1.97</v>
      </c>
      <c r="BO88" s="36">
        <f t="shared" si="189"/>
        <v>1.97</v>
      </c>
      <c r="BP88" s="36">
        <f t="shared" si="189"/>
        <v>1.97</v>
      </c>
      <c r="BQ88" s="36">
        <f t="shared" si="189"/>
        <v>1.97</v>
      </c>
      <c r="BR88" s="36">
        <f t="shared" si="189"/>
        <v>1.97</v>
      </c>
      <c r="BS88" s="36">
        <f t="shared" si="189"/>
        <v>1.97</v>
      </c>
      <c r="BT88" s="36">
        <f t="shared" ref="BT88:CL88" si="190">BS88</f>
        <v>1.97</v>
      </c>
      <c r="BU88" s="36">
        <f t="shared" si="190"/>
        <v>1.97</v>
      </c>
      <c r="BV88" s="36">
        <f t="shared" si="190"/>
        <v>1.97</v>
      </c>
      <c r="BW88" s="36">
        <f t="shared" si="190"/>
        <v>1.97</v>
      </c>
      <c r="BX88" s="36">
        <f t="shared" si="190"/>
        <v>1.97</v>
      </c>
      <c r="BY88" s="36">
        <f t="shared" si="190"/>
        <v>1.97</v>
      </c>
      <c r="BZ88" s="37">
        <f t="shared" si="190"/>
        <v>1.97</v>
      </c>
      <c r="CA88" s="37">
        <f t="shared" si="190"/>
        <v>1.97</v>
      </c>
      <c r="CB88" s="37">
        <f t="shared" si="190"/>
        <v>1.97</v>
      </c>
      <c r="CC88" s="37">
        <f t="shared" si="190"/>
        <v>1.97</v>
      </c>
      <c r="CD88" s="37">
        <f t="shared" si="190"/>
        <v>1.97</v>
      </c>
      <c r="CE88" s="37">
        <f t="shared" si="190"/>
        <v>1.97</v>
      </c>
      <c r="CF88" s="37">
        <f t="shared" si="190"/>
        <v>1.97</v>
      </c>
      <c r="CG88" s="37">
        <f t="shared" si="190"/>
        <v>1.97</v>
      </c>
      <c r="CH88" s="37">
        <f t="shared" si="190"/>
        <v>1.97</v>
      </c>
      <c r="CI88" s="37">
        <f t="shared" si="190"/>
        <v>1.97</v>
      </c>
      <c r="CJ88" s="37">
        <f t="shared" si="190"/>
        <v>1.97</v>
      </c>
      <c r="CK88" s="37">
        <f t="shared" si="190"/>
        <v>1.97</v>
      </c>
      <c r="CL88" s="37">
        <f t="shared" si="190"/>
        <v>1.97</v>
      </c>
      <c r="CM88" s="37">
        <f t="shared" ref="CM88" si="191">CL88</f>
        <v>1.97</v>
      </c>
      <c r="CN88" s="37">
        <f t="shared" ref="CN88" si="192">CM88</f>
        <v>1.97</v>
      </c>
      <c r="CO88" s="37">
        <f t="shared" ref="CO88" si="193">CN88</f>
        <v>1.97</v>
      </c>
      <c r="CP88" s="37">
        <f t="shared" ref="CP88" si="194">CO88</f>
        <v>1.97</v>
      </c>
      <c r="CQ88" s="37">
        <f t="shared" ref="CQ88" si="195">CP88</f>
        <v>1.97</v>
      </c>
      <c r="CR88" s="37">
        <f t="shared" ref="CR88" si="196">CQ88</f>
        <v>1.97</v>
      </c>
      <c r="CS88" s="37">
        <f t="shared" ref="CS88" si="197">CR88</f>
        <v>1.97</v>
      </c>
      <c r="CT88" s="37">
        <f t="shared" ref="CT88" si="198">CS88</f>
        <v>1.97</v>
      </c>
      <c r="CU88" s="37">
        <f t="shared" ref="CU88" si="199">CT88</f>
        <v>1.97</v>
      </c>
      <c r="CV88" s="37">
        <f t="shared" ref="CV88" si="200">CU88</f>
        <v>1.97</v>
      </c>
      <c r="CW88" s="37">
        <f t="shared" ref="CW88" si="201">CV88</f>
        <v>1.97</v>
      </c>
    </row>
    <row r="89" spans="1:101" s="25" customFormat="1" ht="27.75" customHeight="1" x14ac:dyDescent="0.25">
      <c r="A89" s="4" t="s">
        <v>99</v>
      </c>
      <c r="B89" s="7" t="s">
        <v>124</v>
      </c>
      <c r="C89" s="4" t="s">
        <v>129</v>
      </c>
      <c r="D89" s="32">
        <f>SUM(F89:CB89)</f>
        <v>48560936.484869994</v>
      </c>
      <c r="E89" s="32"/>
      <c r="F89" s="8">
        <f t="shared" ref="F89:I89" si="202">F87*POWER((1+(F88/100)),F66)</f>
        <v>168155.70224582049</v>
      </c>
      <c r="G89" s="8">
        <f t="shared" si="202"/>
        <v>256582.43546877356</v>
      </c>
      <c r="H89" s="8">
        <f t="shared" si="202"/>
        <v>266138.44509699807</v>
      </c>
      <c r="I89" s="8">
        <f t="shared" si="202"/>
        <v>276050.3532879902</v>
      </c>
      <c r="J89" s="8">
        <f>J87*POWER((1+(J88/100)),J66)</f>
        <v>286331.41492447874</v>
      </c>
      <c r="K89" s="8">
        <f t="shared" ref="K89:BV89" si="203">K87*POWER((1+(K88/100)),K66)</f>
        <v>296995.37854647217</v>
      </c>
      <c r="L89" s="8">
        <f t="shared" si="203"/>
        <v>308056.50473674748</v>
      </c>
      <c r="M89" s="8">
        <f t="shared" si="203"/>
        <v>319529.58519107901</v>
      </c>
      <c r="N89" s="8">
        <f t="shared" si="203"/>
        <v>331429.96249870717</v>
      </c>
      <c r="O89" s="8">
        <f t="shared" si="203"/>
        <v>438407.84269498015</v>
      </c>
      <c r="P89" s="8">
        <f t="shared" si="203"/>
        <v>148239.81669116893</v>
      </c>
      <c r="Q89" s="8">
        <f t="shared" si="203"/>
        <v>139215.83748273115</v>
      </c>
      <c r="R89" s="8">
        <f t="shared" si="203"/>
        <v>140090.24356034331</v>
      </c>
      <c r="S89" s="8">
        <f t="shared" si="203"/>
        <v>297321.87761962408</v>
      </c>
      <c r="T89" s="8">
        <f t="shared" si="203"/>
        <v>62606.537002861151</v>
      </c>
      <c r="U89" s="8">
        <f t="shared" si="203"/>
        <v>64938.219096750821</v>
      </c>
      <c r="V89" s="8">
        <f t="shared" si="203"/>
        <v>67356.741026338728</v>
      </c>
      <c r="W89" s="8">
        <f t="shared" si="203"/>
        <v>69865.337004849716</v>
      </c>
      <c r="X89" s="8">
        <f t="shared" si="203"/>
        <v>72467.361698698049</v>
      </c>
      <c r="Y89" s="8">
        <f t="shared" si="203"/>
        <v>75166.294713577285</v>
      </c>
      <c r="Z89" s="8">
        <f t="shared" si="203"/>
        <v>77965.745247627259</v>
      </c>
      <c r="AA89" s="8">
        <f t="shared" si="203"/>
        <v>80869.456917901378</v>
      </c>
      <c r="AB89" s="8">
        <f t="shared" si="203"/>
        <v>83881.312766587478</v>
      </c>
      <c r="AC89" s="8">
        <f t="shared" si="203"/>
        <v>87005.340453678247</v>
      </c>
      <c r="AD89" s="8">
        <f t="shared" si="203"/>
        <v>233970.37907453201</v>
      </c>
      <c r="AE89" s="8">
        <f t="shared" si="203"/>
        <v>242684.23819380786</v>
      </c>
      <c r="AF89" s="8">
        <f t="shared" si="203"/>
        <v>284086.9696139032</v>
      </c>
      <c r="AG89" s="8">
        <f t="shared" si="203"/>
        <v>1022010.7824912542</v>
      </c>
      <c r="AH89" s="8">
        <f t="shared" si="203"/>
        <v>1060073.9681484979</v>
      </c>
      <c r="AI89" s="8">
        <f t="shared" si="203"/>
        <v>1099554.7573449591</v>
      </c>
      <c r="AJ89" s="8">
        <f t="shared" si="203"/>
        <v>869947.96648851444</v>
      </c>
      <c r="AK89" s="8">
        <f t="shared" si="203"/>
        <v>328126.47691186995</v>
      </c>
      <c r="AL89" s="8">
        <f t="shared" si="203"/>
        <v>340347.03194291308</v>
      </c>
      <c r="AM89" s="8">
        <f t="shared" si="203"/>
        <v>353022.72234331828</v>
      </c>
      <c r="AN89" s="8">
        <f t="shared" si="203"/>
        <v>366170.4989147404</v>
      </c>
      <c r="AO89" s="8">
        <f t="shared" si="203"/>
        <v>379807.94376480661</v>
      </c>
      <c r="AP89" s="8">
        <f t="shared" si="203"/>
        <v>393953.29381911439</v>
      </c>
      <c r="AQ89" s="8">
        <f t="shared" si="203"/>
        <v>408625.46520889911</v>
      </c>
      <c r="AR89" s="8">
        <f t="shared" si="203"/>
        <v>423844.07856697979</v>
      </c>
      <c r="AS89" s="8">
        <f t="shared" si="203"/>
        <v>439629.48526581435</v>
      </c>
      <c r="AT89" s="8">
        <f t="shared" si="203"/>
        <v>456002.79463274794</v>
      </c>
      <c r="AU89" s="8">
        <f t="shared" si="203"/>
        <v>472985.90217885334</v>
      </c>
      <c r="AV89" s="8">
        <f t="shared" si="203"/>
        <v>490601.51887910737</v>
      </c>
      <c r="AW89" s="8">
        <f t="shared" si="203"/>
        <v>508873.20154306322</v>
      </c>
      <c r="AX89" s="8">
        <f t="shared" si="203"/>
        <v>527825.38431662938</v>
      </c>
      <c r="AY89" s="8">
        <f t="shared" si="203"/>
        <v>547483.41135708464</v>
      </c>
      <c r="AZ89" s="8">
        <f t="shared" si="203"/>
        <v>567873.57072502084</v>
      </c>
      <c r="BA89" s="8">
        <f t="shared" si="203"/>
        <v>589023.1295385391</v>
      </c>
      <c r="BB89" s="8">
        <f t="shared" si="203"/>
        <v>610960.3704367074</v>
      </c>
      <c r="BC89" s="8">
        <f t="shared" si="203"/>
        <v>633714.62940104457</v>
      </c>
      <c r="BD89" s="8">
        <f t="shared" si="203"/>
        <v>657316.33498560369</v>
      </c>
      <c r="BE89" s="8">
        <f t="shared" si="203"/>
        <v>681797.04900811973</v>
      </c>
      <c r="BF89" s="8">
        <f t="shared" si="203"/>
        <v>707189.50875663408</v>
      </c>
      <c r="BG89" s="8">
        <f t="shared" si="203"/>
        <v>733527.67076804058</v>
      </c>
      <c r="BH89" s="8">
        <f t="shared" si="203"/>
        <v>760846.75623709091</v>
      </c>
      <c r="BI89" s="8">
        <f t="shared" si="203"/>
        <v>789183.29811659118</v>
      </c>
      <c r="BJ89" s="8">
        <f t="shared" si="203"/>
        <v>818575.18997176818</v>
      </c>
      <c r="BK89" s="8">
        <f t="shared" si="203"/>
        <v>849061.73665414215</v>
      </c>
      <c r="BL89" s="8">
        <f t="shared" si="203"/>
        <v>880683.70686266571</v>
      </c>
      <c r="BM89" s="8">
        <f t="shared" si="203"/>
        <v>913483.38766242319</v>
      </c>
      <c r="BN89" s="8">
        <f t="shared" si="203"/>
        <v>947504.64103378903</v>
      </c>
      <c r="BO89" s="8">
        <f t="shared" si="203"/>
        <v>982792.96252767486</v>
      </c>
      <c r="BP89" s="8">
        <f t="shared" si="203"/>
        <v>1019395.5421052965</v>
      </c>
      <c r="BQ89" s="8">
        <f t="shared" si="203"/>
        <v>1057361.3272438236</v>
      </c>
      <c r="BR89" s="8">
        <f t="shared" si="203"/>
        <v>1096741.0883922982</v>
      </c>
      <c r="BS89" s="8">
        <f t="shared" si="203"/>
        <v>1137587.4868653603</v>
      </c>
      <c r="BT89" s="8">
        <f t="shared" si="203"/>
        <v>1179955.1452655632</v>
      </c>
      <c r="BU89" s="8">
        <f t="shared" si="203"/>
        <v>1223900.720528462</v>
      </c>
      <c r="BV89" s="8">
        <f t="shared" si="203"/>
        <v>1269482.9796881475</v>
      </c>
      <c r="BW89" s="8">
        <f t="shared" ref="BW89:BZ89" si="204">BW87*POWER((1+(BW88/100)),BW66)</f>
        <v>1316762.878464553</v>
      </c>
      <c r="BX89" s="8">
        <f t="shared" si="204"/>
        <v>1365803.6427776159</v>
      </c>
      <c r="BY89" s="8">
        <f t="shared" si="204"/>
        <v>2796060.8946657525</v>
      </c>
      <c r="BZ89" s="33">
        <f t="shared" si="204"/>
        <v>2900195.7890972923</v>
      </c>
      <c r="CA89" s="33">
        <f t="shared" ref="CA89:CL89" si="205">CA87*POWER((1+(CA88/100)),CA84)</f>
        <v>2164620.569195325</v>
      </c>
      <c r="CB89" s="33">
        <f t="shared" si="205"/>
        <v>2245238.4609184745</v>
      </c>
      <c r="CC89" s="33">
        <f t="shared" si="205"/>
        <v>2328858.8393399273</v>
      </c>
      <c r="CD89" s="33">
        <f t="shared" si="205"/>
        <v>0</v>
      </c>
      <c r="CE89" s="33">
        <f t="shared" si="205"/>
        <v>0</v>
      </c>
      <c r="CF89" s="33">
        <f t="shared" si="205"/>
        <v>0</v>
      </c>
      <c r="CG89" s="33">
        <f t="shared" si="205"/>
        <v>0</v>
      </c>
      <c r="CH89" s="33">
        <f t="shared" si="205"/>
        <v>0</v>
      </c>
      <c r="CI89" s="33">
        <f t="shared" si="205"/>
        <v>0</v>
      </c>
      <c r="CJ89" s="33">
        <f t="shared" si="205"/>
        <v>0</v>
      </c>
      <c r="CK89" s="33">
        <f t="shared" si="205"/>
        <v>0</v>
      </c>
      <c r="CL89" s="33">
        <f t="shared" si="205"/>
        <v>0</v>
      </c>
      <c r="CM89" s="33">
        <f t="shared" ref="CM89:CW89" si="206">CM87*POWER((1+(CM88/100)),CM84)</f>
        <v>0</v>
      </c>
      <c r="CN89" s="33">
        <f t="shared" si="206"/>
        <v>0</v>
      </c>
      <c r="CO89" s="33">
        <f t="shared" si="206"/>
        <v>0</v>
      </c>
      <c r="CP89" s="33">
        <f t="shared" si="206"/>
        <v>0</v>
      </c>
      <c r="CQ89" s="33">
        <f t="shared" si="206"/>
        <v>0</v>
      </c>
      <c r="CR89" s="33">
        <f t="shared" si="206"/>
        <v>0</v>
      </c>
      <c r="CS89" s="33">
        <f t="shared" si="206"/>
        <v>0</v>
      </c>
      <c r="CT89" s="33">
        <f t="shared" si="206"/>
        <v>0</v>
      </c>
      <c r="CU89" s="33">
        <f t="shared" si="206"/>
        <v>0</v>
      </c>
      <c r="CV89" s="33">
        <f t="shared" si="206"/>
        <v>0</v>
      </c>
      <c r="CW89" s="33">
        <f t="shared" si="206"/>
        <v>0</v>
      </c>
    </row>
    <row r="90" spans="1:101" s="44" customFormat="1" ht="21" customHeight="1" x14ac:dyDescent="0.25">
      <c r="A90" s="38"/>
      <c r="B90" s="38" t="s">
        <v>122</v>
      </c>
      <c r="C90" s="38"/>
      <c r="D90" s="39"/>
      <c r="E90" s="39"/>
      <c r="F90" s="41">
        <v>1</v>
      </c>
      <c r="G90" s="41">
        <v>2</v>
      </c>
      <c r="H90" s="41">
        <v>3</v>
      </c>
      <c r="I90" s="41">
        <v>4</v>
      </c>
      <c r="J90" s="41">
        <v>5</v>
      </c>
      <c r="K90" s="41">
        <v>6</v>
      </c>
      <c r="L90" s="41">
        <v>7</v>
      </c>
      <c r="M90" s="41">
        <v>8</v>
      </c>
      <c r="N90" s="41">
        <v>9</v>
      </c>
      <c r="O90" s="41">
        <v>10</v>
      </c>
      <c r="P90" s="41">
        <v>11</v>
      </c>
      <c r="Q90" s="41">
        <v>12</v>
      </c>
      <c r="R90" s="41">
        <v>13</v>
      </c>
      <c r="S90" s="41">
        <v>14</v>
      </c>
      <c r="T90" s="41">
        <v>15</v>
      </c>
      <c r="U90" s="41">
        <v>16</v>
      </c>
      <c r="V90" s="41">
        <v>17</v>
      </c>
      <c r="W90" s="41">
        <v>18</v>
      </c>
      <c r="X90" s="41">
        <v>19</v>
      </c>
      <c r="Y90" s="41">
        <v>20</v>
      </c>
      <c r="Z90" s="41">
        <v>21</v>
      </c>
      <c r="AA90" s="41">
        <v>22</v>
      </c>
      <c r="AB90" s="41">
        <v>23</v>
      </c>
      <c r="AC90" s="41">
        <v>24</v>
      </c>
      <c r="AD90" s="41">
        <v>25</v>
      </c>
      <c r="AE90" s="41">
        <v>26</v>
      </c>
      <c r="AF90" s="41">
        <v>27</v>
      </c>
      <c r="AG90" s="41">
        <v>28</v>
      </c>
      <c r="AH90" s="41">
        <v>29</v>
      </c>
      <c r="AI90" s="41">
        <v>30</v>
      </c>
      <c r="AJ90" s="41">
        <v>31</v>
      </c>
      <c r="AK90" s="41">
        <v>32</v>
      </c>
      <c r="AL90" s="41">
        <v>33</v>
      </c>
      <c r="AM90" s="41">
        <v>34</v>
      </c>
      <c r="AN90" s="41">
        <v>35</v>
      </c>
      <c r="AO90" s="41">
        <v>36</v>
      </c>
      <c r="AP90" s="41">
        <v>37</v>
      </c>
      <c r="AQ90" s="41">
        <v>38</v>
      </c>
      <c r="AR90" s="41">
        <v>39</v>
      </c>
      <c r="AS90" s="41">
        <v>40</v>
      </c>
      <c r="AT90" s="41">
        <v>41</v>
      </c>
      <c r="AU90" s="41">
        <v>42</v>
      </c>
      <c r="AV90" s="41">
        <v>43</v>
      </c>
      <c r="AW90" s="41">
        <v>44</v>
      </c>
      <c r="AX90" s="41">
        <v>45</v>
      </c>
      <c r="AY90" s="41">
        <v>46</v>
      </c>
      <c r="AZ90" s="41">
        <v>47</v>
      </c>
      <c r="BA90" s="41">
        <v>48</v>
      </c>
      <c r="BB90" s="41">
        <v>49</v>
      </c>
      <c r="BC90" s="41">
        <v>50</v>
      </c>
      <c r="BD90" s="41">
        <v>51</v>
      </c>
      <c r="BE90" s="41">
        <v>52</v>
      </c>
      <c r="BF90" s="41">
        <v>53</v>
      </c>
      <c r="BG90" s="41">
        <v>54</v>
      </c>
      <c r="BH90" s="41">
        <v>55</v>
      </c>
      <c r="BI90" s="41">
        <v>56</v>
      </c>
      <c r="BJ90" s="41">
        <v>57</v>
      </c>
      <c r="BK90" s="41">
        <v>58</v>
      </c>
      <c r="BL90" s="41">
        <v>59</v>
      </c>
      <c r="BM90" s="41">
        <v>60</v>
      </c>
      <c r="BN90" s="41">
        <v>61</v>
      </c>
      <c r="BO90" s="41">
        <v>62</v>
      </c>
      <c r="BP90" s="41">
        <v>63</v>
      </c>
      <c r="BQ90" s="41">
        <v>64</v>
      </c>
      <c r="BR90" s="41">
        <v>65</v>
      </c>
      <c r="BS90" s="41">
        <v>66</v>
      </c>
      <c r="BT90" s="41">
        <v>67</v>
      </c>
      <c r="BU90" s="41">
        <v>68</v>
      </c>
      <c r="BV90" s="41">
        <v>69</v>
      </c>
      <c r="BW90" s="41">
        <v>70</v>
      </c>
      <c r="BX90" s="41">
        <v>71</v>
      </c>
      <c r="BY90" s="41">
        <v>72</v>
      </c>
      <c r="BZ90" s="42">
        <v>73</v>
      </c>
      <c r="CA90" s="42">
        <v>73</v>
      </c>
      <c r="CB90" s="42">
        <v>74</v>
      </c>
      <c r="CC90" s="42">
        <v>75</v>
      </c>
      <c r="CD90" s="42">
        <v>76</v>
      </c>
      <c r="CE90" s="42">
        <v>77</v>
      </c>
      <c r="CF90" s="42">
        <v>78</v>
      </c>
      <c r="CG90" s="42">
        <v>79</v>
      </c>
      <c r="CH90" s="42">
        <v>80</v>
      </c>
      <c r="CI90" s="42">
        <v>81</v>
      </c>
      <c r="CJ90" s="42">
        <v>82</v>
      </c>
      <c r="CK90" s="42">
        <v>83</v>
      </c>
      <c r="CL90" s="42">
        <v>84</v>
      </c>
      <c r="CM90" s="42">
        <v>85</v>
      </c>
      <c r="CN90" s="42">
        <v>86</v>
      </c>
      <c r="CO90" s="42">
        <v>87</v>
      </c>
      <c r="CP90" s="42">
        <v>88</v>
      </c>
      <c r="CQ90" s="42">
        <v>89</v>
      </c>
      <c r="CR90" s="42">
        <v>90</v>
      </c>
      <c r="CS90" s="42">
        <v>91</v>
      </c>
      <c r="CT90" s="42">
        <v>92</v>
      </c>
      <c r="CU90" s="42">
        <v>93</v>
      </c>
      <c r="CV90" s="42">
        <v>94</v>
      </c>
      <c r="CW90" s="42">
        <v>95</v>
      </c>
    </row>
    <row r="91" spans="1:101" s="50" customFormat="1" ht="36.75" customHeight="1" x14ac:dyDescent="0.25">
      <c r="A91" s="45" t="s">
        <v>133</v>
      </c>
      <c r="B91" s="45" t="s">
        <v>124</v>
      </c>
      <c r="C91" s="45" t="s">
        <v>129</v>
      </c>
      <c r="D91" s="46">
        <f>SUM(F91:CL91)</f>
        <v>136716841.73212165</v>
      </c>
      <c r="E91" s="47">
        <v>0</v>
      </c>
      <c r="F91" s="47">
        <f>F71+F77+F83+F89</f>
        <v>389120.63329611352</v>
      </c>
      <c r="G91" s="47">
        <f t="shared" ref="G91:BR91" si="207">G71+G77+G83+G89</f>
        <v>465596.21717086434</v>
      </c>
      <c r="H91" s="47">
        <f t="shared" si="207"/>
        <v>481441.45686086168</v>
      </c>
      <c r="I91" s="47">
        <f t="shared" si="207"/>
        <v>499371.98740861146</v>
      </c>
      <c r="J91" s="47">
        <f t="shared" si="207"/>
        <v>672396.2440361355</v>
      </c>
      <c r="K91" s="47">
        <f t="shared" si="207"/>
        <v>700775.61230066465</v>
      </c>
      <c r="L91" s="47">
        <f t="shared" si="207"/>
        <v>702645.73552314308</v>
      </c>
      <c r="M91" s="47">
        <f t="shared" si="207"/>
        <v>714453.79160701938</v>
      </c>
      <c r="N91" s="47">
        <f t="shared" si="207"/>
        <v>741062.50041845744</v>
      </c>
      <c r="O91" s="47">
        <f t="shared" si="207"/>
        <v>822738.94708397146</v>
      </c>
      <c r="P91" s="47">
        <f t="shared" si="207"/>
        <v>532862.04378176935</v>
      </c>
      <c r="Q91" s="47">
        <f t="shared" si="207"/>
        <v>525695.62512135785</v>
      </c>
      <c r="R91" s="47">
        <f t="shared" si="207"/>
        <v>545274.33262718248</v>
      </c>
      <c r="S91" s="47">
        <f t="shared" si="207"/>
        <v>713125.40571924858</v>
      </c>
      <c r="T91" s="47">
        <f t="shared" si="207"/>
        <v>496214.77476341807</v>
      </c>
      <c r="U91" s="47">
        <f t="shared" si="207"/>
        <v>514695.51432239538</v>
      </c>
      <c r="V91" s="47">
        <f t="shared" si="207"/>
        <v>481475.96363271755</v>
      </c>
      <c r="W91" s="47">
        <f t="shared" si="207"/>
        <v>499407.7793309628</v>
      </c>
      <c r="X91" s="47">
        <f t="shared" si="207"/>
        <v>464327.91014350974</v>
      </c>
      <c r="Y91" s="47">
        <f t="shared" si="207"/>
        <v>481621.07353514328</v>
      </c>
      <c r="Z91" s="47">
        <f t="shared" si="207"/>
        <v>499558.29362368572</v>
      </c>
      <c r="AA91" s="47">
        <f t="shared" si="207"/>
        <v>518163.55728877557</v>
      </c>
      <c r="AB91" s="47">
        <f t="shared" si="207"/>
        <v>537461.74476369016</v>
      </c>
      <c r="AC91" s="47">
        <f t="shared" si="207"/>
        <v>689597.88359582017</v>
      </c>
      <c r="AD91" s="47">
        <f t="shared" si="207"/>
        <v>1049524.271848615</v>
      </c>
      <c r="AE91" s="47">
        <f t="shared" si="207"/>
        <v>1265424.9562962838</v>
      </c>
      <c r="AF91" s="47">
        <f t="shared" si="207"/>
        <v>1499547.675050603</v>
      </c>
      <c r="AG91" s="47">
        <f t="shared" si="207"/>
        <v>2282739.4119877648</v>
      </c>
      <c r="AH91" s="47">
        <f t="shared" si="207"/>
        <v>2170443.4165376183</v>
      </c>
      <c r="AI91" s="47">
        <f t="shared" si="207"/>
        <v>2046616.5191457267</v>
      </c>
      <c r="AJ91" s="47">
        <f t="shared" si="207"/>
        <v>1685784.336975351</v>
      </c>
      <c r="AK91" s="47">
        <f t="shared" si="207"/>
        <v>1256379.0102809756</v>
      </c>
      <c r="AL91" s="47">
        <f t="shared" si="207"/>
        <v>1370344.6286122552</v>
      </c>
      <c r="AM91" s="47">
        <f t="shared" si="207"/>
        <v>1426025.9968341934</v>
      </c>
      <c r="AN91" s="47">
        <f t="shared" si="207"/>
        <v>1474318.0614198758</v>
      </c>
      <c r="AO91" s="47">
        <f t="shared" si="207"/>
        <v>1729125.6387187247</v>
      </c>
      <c r="AP91" s="47">
        <f t="shared" si="207"/>
        <v>1793524.2060712313</v>
      </c>
      <c r="AQ91" s="47">
        <f t="shared" si="207"/>
        <v>1860321.1968720932</v>
      </c>
      <c r="AR91" s="47">
        <f t="shared" si="207"/>
        <v>1929605.9366338819</v>
      </c>
      <c r="AS91" s="47">
        <f t="shared" si="207"/>
        <v>2001471.0776575231</v>
      </c>
      <c r="AT91" s="47">
        <f t="shared" si="207"/>
        <v>1506009.2296423649</v>
      </c>
      <c r="AU91" s="47">
        <f t="shared" si="207"/>
        <v>1555874.6782199123</v>
      </c>
      <c r="AV91" s="47">
        <f t="shared" si="207"/>
        <v>1562178.5206413681</v>
      </c>
      <c r="AW91" s="47">
        <f t="shared" si="207"/>
        <v>1613663.7048931343</v>
      </c>
      <c r="AX91" s="47">
        <f t="shared" si="207"/>
        <v>1673762.0739514166</v>
      </c>
      <c r="AY91" s="47">
        <f t="shared" si="207"/>
        <v>1721691.2541360948</v>
      </c>
      <c r="AZ91" s="47">
        <f t="shared" si="207"/>
        <v>1785812.9395168419</v>
      </c>
      <c r="BA91" s="47">
        <f t="shared" si="207"/>
        <v>1852322.7363119849</v>
      </c>
      <c r="BB91" s="47">
        <f t="shared" si="207"/>
        <v>1921309.5859785927</v>
      </c>
      <c r="BC91" s="47">
        <f t="shared" si="207"/>
        <v>1992865.7424585479</v>
      </c>
      <c r="BD91" s="47">
        <f t="shared" si="207"/>
        <v>2067086.8955468331</v>
      </c>
      <c r="BE91" s="47">
        <f t="shared" si="207"/>
        <v>2144072.2988544819</v>
      </c>
      <c r="BF91" s="47">
        <f t="shared" si="207"/>
        <v>2223924.9025373096</v>
      </c>
      <c r="BG91" s="47">
        <f t="shared" si="207"/>
        <v>2306751.4909679173</v>
      </c>
      <c r="BH91" s="47">
        <f t="shared" si="207"/>
        <v>2392662.8255350622</v>
      </c>
      <c r="BI91" s="47">
        <f t="shared" si="207"/>
        <v>2481773.7927613854</v>
      </c>
      <c r="BJ91" s="47">
        <f t="shared" si="207"/>
        <v>2574203.5579375341</v>
      </c>
      <c r="BK91" s="47">
        <f t="shared" si="207"/>
        <v>2524841.4800504753</v>
      </c>
      <c r="BL91" s="47">
        <f t="shared" si="207"/>
        <v>2792694.3862355584</v>
      </c>
      <c r="BM91" s="47">
        <f t="shared" si="207"/>
        <v>2884684.3820918631</v>
      </c>
      <c r="BN91" s="47">
        <f t="shared" si="207"/>
        <v>3066922.917030422</v>
      </c>
      <c r="BO91" s="47">
        <f t="shared" si="207"/>
        <v>3116488.2101206537</v>
      </c>
      <c r="BP91" s="47">
        <f t="shared" si="207"/>
        <v>3259383.1148893032</v>
      </c>
      <c r="BQ91" s="47">
        <f t="shared" si="207"/>
        <v>3352948.4192863349</v>
      </c>
      <c r="BR91" s="47">
        <f t="shared" si="207"/>
        <v>3405669.6955339783</v>
      </c>
      <c r="BS91" s="47">
        <f t="shared" ref="BS91:CL91" si="208">BS71+BS77+BS83+BS89</f>
        <v>3592381.5374695593</v>
      </c>
      <c r="BT91" s="47">
        <f t="shared" si="208"/>
        <v>2965413.5887595075</v>
      </c>
      <c r="BU91" s="47">
        <f t="shared" si="208"/>
        <v>3156375.5424155076</v>
      </c>
      <c r="BV91" s="47">
        <f t="shared" si="208"/>
        <v>3190411.1726373183</v>
      </c>
      <c r="BW91" s="47">
        <f t="shared" si="208"/>
        <v>3274581.3688131645</v>
      </c>
      <c r="BX91" s="47">
        <f t="shared" si="208"/>
        <v>3396538.0063811764</v>
      </c>
      <c r="BY91" s="47">
        <f t="shared" si="208"/>
        <v>4231372.153927505</v>
      </c>
      <c r="BZ91" s="48">
        <f t="shared" si="208"/>
        <v>4388962.9608339025</v>
      </c>
      <c r="CA91" s="47">
        <f t="shared" si="208"/>
        <v>3320783.8456406184</v>
      </c>
      <c r="CB91" s="47">
        <f t="shared" si="208"/>
        <v>3407376.9916651603</v>
      </c>
      <c r="CC91" s="48">
        <f t="shared" si="208"/>
        <v>3482764.3595506093</v>
      </c>
      <c r="CD91" s="47">
        <f t="shared" si="208"/>
        <v>0</v>
      </c>
      <c r="CE91" s="47">
        <f t="shared" si="208"/>
        <v>0</v>
      </c>
      <c r="CF91" s="48">
        <f t="shared" si="208"/>
        <v>0</v>
      </c>
      <c r="CG91" s="47">
        <f t="shared" si="208"/>
        <v>0</v>
      </c>
      <c r="CH91" s="47">
        <f t="shared" si="208"/>
        <v>0</v>
      </c>
      <c r="CI91" s="48">
        <f t="shared" si="208"/>
        <v>0</v>
      </c>
      <c r="CJ91" s="47">
        <f t="shared" si="208"/>
        <v>0</v>
      </c>
      <c r="CK91" s="47">
        <f t="shared" si="208"/>
        <v>0</v>
      </c>
      <c r="CL91" s="48">
        <f t="shared" si="208"/>
        <v>0</v>
      </c>
      <c r="CM91" s="48">
        <f t="shared" ref="CM91:CW91" si="209">CM71+CM77+CM83+CM89</f>
        <v>0</v>
      </c>
      <c r="CN91" s="48">
        <f t="shared" si="209"/>
        <v>0</v>
      </c>
      <c r="CO91" s="48">
        <f t="shared" si="209"/>
        <v>0</v>
      </c>
      <c r="CP91" s="48">
        <f t="shared" si="209"/>
        <v>0</v>
      </c>
      <c r="CQ91" s="48">
        <f t="shared" si="209"/>
        <v>0</v>
      </c>
      <c r="CR91" s="48">
        <f t="shared" si="209"/>
        <v>0</v>
      </c>
      <c r="CS91" s="48">
        <f t="shared" si="209"/>
        <v>0</v>
      </c>
      <c r="CT91" s="48">
        <f t="shared" si="209"/>
        <v>0</v>
      </c>
      <c r="CU91" s="48">
        <f t="shared" si="209"/>
        <v>0</v>
      </c>
      <c r="CV91" s="48">
        <f t="shared" si="209"/>
        <v>0</v>
      </c>
      <c r="CW91" s="48">
        <f t="shared" si="209"/>
        <v>0</v>
      </c>
    </row>
    <row r="92" spans="1:101" s="25" customFormat="1" ht="21" customHeight="1" x14ac:dyDescent="0.25">
      <c r="A92" s="45" t="s">
        <v>134</v>
      </c>
      <c r="B92" s="4" t="s">
        <v>97</v>
      </c>
      <c r="C92" s="36">
        <v>3.9</v>
      </c>
      <c r="D92" s="32"/>
      <c r="E92" s="32"/>
      <c r="F92" s="36">
        <f>C92</f>
        <v>3.9</v>
      </c>
      <c r="G92" s="36">
        <f>F92</f>
        <v>3.9</v>
      </c>
      <c r="H92" s="36">
        <f t="shared" ref="H92:BS92" si="210">G92</f>
        <v>3.9</v>
      </c>
      <c r="I92" s="36">
        <f t="shared" si="210"/>
        <v>3.9</v>
      </c>
      <c r="J92" s="36">
        <f t="shared" si="210"/>
        <v>3.9</v>
      </c>
      <c r="K92" s="36">
        <f t="shared" si="210"/>
        <v>3.9</v>
      </c>
      <c r="L92" s="36">
        <f t="shared" si="210"/>
        <v>3.9</v>
      </c>
      <c r="M92" s="36">
        <f t="shared" si="210"/>
        <v>3.9</v>
      </c>
      <c r="N92" s="36">
        <f t="shared" si="210"/>
        <v>3.9</v>
      </c>
      <c r="O92" s="36">
        <f t="shared" si="210"/>
        <v>3.9</v>
      </c>
      <c r="P92" s="36">
        <f t="shared" si="210"/>
        <v>3.9</v>
      </c>
      <c r="Q92" s="36">
        <f t="shared" si="210"/>
        <v>3.9</v>
      </c>
      <c r="R92" s="36">
        <f t="shared" si="210"/>
        <v>3.9</v>
      </c>
      <c r="S92" s="36">
        <f t="shared" si="210"/>
        <v>3.9</v>
      </c>
      <c r="T92" s="36">
        <f t="shared" si="210"/>
        <v>3.9</v>
      </c>
      <c r="U92" s="36">
        <f t="shared" si="210"/>
        <v>3.9</v>
      </c>
      <c r="V92" s="36">
        <f t="shared" si="210"/>
        <v>3.9</v>
      </c>
      <c r="W92" s="36">
        <f t="shared" si="210"/>
        <v>3.9</v>
      </c>
      <c r="X92" s="36">
        <f t="shared" si="210"/>
        <v>3.9</v>
      </c>
      <c r="Y92" s="36">
        <f t="shared" si="210"/>
        <v>3.9</v>
      </c>
      <c r="Z92" s="36">
        <f t="shared" si="210"/>
        <v>3.9</v>
      </c>
      <c r="AA92" s="36">
        <f t="shared" si="210"/>
        <v>3.9</v>
      </c>
      <c r="AB92" s="36">
        <f t="shared" si="210"/>
        <v>3.9</v>
      </c>
      <c r="AC92" s="36">
        <f t="shared" si="210"/>
        <v>3.9</v>
      </c>
      <c r="AD92" s="36">
        <f t="shared" si="210"/>
        <v>3.9</v>
      </c>
      <c r="AE92" s="36">
        <f t="shared" si="210"/>
        <v>3.9</v>
      </c>
      <c r="AF92" s="36">
        <f t="shared" si="210"/>
        <v>3.9</v>
      </c>
      <c r="AG92" s="36">
        <f t="shared" si="210"/>
        <v>3.9</v>
      </c>
      <c r="AH92" s="36">
        <f t="shared" si="210"/>
        <v>3.9</v>
      </c>
      <c r="AI92" s="36">
        <f t="shared" si="210"/>
        <v>3.9</v>
      </c>
      <c r="AJ92" s="36">
        <f t="shared" si="210"/>
        <v>3.9</v>
      </c>
      <c r="AK92" s="36">
        <f t="shared" si="210"/>
        <v>3.9</v>
      </c>
      <c r="AL92" s="36">
        <f t="shared" si="210"/>
        <v>3.9</v>
      </c>
      <c r="AM92" s="36">
        <f t="shared" si="210"/>
        <v>3.9</v>
      </c>
      <c r="AN92" s="36">
        <f t="shared" si="210"/>
        <v>3.9</v>
      </c>
      <c r="AO92" s="36">
        <f t="shared" si="210"/>
        <v>3.9</v>
      </c>
      <c r="AP92" s="36">
        <f t="shared" si="210"/>
        <v>3.9</v>
      </c>
      <c r="AQ92" s="36">
        <f t="shared" si="210"/>
        <v>3.9</v>
      </c>
      <c r="AR92" s="36">
        <f t="shared" si="210"/>
        <v>3.9</v>
      </c>
      <c r="AS92" s="36">
        <f t="shared" si="210"/>
        <v>3.9</v>
      </c>
      <c r="AT92" s="36">
        <f t="shared" si="210"/>
        <v>3.9</v>
      </c>
      <c r="AU92" s="36">
        <f t="shared" si="210"/>
        <v>3.9</v>
      </c>
      <c r="AV92" s="36">
        <f t="shared" si="210"/>
        <v>3.9</v>
      </c>
      <c r="AW92" s="36">
        <f t="shared" si="210"/>
        <v>3.9</v>
      </c>
      <c r="AX92" s="36">
        <f t="shared" si="210"/>
        <v>3.9</v>
      </c>
      <c r="AY92" s="36">
        <f t="shared" si="210"/>
        <v>3.9</v>
      </c>
      <c r="AZ92" s="36">
        <f t="shared" si="210"/>
        <v>3.9</v>
      </c>
      <c r="BA92" s="36">
        <f t="shared" si="210"/>
        <v>3.9</v>
      </c>
      <c r="BB92" s="36">
        <f t="shared" si="210"/>
        <v>3.9</v>
      </c>
      <c r="BC92" s="36">
        <f t="shared" si="210"/>
        <v>3.9</v>
      </c>
      <c r="BD92" s="36">
        <f t="shared" si="210"/>
        <v>3.9</v>
      </c>
      <c r="BE92" s="36">
        <f t="shared" si="210"/>
        <v>3.9</v>
      </c>
      <c r="BF92" s="36">
        <f t="shared" si="210"/>
        <v>3.9</v>
      </c>
      <c r="BG92" s="36">
        <f t="shared" si="210"/>
        <v>3.9</v>
      </c>
      <c r="BH92" s="36">
        <f t="shared" si="210"/>
        <v>3.9</v>
      </c>
      <c r="BI92" s="36">
        <f t="shared" si="210"/>
        <v>3.9</v>
      </c>
      <c r="BJ92" s="36">
        <f t="shared" si="210"/>
        <v>3.9</v>
      </c>
      <c r="BK92" s="36">
        <f t="shared" si="210"/>
        <v>3.9</v>
      </c>
      <c r="BL92" s="36">
        <f t="shared" si="210"/>
        <v>3.9</v>
      </c>
      <c r="BM92" s="36">
        <f t="shared" si="210"/>
        <v>3.9</v>
      </c>
      <c r="BN92" s="36">
        <f t="shared" si="210"/>
        <v>3.9</v>
      </c>
      <c r="BO92" s="36">
        <f t="shared" si="210"/>
        <v>3.9</v>
      </c>
      <c r="BP92" s="36">
        <f t="shared" si="210"/>
        <v>3.9</v>
      </c>
      <c r="BQ92" s="36">
        <f t="shared" si="210"/>
        <v>3.9</v>
      </c>
      <c r="BR92" s="36">
        <f t="shared" si="210"/>
        <v>3.9</v>
      </c>
      <c r="BS92" s="36">
        <f t="shared" si="210"/>
        <v>3.9</v>
      </c>
      <c r="BT92" s="36">
        <f t="shared" ref="BT92:CL92" si="211">BS92</f>
        <v>3.9</v>
      </c>
      <c r="BU92" s="36">
        <f t="shared" si="211"/>
        <v>3.9</v>
      </c>
      <c r="BV92" s="36">
        <f t="shared" si="211"/>
        <v>3.9</v>
      </c>
      <c r="BW92" s="36">
        <f t="shared" si="211"/>
        <v>3.9</v>
      </c>
      <c r="BX92" s="36">
        <f t="shared" si="211"/>
        <v>3.9</v>
      </c>
      <c r="BY92" s="36">
        <f t="shared" si="211"/>
        <v>3.9</v>
      </c>
      <c r="BZ92" s="37">
        <f t="shared" si="211"/>
        <v>3.9</v>
      </c>
      <c r="CA92" s="36">
        <f t="shared" si="211"/>
        <v>3.9</v>
      </c>
      <c r="CB92" s="36">
        <f t="shared" si="211"/>
        <v>3.9</v>
      </c>
      <c r="CC92" s="37">
        <f t="shared" si="211"/>
        <v>3.9</v>
      </c>
      <c r="CD92" s="36">
        <f t="shared" si="211"/>
        <v>3.9</v>
      </c>
      <c r="CE92" s="36">
        <f t="shared" si="211"/>
        <v>3.9</v>
      </c>
      <c r="CF92" s="37">
        <f t="shared" si="211"/>
        <v>3.9</v>
      </c>
      <c r="CG92" s="36">
        <f t="shared" si="211"/>
        <v>3.9</v>
      </c>
      <c r="CH92" s="36">
        <f t="shared" si="211"/>
        <v>3.9</v>
      </c>
      <c r="CI92" s="37">
        <f t="shared" si="211"/>
        <v>3.9</v>
      </c>
      <c r="CJ92" s="36">
        <f t="shared" si="211"/>
        <v>3.9</v>
      </c>
      <c r="CK92" s="36">
        <f t="shared" si="211"/>
        <v>3.9</v>
      </c>
      <c r="CL92" s="37">
        <f t="shared" si="211"/>
        <v>3.9</v>
      </c>
      <c r="CM92" s="37">
        <f t="shared" ref="CM92" si="212">CL92</f>
        <v>3.9</v>
      </c>
      <c r="CN92" s="37">
        <f t="shared" ref="CN92" si="213">CM92</f>
        <v>3.9</v>
      </c>
      <c r="CO92" s="37">
        <f t="shared" ref="CO92" si="214">CN92</f>
        <v>3.9</v>
      </c>
      <c r="CP92" s="37">
        <f t="shared" ref="CP92" si="215">CO92</f>
        <v>3.9</v>
      </c>
      <c r="CQ92" s="37">
        <f t="shared" ref="CQ92" si="216">CP92</f>
        <v>3.9</v>
      </c>
      <c r="CR92" s="37">
        <f t="shared" ref="CR92" si="217">CQ92</f>
        <v>3.9</v>
      </c>
      <c r="CS92" s="37">
        <f t="shared" ref="CS92" si="218">CR92</f>
        <v>3.9</v>
      </c>
      <c r="CT92" s="37">
        <f t="shared" ref="CT92" si="219">CS92</f>
        <v>3.9</v>
      </c>
      <c r="CU92" s="37">
        <f t="shared" ref="CU92" si="220">CT92</f>
        <v>3.9</v>
      </c>
      <c r="CV92" s="37">
        <f t="shared" ref="CV92" si="221">CU92</f>
        <v>3.9</v>
      </c>
      <c r="CW92" s="37">
        <f t="shared" ref="CW92" si="222">CV92</f>
        <v>3.9</v>
      </c>
    </row>
    <row r="93" spans="1:101" s="50" customFormat="1" ht="36.75" customHeight="1" x14ac:dyDescent="0.25">
      <c r="A93" s="51" t="s">
        <v>110</v>
      </c>
      <c r="B93" s="45" t="s">
        <v>124</v>
      </c>
      <c r="C93" s="45"/>
      <c r="D93" s="52"/>
      <c r="E93" s="32">
        <v>21736939.067389999</v>
      </c>
      <c r="F93" s="53">
        <f>(E93*(1+(F92/100)))-F91</f>
        <v>22195559.057722092</v>
      </c>
      <c r="G93" s="53">
        <f t="shared" ref="G93:BR93" si="223">(F93*(1+(G92/100)))-G91</f>
        <v>22595589.643802386</v>
      </c>
      <c r="H93" s="53">
        <f t="shared" si="223"/>
        <v>22995376.183049813</v>
      </c>
      <c r="I93" s="53">
        <f t="shared" si="223"/>
        <v>23392823.866780143</v>
      </c>
      <c r="J93" s="53">
        <f t="shared" si="223"/>
        <v>23632747.753548432</v>
      </c>
      <c r="K93" s="53">
        <f t="shared" si="223"/>
        <v>23853649.303636156</v>
      </c>
      <c r="L93" s="53">
        <f t="shared" si="223"/>
        <v>24081295.890954822</v>
      </c>
      <c r="M93" s="53">
        <f t="shared" si="223"/>
        <v>24306012.639095038</v>
      </c>
      <c r="N93" s="53">
        <f t="shared" si="223"/>
        <v>24512884.631601285</v>
      </c>
      <c r="O93" s="53">
        <f t="shared" si="223"/>
        <v>24646148.185149763</v>
      </c>
      <c r="P93" s="53">
        <f t="shared" si="223"/>
        <v>25074485.920588832</v>
      </c>
      <c r="Q93" s="53">
        <f t="shared" si="223"/>
        <v>25526695.246370435</v>
      </c>
      <c r="R93" s="53">
        <f t="shared" si="223"/>
        <v>25976962.028351698</v>
      </c>
      <c r="S93" s="53">
        <f t="shared" si="223"/>
        <v>26276938.141738161</v>
      </c>
      <c r="T93" s="53">
        <f t="shared" si="223"/>
        <v>26805523.95450253</v>
      </c>
      <c r="U93" s="53">
        <f t="shared" si="223"/>
        <v>27336243.874405731</v>
      </c>
      <c r="V93" s="53">
        <f t="shared" si="223"/>
        <v>27920881.421874832</v>
      </c>
      <c r="W93" s="53">
        <f t="shared" si="223"/>
        <v>28510388.017996985</v>
      </c>
      <c r="X93" s="53">
        <f t="shared" si="223"/>
        <v>29157965.240555357</v>
      </c>
      <c r="Y93" s="53">
        <f t="shared" si="223"/>
        <v>29813504.81140187</v>
      </c>
      <c r="Z93" s="53">
        <f t="shared" si="223"/>
        <v>30476673.205422856</v>
      </c>
      <c r="AA93" s="53">
        <f t="shared" si="223"/>
        <v>31147099.903145567</v>
      </c>
      <c r="AB93" s="53">
        <f t="shared" si="223"/>
        <v>31824375.054604549</v>
      </c>
      <c r="AC93" s="53">
        <f t="shared" si="223"/>
        <v>32375927.798138302</v>
      </c>
      <c r="AD93" s="53">
        <f t="shared" si="223"/>
        <v>32589064.710417081</v>
      </c>
      <c r="AE93" s="53">
        <f t="shared" si="223"/>
        <v>32594613.277827058</v>
      </c>
      <c r="AF93" s="53">
        <f t="shared" si="223"/>
        <v>32366255.520611711</v>
      </c>
      <c r="AG93" s="53">
        <f t="shared" si="223"/>
        <v>31345800.073927797</v>
      </c>
      <c r="AH93" s="53">
        <f t="shared" si="223"/>
        <v>30397842.860273361</v>
      </c>
      <c r="AI93" s="53">
        <f t="shared" si="223"/>
        <v>29536742.212678295</v>
      </c>
      <c r="AJ93" s="53">
        <f t="shared" si="223"/>
        <v>29002890.821997397</v>
      </c>
      <c r="AK93" s="53">
        <f t="shared" si="223"/>
        <v>28877624.55377432</v>
      </c>
      <c r="AL93" s="53">
        <f t="shared" si="223"/>
        <v>28633507.28275926</v>
      </c>
      <c r="AM93" s="53">
        <f t="shared" si="223"/>
        <v>28324188.069952678</v>
      </c>
      <c r="AN93" s="53">
        <f t="shared" si="223"/>
        <v>27954513.343260955</v>
      </c>
      <c r="AO93" s="53">
        <f t="shared" si="223"/>
        <v>27315613.724929407</v>
      </c>
      <c r="AP93" s="53">
        <f t="shared" si="223"/>
        <v>26587398.454130422</v>
      </c>
      <c r="AQ93" s="53">
        <f t="shared" si="223"/>
        <v>25763985.796969414</v>
      </c>
      <c r="AR93" s="53">
        <f t="shared" si="223"/>
        <v>24839175.306417339</v>
      </c>
      <c r="AS93" s="53">
        <f t="shared" si="223"/>
        <v>23806432.06571009</v>
      </c>
      <c r="AT93" s="53">
        <f t="shared" si="223"/>
        <v>23228873.686630417</v>
      </c>
      <c r="AU93" s="53">
        <f t="shared" si="223"/>
        <v>22578925.082189091</v>
      </c>
      <c r="AV93" s="53">
        <f t="shared" si="223"/>
        <v>21897324.639753096</v>
      </c>
      <c r="AW93" s="53">
        <f t="shared" si="223"/>
        <v>21137656.595810331</v>
      </c>
      <c r="AX93" s="53">
        <f t="shared" si="223"/>
        <v>20288263.129095517</v>
      </c>
      <c r="AY93" s="53">
        <f t="shared" si="223"/>
        <v>19357814.136994146</v>
      </c>
      <c r="AZ93" s="53">
        <f t="shared" si="223"/>
        <v>18326955.948820073</v>
      </c>
      <c r="BA93" s="53">
        <f t="shared" si="223"/>
        <v>17189384.49451207</v>
      </c>
      <c r="BB93" s="53">
        <f t="shared" si="223"/>
        <v>15938460.903819446</v>
      </c>
      <c r="BC93" s="53">
        <f t="shared" si="223"/>
        <v>14567195.136609854</v>
      </c>
      <c r="BD93" s="53">
        <f t="shared" si="223"/>
        <v>13068228.851390805</v>
      </c>
      <c r="BE93" s="53">
        <f t="shared" si="223"/>
        <v>11433817.477740563</v>
      </c>
      <c r="BF93" s="53">
        <f t="shared" si="223"/>
        <v>9655811.4568351358</v>
      </c>
      <c r="BG93" s="53">
        <f t="shared" si="223"/>
        <v>7725636.6126837889</v>
      </c>
      <c r="BH93" s="53">
        <f t="shared" si="223"/>
        <v>5634273.6150433943</v>
      </c>
      <c r="BI93" s="53">
        <f t="shared" si="223"/>
        <v>3372236.4932687003</v>
      </c>
      <c r="BJ93" s="53">
        <f t="shared" si="223"/>
        <v>929550.15856864536</v>
      </c>
      <c r="BK93" s="53">
        <f t="shared" si="223"/>
        <v>-1559038.8652976528</v>
      </c>
      <c r="BL93" s="53">
        <f t="shared" si="223"/>
        <v>-4412535.7672798196</v>
      </c>
      <c r="BM93" s="53">
        <f t="shared" si="223"/>
        <v>-7469309.044295595</v>
      </c>
      <c r="BN93" s="53">
        <f t="shared" si="223"/>
        <v>-10827535.014053546</v>
      </c>
      <c r="BO93" s="53">
        <f t="shared" si="223"/>
        <v>-14366297.089722287</v>
      </c>
      <c r="BP93" s="53">
        <f t="shared" si="223"/>
        <v>-18185965.791110758</v>
      </c>
      <c r="BQ93" s="53">
        <f t="shared" si="223"/>
        <v>-22248166.876250409</v>
      </c>
      <c r="BR93" s="53">
        <f t="shared" si="223"/>
        <v>-26521515.079958152</v>
      </c>
      <c r="BS93" s="53">
        <f t="shared" ref="BS93:CL93" si="224">(BR93*(1+(BS92/100)))-BS91</f>
        <v>-31148235.705546077</v>
      </c>
      <c r="BT93" s="53">
        <f t="shared" si="224"/>
        <v>-35328430.486821875</v>
      </c>
      <c r="BU93" s="53">
        <f t="shared" si="224"/>
        <v>-39862614.818223432</v>
      </c>
      <c r="BV93" s="53">
        <f t="shared" si="224"/>
        <v>-44607667.968771465</v>
      </c>
      <c r="BW93" s="53">
        <f t="shared" si="224"/>
        <v>-49621948.388366714</v>
      </c>
      <c r="BX93" s="53">
        <f t="shared" si="224"/>
        <v>-54953742.381894186</v>
      </c>
      <c r="BY93" s="53">
        <f t="shared" si="224"/>
        <v>-61328310.488715559</v>
      </c>
      <c r="BZ93" s="54">
        <f t="shared" si="224"/>
        <v>-68109077.558609366</v>
      </c>
      <c r="CA93" s="53">
        <f t="shared" si="224"/>
        <v>-74086115.429035738</v>
      </c>
      <c r="CB93" s="53">
        <f t="shared" si="224"/>
        <v>-80382850.922433287</v>
      </c>
      <c r="CC93" s="54">
        <f t="shared" si="224"/>
        <v>-87000546.467958793</v>
      </c>
      <c r="CD93" s="53">
        <f t="shared" si="224"/>
        <v>-90393567.780209184</v>
      </c>
      <c r="CE93" s="53">
        <f t="shared" si="224"/>
        <v>-93918916.923637331</v>
      </c>
      <c r="CF93" s="54">
        <f t="shared" si="224"/>
        <v>-97581754.683659181</v>
      </c>
      <c r="CG93" s="53">
        <f t="shared" si="224"/>
        <v>-101387443.11632188</v>
      </c>
      <c r="CH93" s="53">
        <f t="shared" si="224"/>
        <v>-105341553.39785843</v>
      </c>
      <c r="CI93" s="54">
        <f t="shared" si="224"/>
        <v>-109449873.9803749</v>
      </c>
      <c r="CJ93" s="53">
        <f t="shared" si="224"/>
        <v>-113718419.06560951</v>
      </c>
      <c r="CK93" s="53">
        <f t="shared" si="224"/>
        <v>-118153437.40916827</v>
      </c>
      <c r="CL93" s="54">
        <f t="shared" si="224"/>
        <v>-122761421.46812582</v>
      </c>
      <c r="CM93" s="54">
        <f t="shared" ref="CM93" si="225">(CL93*(1+(CM92/100)))-CM91</f>
        <v>-127549116.90538272</v>
      </c>
      <c r="CN93" s="54">
        <f t="shared" ref="CN93" si="226">(CM93*(1+(CN92/100)))-CN91</f>
        <v>-132523532.46469264</v>
      </c>
      <c r="CO93" s="54">
        <f t="shared" ref="CO93" si="227">(CN93*(1+(CO92/100)))-CO91</f>
        <v>-137691950.23081565</v>
      </c>
      <c r="CP93" s="54">
        <f t="shared" ref="CP93" si="228">(CO93*(1+(CP92/100)))-CP91</f>
        <v>-143061936.28981745</v>
      </c>
      <c r="CQ93" s="54">
        <f t="shared" ref="CQ93" si="229">(CP93*(1+(CQ92/100)))-CQ91</f>
        <v>-148641351.80512032</v>
      </c>
      <c r="CR93" s="54">
        <f t="shared" ref="CR93" si="230">(CQ93*(1+(CR92/100)))-CR91</f>
        <v>-154438364.52552</v>
      </c>
      <c r="CS93" s="54">
        <f t="shared" ref="CS93" si="231">(CR93*(1+(CS92/100)))-CS91</f>
        <v>-160461460.74201527</v>
      </c>
      <c r="CT93" s="54">
        <f t="shared" ref="CT93" si="232">(CS93*(1+(CT92/100)))-CT91</f>
        <v>-166719457.71095386</v>
      </c>
      <c r="CU93" s="54">
        <f t="shared" ref="CU93" si="233">(CT93*(1+(CU92/100)))-CU91</f>
        <v>-173221516.56168106</v>
      </c>
      <c r="CV93" s="54">
        <f t="shared" ref="CV93" si="234">(CU93*(1+(CV92/100)))-CV91</f>
        <v>-179977155.70758662</v>
      </c>
      <c r="CW93" s="54">
        <f t="shared" ref="CW93" si="235">(CV93*(1+(CW92/100)))-CW91</f>
        <v>-186996264.78018248</v>
      </c>
    </row>
    <row r="94" spans="1:101" ht="35.450000000000003" customHeight="1" x14ac:dyDescent="0.25">
      <c r="A94" s="15" t="s">
        <v>139</v>
      </c>
    </row>
    <row r="95" spans="1:101" s="25" customFormat="1" ht="56.45" customHeight="1" x14ac:dyDescent="0.25">
      <c r="A95" s="24" t="s">
        <v>137</v>
      </c>
      <c r="B95" s="11"/>
    </row>
    <row r="96" spans="1:101" s="25" customFormat="1" ht="51" customHeight="1" x14ac:dyDescent="0.25">
      <c r="A96" s="26"/>
      <c r="B96" s="26"/>
      <c r="C96" s="26"/>
      <c r="D96" s="26" t="s">
        <v>120</v>
      </c>
      <c r="E96" s="26" t="s">
        <v>121</v>
      </c>
      <c r="F96" s="27">
        <v>45291</v>
      </c>
      <c r="G96" s="27">
        <v>45657</v>
      </c>
      <c r="H96" s="27">
        <v>46022</v>
      </c>
      <c r="I96" s="27">
        <v>46387</v>
      </c>
      <c r="J96" s="27">
        <v>46752</v>
      </c>
      <c r="K96" s="27">
        <v>47118</v>
      </c>
      <c r="L96" s="27">
        <v>47483</v>
      </c>
      <c r="M96" s="27">
        <v>47848</v>
      </c>
      <c r="N96" s="27">
        <v>48213</v>
      </c>
      <c r="O96" s="27">
        <v>48579</v>
      </c>
      <c r="P96" s="27">
        <v>48944</v>
      </c>
      <c r="Q96" s="27">
        <v>49309</v>
      </c>
      <c r="R96" s="27">
        <v>49674</v>
      </c>
      <c r="S96" s="27">
        <v>50040</v>
      </c>
      <c r="T96" s="27">
        <v>50405</v>
      </c>
      <c r="U96" s="27">
        <v>50770</v>
      </c>
      <c r="V96" s="27">
        <v>51135</v>
      </c>
      <c r="W96" s="27">
        <v>51501</v>
      </c>
      <c r="X96" s="27">
        <v>51866</v>
      </c>
      <c r="Y96" s="27">
        <v>52231</v>
      </c>
      <c r="Z96" s="27">
        <v>52596</v>
      </c>
      <c r="AA96" s="27">
        <v>52962</v>
      </c>
      <c r="AB96" s="27">
        <v>53327</v>
      </c>
      <c r="AC96" s="27">
        <v>53692</v>
      </c>
      <c r="AD96" s="27">
        <v>54057</v>
      </c>
      <c r="AE96" s="27">
        <v>54423</v>
      </c>
      <c r="AF96" s="27">
        <v>54788</v>
      </c>
      <c r="AG96" s="27">
        <v>55153</v>
      </c>
      <c r="AH96" s="27">
        <v>55518</v>
      </c>
      <c r="AI96" s="27">
        <v>55884</v>
      </c>
      <c r="AJ96" s="27">
        <v>56249</v>
      </c>
      <c r="AK96" s="27">
        <v>56614</v>
      </c>
      <c r="AL96" s="27">
        <v>56979</v>
      </c>
      <c r="AM96" s="27">
        <v>57345</v>
      </c>
      <c r="AN96" s="27">
        <v>57710</v>
      </c>
      <c r="AO96" s="27">
        <v>58075</v>
      </c>
      <c r="AP96" s="27">
        <v>58440</v>
      </c>
      <c r="AQ96" s="27">
        <v>58806</v>
      </c>
      <c r="AR96" s="27">
        <v>59171</v>
      </c>
      <c r="AS96" s="27">
        <v>59536</v>
      </c>
      <c r="AT96" s="27">
        <v>59901</v>
      </c>
      <c r="AU96" s="27">
        <v>60267</v>
      </c>
      <c r="AV96" s="27">
        <v>60632</v>
      </c>
      <c r="AW96" s="27">
        <v>60997</v>
      </c>
      <c r="AX96" s="27">
        <v>61362</v>
      </c>
      <c r="AY96" s="27">
        <v>61728</v>
      </c>
      <c r="AZ96" s="27">
        <v>62093</v>
      </c>
      <c r="BA96" s="27">
        <v>62458</v>
      </c>
      <c r="BB96" s="27">
        <v>62823</v>
      </c>
      <c r="BC96" s="27">
        <v>63189</v>
      </c>
      <c r="BD96" s="27">
        <v>63554</v>
      </c>
      <c r="BE96" s="27">
        <v>63919</v>
      </c>
      <c r="BF96" s="27">
        <v>64284</v>
      </c>
      <c r="BG96" s="27">
        <v>64650</v>
      </c>
      <c r="BH96" s="27">
        <v>65015</v>
      </c>
      <c r="BI96" s="27">
        <v>65380</v>
      </c>
      <c r="BJ96" s="27">
        <v>65745</v>
      </c>
      <c r="BK96" s="27">
        <v>66111</v>
      </c>
      <c r="BL96" s="27">
        <v>66476</v>
      </c>
      <c r="BM96" s="27">
        <v>66841</v>
      </c>
      <c r="BN96" s="27">
        <v>67206</v>
      </c>
      <c r="BO96" s="27">
        <v>67572</v>
      </c>
      <c r="BP96" s="27">
        <v>67937</v>
      </c>
      <c r="BQ96" s="27">
        <v>68302</v>
      </c>
      <c r="BR96" s="27">
        <v>68667</v>
      </c>
      <c r="BS96" s="27">
        <v>69033</v>
      </c>
      <c r="BT96" s="27">
        <v>69398</v>
      </c>
      <c r="BU96" s="27">
        <v>69763</v>
      </c>
      <c r="BV96" s="27">
        <v>70128</v>
      </c>
      <c r="BW96" s="27">
        <v>70494</v>
      </c>
      <c r="BX96" s="27">
        <v>70859</v>
      </c>
      <c r="BY96" s="27">
        <v>71224</v>
      </c>
      <c r="BZ96" s="28">
        <v>71589</v>
      </c>
      <c r="CA96" s="27">
        <v>71955</v>
      </c>
      <c r="CB96" s="28">
        <v>72320</v>
      </c>
      <c r="CC96" s="27">
        <v>72685</v>
      </c>
      <c r="CD96" s="28">
        <v>73050</v>
      </c>
      <c r="CE96" s="27">
        <v>73415</v>
      </c>
      <c r="CF96" s="28">
        <v>73780</v>
      </c>
      <c r="CG96" s="27">
        <v>74145</v>
      </c>
      <c r="CH96" s="28">
        <v>74510</v>
      </c>
      <c r="CI96" s="27">
        <v>74876</v>
      </c>
      <c r="CJ96" s="28">
        <v>75241</v>
      </c>
      <c r="CK96" s="27">
        <v>75606</v>
      </c>
      <c r="CL96" s="28">
        <v>75971</v>
      </c>
      <c r="CM96" s="27">
        <v>76337</v>
      </c>
      <c r="CN96" s="28">
        <v>76702</v>
      </c>
      <c r="CO96" s="27">
        <v>77067</v>
      </c>
      <c r="CP96" s="28">
        <v>77432</v>
      </c>
      <c r="CQ96" s="27">
        <v>77798</v>
      </c>
      <c r="CR96" s="28">
        <v>78163</v>
      </c>
      <c r="CS96" s="27">
        <v>78528</v>
      </c>
      <c r="CT96" s="28">
        <v>78893</v>
      </c>
      <c r="CU96" s="27">
        <v>79259</v>
      </c>
      <c r="CV96" s="28">
        <v>79624</v>
      </c>
      <c r="CW96" s="27">
        <v>79989</v>
      </c>
    </row>
    <row r="97" spans="1:101" s="25" customFormat="1" ht="21" customHeight="1" x14ac:dyDescent="0.25">
      <c r="A97" s="4"/>
      <c r="B97" s="7" t="s">
        <v>122</v>
      </c>
      <c r="C97" s="4"/>
      <c r="F97" s="4">
        <v>9</v>
      </c>
      <c r="G97" s="4">
        <v>10</v>
      </c>
      <c r="H97" s="4">
        <v>11</v>
      </c>
      <c r="I97" s="4">
        <v>12</v>
      </c>
      <c r="J97" s="4">
        <v>13</v>
      </c>
      <c r="K97" s="4">
        <v>14</v>
      </c>
      <c r="L97" s="4">
        <v>15</v>
      </c>
      <c r="M97" s="4">
        <v>16</v>
      </c>
      <c r="N97" s="4">
        <v>17</v>
      </c>
      <c r="O97" s="4">
        <v>18</v>
      </c>
      <c r="P97" s="4">
        <v>19</v>
      </c>
      <c r="Q97" s="4">
        <v>20</v>
      </c>
      <c r="R97" s="4">
        <v>21</v>
      </c>
      <c r="S97" s="4">
        <v>22</v>
      </c>
      <c r="T97" s="4">
        <v>23</v>
      </c>
      <c r="U97" s="4">
        <v>24</v>
      </c>
      <c r="V97" s="4">
        <v>25</v>
      </c>
      <c r="W97" s="4">
        <v>26</v>
      </c>
      <c r="X97" s="4">
        <v>27</v>
      </c>
      <c r="Y97" s="4">
        <v>28</v>
      </c>
      <c r="Z97" s="4">
        <v>29</v>
      </c>
      <c r="AA97" s="4">
        <v>30</v>
      </c>
      <c r="AB97" s="4">
        <v>31</v>
      </c>
      <c r="AC97" s="4">
        <v>32</v>
      </c>
      <c r="AD97" s="4">
        <v>33</v>
      </c>
      <c r="AE97" s="4">
        <v>34</v>
      </c>
      <c r="AF97" s="4">
        <v>35</v>
      </c>
      <c r="AG97" s="4">
        <v>36</v>
      </c>
      <c r="AH97" s="4">
        <v>37</v>
      </c>
      <c r="AI97" s="4">
        <v>38</v>
      </c>
      <c r="AJ97" s="4">
        <v>39</v>
      </c>
      <c r="AK97" s="4">
        <v>40</v>
      </c>
      <c r="AL97" s="4">
        <v>41</v>
      </c>
      <c r="AM97" s="4">
        <v>42</v>
      </c>
      <c r="AN97" s="4">
        <v>43</v>
      </c>
      <c r="AO97" s="4">
        <v>44</v>
      </c>
      <c r="AP97" s="4">
        <v>45</v>
      </c>
      <c r="AQ97" s="4">
        <v>46</v>
      </c>
      <c r="AR97" s="4">
        <v>47</v>
      </c>
      <c r="AS97" s="4">
        <v>48</v>
      </c>
      <c r="AT97" s="4">
        <v>49</v>
      </c>
      <c r="AU97" s="4">
        <v>50</v>
      </c>
      <c r="AV97" s="4">
        <v>51</v>
      </c>
      <c r="AW97" s="4">
        <v>52</v>
      </c>
      <c r="AX97" s="4">
        <v>53</v>
      </c>
      <c r="AY97" s="4">
        <v>54</v>
      </c>
      <c r="AZ97" s="4">
        <v>55</v>
      </c>
      <c r="BA97" s="4">
        <v>56</v>
      </c>
      <c r="BB97" s="4">
        <v>57</v>
      </c>
      <c r="BC97" s="4">
        <v>58</v>
      </c>
      <c r="BD97" s="4">
        <v>59</v>
      </c>
      <c r="BE97" s="4">
        <v>60</v>
      </c>
      <c r="BF97" s="4">
        <v>61</v>
      </c>
      <c r="BG97" s="4">
        <v>62</v>
      </c>
      <c r="BH97" s="4">
        <v>63</v>
      </c>
      <c r="BI97" s="4">
        <v>64</v>
      </c>
      <c r="BJ97" s="4">
        <v>65</v>
      </c>
      <c r="BK97" s="4">
        <v>66</v>
      </c>
      <c r="BL97" s="4">
        <v>67</v>
      </c>
      <c r="BM97" s="4">
        <v>68</v>
      </c>
      <c r="BN97" s="4">
        <v>69</v>
      </c>
      <c r="BO97" s="4">
        <v>70</v>
      </c>
      <c r="BP97" s="4">
        <v>71</v>
      </c>
      <c r="BQ97" s="4">
        <v>72</v>
      </c>
      <c r="BR97" s="4">
        <v>73</v>
      </c>
      <c r="BS97" s="4">
        <v>74</v>
      </c>
      <c r="BT97" s="4">
        <v>75</v>
      </c>
      <c r="BU97" s="4">
        <v>76</v>
      </c>
      <c r="BV97" s="4">
        <v>77</v>
      </c>
      <c r="BW97" s="4">
        <v>78</v>
      </c>
      <c r="BX97" s="4">
        <v>79</v>
      </c>
      <c r="BY97" s="4">
        <v>80</v>
      </c>
      <c r="BZ97" s="30">
        <v>81</v>
      </c>
      <c r="CA97" s="4">
        <v>82</v>
      </c>
      <c r="CB97" s="30">
        <v>83</v>
      </c>
      <c r="CC97" s="4">
        <v>84</v>
      </c>
      <c r="CD97" s="30">
        <v>85</v>
      </c>
      <c r="CE97" s="4">
        <v>86</v>
      </c>
      <c r="CF97" s="30">
        <v>87</v>
      </c>
      <c r="CG97" s="4">
        <v>88</v>
      </c>
      <c r="CH97" s="30">
        <v>89</v>
      </c>
      <c r="CI97" s="4">
        <v>90</v>
      </c>
      <c r="CJ97" s="30">
        <v>91</v>
      </c>
      <c r="CK97" s="4">
        <v>92</v>
      </c>
      <c r="CL97" s="30">
        <v>93</v>
      </c>
      <c r="CM97" s="4">
        <v>94</v>
      </c>
      <c r="CN97" s="30">
        <v>95</v>
      </c>
      <c r="CO97" s="4">
        <v>96</v>
      </c>
      <c r="CP97" s="30">
        <v>97</v>
      </c>
      <c r="CQ97" s="4">
        <v>98</v>
      </c>
      <c r="CR97" s="30">
        <v>99</v>
      </c>
      <c r="CS97" s="4">
        <v>100</v>
      </c>
      <c r="CT97" s="30">
        <v>101</v>
      </c>
      <c r="CU97" s="4">
        <v>102</v>
      </c>
      <c r="CV97" s="30">
        <v>103</v>
      </c>
      <c r="CW97" s="4">
        <v>104</v>
      </c>
    </row>
    <row r="98" spans="1:101" s="25" customFormat="1" ht="25.5" customHeight="1" x14ac:dyDescent="0.25">
      <c r="A98" s="31" t="s">
        <v>123</v>
      </c>
      <c r="B98" s="7" t="s">
        <v>124</v>
      </c>
      <c r="C98" s="4" t="s">
        <v>125</v>
      </c>
      <c r="D98" s="32">
        <f>SUM(F98:CB98)</f>
        <v>4619000</v>
      </c>
      <c r="E98" s="32"/>
      <c r="F98" s="8">
        <v>0</v>
      </c>
      <c r="G98" s="8">
        <v>0</v>
      </c>
      <c r="H98" s="8">
        <v>0</v>
      </c>
      <c r="I98" s="8">
        <v>0</v>
      </c>
      <c r="J98" s="8">
        <v>92000</v>
      </c>
      <c r="K98" s="8">
        <v>91000</v>
      </c>
      <c r="L98" s="8">
        <v>94000</v>
      </c>
      <c r="M98" s="8">
        <v>89000</v>
      </c>
      <c r="N98" s="8">
        <v>87000</v>
      </c>
      <c r="O98" s="8">
        <v>85000</v>
      </c>
      <c r="P98" s="8">
        <v>85000</v>
      </c>
      <c r="Q98" s="8">
        <v>83000</v>
      </c>
      <c r="R98" s="8">
        <v>86000</v>
      </c>
      <c r="S98" s="8">
        <v>84000</v>
      </c>
      <c r="T98" s="8">
        <v>85000</v>
      </c>
      <c r="U98" s="8">
        <v>85000</v>
      </c>
      <c r="V98" s="8">
        <v>86000</v>
      </c>
      <c r="W98" s="8">
        <v>86000</v>
      </c>
      <c r="X98" s="8">
        <v>86000</v>
      </c>
      <c r="Y98" s="8">
        <v>86000</v>
      </c>
      <c r="Z98" s="8">
        <v>86000</v>
      </c>
      <c r="AA98" s="8">
        <v>86000</v>
      </c>
      <c r="AB98" s="8">
        <v>86000</v>
      </c>
      <c r="AC98" s="8">
        <v>86000</v>
      </c>
      <c r="AD98" s="8">
        <v>86000</v>
      </c>
      <c r="AE98" s="8">
        <v>86000</v>
      </c>
      <c r="AF98" s="8">
        <v>78000</v>
      </c>
      <c r="AG98" s="8">
        <v>78000</v>
      </c>
      <c r="AH98" s="8">
        <v>78000</v>
      </c>
      <c r="AI98" s="8">
        <v>78000</v>
      </c>
      <c r="AJ98" s="8">
        <v>78000</v>
      </c>
      <c r="AK98" s="8">
        <v>76000</v>
      </c>
      <c r="AL98" s="8">
        <v>71000</v>
      </c>
      <c r="AM98" s="8">
        <v>71000</v>
      </c>
      <c r="AN98" s="8">
        <v>71000</v>
      </c>
      <c r="AO98" s="8">
        <v>71000</v>
      </c>
      <c r="AP98" s="8">
        <v>71000</v>
      </c>
      <c r="AQ98" s="8">
        <v>71000</v>
      </c>
      <c r="AR98" s="8">
        <v>71000</v>
      </c>
      <c r="AS98" s="8">
        <v>71000</v>
      </c>
      <c r="AT98" s="8">
        <v>68000</v>
      </c>
      <c r="AU98" s="8">
        <v>68000</v>
      </c>
      <c r="AV98" s="8">
        <v>60000</v>
      </c>
      <c r="AW98" s="8">
        <v>60000</v>
      </c>
      <c r="AX98" s="8">
        <v>60000</v>
      </c>
      <c r="AY98" s="8">
        <v>60000</v>
      </c>
      <c r="AZ98" s="8">
        <v>60000</v>
      </c>
      <c r="BA98" s="8">
        <v>60000</v>
      </c>
      <c r="BB98" s="8">
        <v>60000</v>
      </c>
      <c r="BC98" s="8">
        <v>60000</v>
      </c>
      <c r="BD98" s="8">
        <v>60000</v>
      </c>
      <c r="BE98" s="8">
        <v>60000</v>
      </c>
      <c r="BF98" s="8">
        <v>60000</v>
      </c>
      <c r="BG98" s="8">
        <v>60000</v>
      </c>
      <c r="BH98" s="8">
        <v>60000</v>
      </c>
      <c r="BI98" s="8">
        <v>60000</v>
      </c>
      <c r="BJ98" s="8">
        <v>60000</v>
      </c>
      <c r="BK98" s="8">
        <v>60000</v>
      </c>
      <c r="BL98" s="8">
        <v>60000</v>
      </c>
      <c r="BM98" s="8">
        <v>60000</v>
      </c>
      <c r="BN98" s="8">
        <v>60000</v>
      </c>
      <c r="BO98" s="8">
        <v>60000</v>
      </c>
      <c r="BP98" s="8">
        <v>60000</v>
      </c>
      <c r="BQ98" s="8">
        <v>60000</v>
      </c>
      <c r="BR98" s="8">
        <v>60000</v>
      </c>
      <c r="BS98" s="8">
        <v>60000</v>
      </c>
      <c r="BT98" s="8">
        <v>15000</v>
      </c>
      <c r="BU98" s="8">
        <v>15000</v>
      </c>
      <c r="BV98" s="8">
        <v>15000</v>
      </c>
      <c r="BW98" s="8">
        <v>13000</v>
      </c>
      <c r="BX98" s="8">
        <v>13000</v>
      </c>
      <c r="BY98" s="8">
        <v>8000</v>
      </c>
      <c r="BZ98" s="33">
        <v>8000</v>
      </c>
      <c r="CA98" s="33">
        <v>8000</v>
      </c>
      <c r="CB98" s="33">
        <v>8000</v>
      </c>
      <c r="CC98" s="33">
        <v>8000</v>
      </c>
      <c r="CD98" s="33">
        <v>8000</v>
      </c>
      <c r="CE98" s="33">
        <v>8000</v>
      </c>
      <c r="CF98" s="33">
        <v>8000</v>
      </c>
      <c r="CG98" s="33">
        <v>8000</v>
      </c>
      <c r="CH98" s="33">
        <v>8000</v>
      </c>
      <c r="CI98" s="33">
        <v>8000</v>
      </c>
      <c r="CJ98" s="33">
        <v>8000</v>
      </c>
      <c r="CK98" s="33">
        <v>8000</v>
      </c>
      <c r="CL98" s="33">
        <v>8000</v>
      </c>
      <c r="CM98" s="33">
        <v>8000</v>
      </c>
      <c r="CN98" s="33">
        <v>8000</v>
      </c>
      <c r="CO98" s="33">
        <v>8000</v>
      </c>
      <c r="CP98" s="33">
        <v>8000</v>
      </c>
      <c r="CQ98" s="33">
        <v>8000</v>
      </c>
      <c r="CR98" s="33">
        <v>0</v>
      </c>
      <c r="CS98" s="33">
        <v>0</v>
      </c>
      <c r="CT98" s="33">
        <v>0</v>
      </c>
      <c r="CU98" s="33">
        <v>0</v>
      </c>
      <c r="CV98" s="33">
        <v>0</v>
      </c>
      <c r="CW98" s="33">
        <v>0</v>
      </c>
    </row>
    <row r="99" spans="1:101" s="25" customFormat="1" ht="21" customHeight="1" x14ac:dyDescent="0.25">
      <c r="A99" s="4" t="s">
        <v>126</v>
      </c>
      <c r="B99" s="4" t="s">
        <v>97</v>
      </c>
      <c r="C99" s="36">
        <v>1.72045</v>
      </c>
      <c r="D99" s="32"/>
      <c r="E99" s="32"/>
      <c r="F99" s="36">
        <f>C99</f>
        <v>1.72045</v>
      </c>
      <c r="G99" s="36">
        <f>F99</f>
        <v>1.72045</v>
      </c>
      <c r="H99" s="36">
        <f t="shared" ref="H99:BS99" si="236">G99</f>
        <v>1.72045</v>
      </c>
      <c r="I99" s="36">
        <f t="shared" si="236"/>
        <v>1.72045</v>
      </c>
      <c r="J99" s="36">
        <f t="shared" si="236"/>
        <v>1.72045</v>
      </c>
      <c r="K99" s="36">
        <f t="shared" si="236"/>
        <v>1.72045</v>
      </c>
      <c r="L99" s="36">
        <f t="shared" si="236"/>
        <v>1.72045</v>
      </c>
      <c r="M99" s="36">
        <f t="shared" si="236"/>
        <v>1.72045</v>
      </c>
      <c r="N99" s="36">
        <f t="shared" si="236"/>
        <v>1.72045</v>
      </c>
      <c r="O99" s="36">
        <f t="shared" si="236"/>
        <v>1.72045</v>
      </c>
      <c r="P99" s="36">
        <f t="shared" si="236"/>
        <v>1.72045</v>
      </c>
      <c r="Q99" s="36">
        <f t="shared" si="236"/>
        <v>1.72045</v>
      </c>
      <c r="R99" s="36">
        <f t="shared" si="236"/>
        <v>1.72045</v>
      </c>
      <c r="S99" s="36">
        <f t="shared" si="236"/>
        <v>1.72045</v>
      </c>
      <c r="T99" s="36">
        <f t="shared" si="236"/>
        <v>1.72045</v>
      </c>
      <c r="U99" s="36">
        <f t="shared" si="236"/>
        <v>1.72045</v>
      </c>
      <c r="V99" s="36">
        <f t="shared" si="236"/>
        <v>1.72045</v>
      </c>
      <c r="W99" s="36">
        <f t="shared" si="236"/>
        <v>1.72045</v>
      </c>
      <c r="X99" s="36">
        <f t="shared" si="236"/>
        <v>1.72045</v>
      </c>
      <c r="Y99" s="36">
        <f t="shared" si="236"/>
        <v>1.72045</v>
      </c>
      <c r="Z99" s="36">
        <f t="shared" si="236"/>
        <v>1.72045</v>
      </c>
      <c r="AA99" s="36">
        <f t="shared" si="236"/>
        <v>1.72045</v>
      </c>
      <c r="AB99" s="36">
        <f t="shared" si="236"/>
        <v>1.72045</v>
      </c>
      <c r="AC99" s="36">
        <f t="shared" si="236"/>
        <v>1.72045</v>
      </c>
      <c r="AD99" s="36">
        <f t="shared" si="236"/>
        <v>1.72045</v>
      </c>
      <c r="AE99" s="36">
        <f t="shared" si="236"/>
        <v>1.72045</v>
      </c>
      <c r="AF99" s="36">
        <f t="shared" si="236"/>
        <v>1.72045</v>
      </c>
      <c r="AG99" s="36">
        <f t="shared" si="236"/>
        <v>1.72045</v>
      </c>
      <c r="AH99" s="36">
        <f t="shared" si="236"/>
        <v>1.72045</v>
      </c>
      <c r="AI99" s="36">
        <f t="shared" si="236"/>
        <v>1.72045</v>
      </c>
      <c r="AJ99" s="36">
        <f t="shared" si="236"/>
        <v>1.72045</v>
      </c>
      <c r="AK99" s="36">
        <f t="shared" si="236"/>
        <v>1.72045</v>
      </c>
      <c r="AL99" s="36">
        <f t="shared" si="236"/>
        <v>1.72045</v>
      </c>
      <c r="AM99" s="36">
        <f t="shared" si="236"/>
        <v>1.72045</v>
      </c>
      <c r="AN99" s="36">
        <f t="shared" si="236"/>
        <v>1.72045</v>
      </c>
      <c r="AO99" s="36">
        <f t="shared" si="236"/>
        <v>1.72045</v>
      </c>
      <c r="AP99" s="36">
        <f t="shared" si="236"/>
        <v>1.72045</v>
      </c>
      <c r="AQ99" s="36">
        <f t="shared" si="236"/>
        <v>1.72045</v>
      </c>
      <c r="AR99" s="36">
        <f t="shared" si="236"/>
        <v>1.72045</v>
      </c>
      <c r="AS99" s="36">
        <f t="shared" si="236"/>
        <v>1.72045</v>
      </c>
      <c r="AT99" s="36">
        <f t="shared" si="236"/>
        <v>1.72045</v>
      </c>
      <c r="AU99" s="36">
        <f t="shared" si="236"/>
        <v>1.72045</v>
      </c>
      <c r="AV99" s="36">
        <f t="shared" si="236"/>
        <v>1.72045</v>
      </c>
      <c r="AW99" s="36">
        <f t="shared" si="236"/>
        <v>1.72045</v>
      </c>
      <c r="AX99" s="36">
        <f t="shared" si="236"/>
        <v>1.72045</v>
      </c>
      <c r="AY99" s="36">
        <f t="shared" si="236"/>
        <v>1.72045</v>
      </c>
      <c r="AZ99" s="36">
        <f t="shared" si="236"/>
        <v>1.72045</v>
      </c>
      <c r="BA99" s="36">
        <f t="shared" si="236"/>
        <v>1.72045</v>
      </c>
      <c r="BB99" s="36">
        <f t="shared" si="236"/>
        <v>1.72045</v>
      </c>
      <c r="BC99" s="36">
        <f t="shared" si="236"/>
        <v>1.72045</v>
      </c>
      <c r="BD99" s="36">
        <f t="shared" si="236"/>
        <v>1.72045</v>
      </c>
      <c r="BE99" s="36">
        <f t="shared" si="236"/>
        <v>1.72045</v>
      </c>
      <c r="BF99" s="36">
        <f t="shared" si="236"/>
        <v>1.72045</v>
      </c>
      <c r="BG99" s="36">
        <f t="shared" si="236"/>
        <v>1.72045</v>
      </c>
      <c r="BH99" s="36">
        <f t="shared" si="236"/>
        <v>1.72045</v>
      </c>
      <c r="BI99" s="36">
        <f t="shared" si="236"/>
        <v>1.72045</v>
      </c>
      <c r="BJ99" s="36">
        <f t="shared" si="236"/>
        <v>1.72045</v>
      </c>
      <c r="BK99" s="36">
        <f t="shared" si="236"/>
        <v>1.72045</v>
      </c>
      <c r="BL99" s="36">
        <f t="shared" si="236"/>
        <v>1.72045</v>
      </c>
      <c r="BM99" s="36">
        <f t="shared" si="236"/>
        <v>1.72045</v>
      </c>
      <c r="BN99" s="36">
        <f t="shared" si="236"/>
        <v>1.72045</v>
      </c>
      <c r="BO99" s="36">
        <f t="shared" si="236"/>
        <v>1.72045</v>
      </c>
      <c r="BP99" s="36">
        <f t="shared" si="236"/>
        <v>1.72045</v>
      </c>
      <c r="BQ99" s="36">
        <f t="shared" si="236"/>
        <v>1.72045</v>
      </c>
      <c r="BR99" s="36">
        <f t="shared" si="236"/>
        <v>1.72045</v>
      </c>
      <c r="BS99" s="36">
        <f t="shared" si="236"/>
        <v>1.72045</v>
      </c>
      <c r="BT99" s="36">
        <f t="shared" ref="BT99:CL99" si="237">BS99</f>
        <v>1.72045</v>
      </c>
      <c r="BU99" s="36">
        <f t="shared" si="237"/>
        <v>1.72045</v>
      </c>
      <c r="BV99" s="36">
        <f t="shared" si="237"/>
        <v>1.72045</v>
      </c>
      <c r="BW99" s="36">
        <f t="shared" si="237"/>
        <v>1.72045</v>
      </c>
      <c r="BX99" s="36">
        <f t="shared" si="237"/>
        <v>1.72045</v>
      </c>
      <c r="BY99" s="36">
        <f t="shared" si="237"/>
        <v>1.72045</v>
      </c>
      <c r="BZ99" s="37">
        <f t="shared" si="237"/>
        <v>1.72045</v>
      </c>
      <c r="CA99" s="37">
        <f t="shared" si="237"/>
        <v>1.72045</v>
      </c>
      <c r="CB99" s="37">
        <f t="shared" si="237"/>
        <v>1.72045</v>
      </c>
      <c r="CC99" s="37">
        <f t="shared" si="237"/>
        <v>1.72045</v>
      </c>
      <c r="CD99" s="37">
        <f t="shared" si="237"/>
        <v>1.72045</v>
      </c>
      <c r="CE99" s="37">
        <f t="shared" si="237"/>
        <v>1.72045</v>
      </c>
      <c r="CF99" s="37">
        <f t="shared" si="237"/>
        <v>1.72045</v>
      </c>
      <c r="CG99" s="37">
        <f t="shared" si="237"/>
        <v>1.72045</v>
      </c>
      <c r="CH99" s="37">
        <f t="shared" si="237"/>
        <v>1.72045</v>
      </c>
      <c r="CI99" s="37">
        <f t="shared" si="237"/>
        <v>1.72045</v>
      </c>
      <c r="CJ99" s="37">
        <f t="shared" si="237"/>
        <v>1.72045</v>
      </c>
      <c r="CK99" s="37">
        <f t="shared" si="237"/>
        <v>1.72045</v>
      </c>
      <c r="CL99" s="37">
        <f t="shared" si="237"/>
        <v>1.72045</v>
      </c>
      <c r="CM99" s="37">
        <f t="shared" ref="CM99" si="238">CL99</f>
        <v>1.72045</v>
      </c>
      <c r="CN99" s="37">
        <f t="shared" ref="CN99" si="239">CM99</f>
        <v>1.72045</v>
      </c>
      <c r="CO99" s="37">
        <f t="shared" ref="CO99" si="240">CN99</f>
        <v>1.72045</v>
      </c>
      <c r="CP99" s="37">
        <f t="shared" ref="CP99" si="241">CO99</f>
        <v>1.72045</v>
      </c>
      <c r="CQ99" s="37">
        <f t="shared" ref="CQ99" si="242">CP99</f>
        <v>1.72045</v>
      </c>
      <c r="CR99" s="37">
        <f t="shared" ref="CR99" si="243">CQ99</f>
        <v>1.72045</v>
      </c>
      <c r="CS99" s="37">
        <f t="shared" ref="CS99" si="244">CR99</f>
        <v>1.72045</v>
      </c>
      <c r="CT99" s="37">
        <f t="shared" ref="CT99" si="245">CS99</f>
        <v>1.72045</v>
      </c>
      <c r="CU99" s="37">
        <f t="shared" ref="CU99" si="246">CT99</f>
        <v>1.72045</v>
      </c>
      <c r="CV99" s="37">
        <f t="shared" ref="CV99" si="247">CU99</f>
        <v>1.72045</v>
      </c>
      <c r="CW99" s="37">
        <f t="shared" ref="CW99" si="248">CV99</f>
        <v>1.72045</v>
      </c>
    </row>
    <row r="100" spans="1:101" s="25" customFormat="1" ht="21" customHeight="1" x14ac:dyDescent="0.25">
      <c r="A100" s="4" t="s">
        <v>99</v>
      </c>
      <c r="B100" s="7" t="s">
        <v>124</v>
      </c>
      <c r="C100" s="4" t="s">
        <v>127</v>
      </c>
      <c r="D100" s="32">
        <f>SUM(F100:CB100)</f>
        <v>9876067.428565301</v>
      </c>
      <c r="E100" s="32"/>
      <c r="F100" s="8">
        <v>0</v>
      </c>
      <c r="G100" s="8">
        <v>0</v>
      </c>
      <c r="H100" s="8">
        <v>0</v>
      </c>
      <c r="I100" s="8">
        <v>0</v>
      </c>
      <c r="J100" s="8">
        <f>J98*POWER((1+(J99/100)),J97)</f>
        <v>114840.57900621874</v>
      </c>
      <c r="K100" s="8">
        <f t="shared" ref="K100:BV100" si="249">K98*POWER((1+(K99/100)),K97)</f>
        <v>115546.61077221244</v>
      </c>
      <c r="L100" s="8">
        <f t="shared" si="249"/>
        <v>121409.29724286638</v>
      </c>
      <c r="M100" s="8">
        <f t="shared" si="249"/>
        <v>116929.03650274506</v>
      </c>
      <c r="N100" s="8">
        <f t="shared" si="249"/>
        <v>116267.91644583506</v>
      </c>
      <c r="O100" s="8">
        <f t="shared" si="249"/>
        <v>115549.43751974519</v>
      </c>
      <c r="P100" s="8">
        <f t="shared" si="249"/>
        <v>117537.40781755366</v>
      </c>
      <c r="Q100" s="8">
        <f t="shared" si="249"/>
        <v>116746.41355857783</v>
      </c>
      <c r="R100" s="8">
        <f t="shared" si="249"/>
        <v>123047.32580524807</v>
      </c>
      <c r="S100" s="8">
        <f t="shared" si="249"/>
        <v>122253.49599829553</v>
      </c>
      <c r="T100" s="8">
        <f t="shared" si="249"/>
        <v>125837.24444008151</v>
      </c>
      <c r="U100" s="8">
        <f t="shared" si="249"/>
        <v>128002.21131205093</v>
      </c>
      <c r="V100" s="8">
        <f t="shared" si="249"/>
        <v>131736.24212546993</v>
      </c>
      <c r="W100" s="8">
        <f t="shared" si="249"/>
        <v>134002.69830311759</v>
      </c>
      <c r="X100" s="8">
        <f t="shared" si="249"/>
        <v>136308.1477260736</v>
      </c>
      <c r="Y100" s="8">
        <f t="shared" si="249"/>
        <v>138653.26125362684</v>
      </c>
      <c r="Z100" s="8">
        <f t="shared" si="249"/>
        <v>141038.72128686486</v>
      </c>
      <c r="AA100" s="8">
        <f t="shared" si="249"/>
        <v>143465.22196724478</v>
      </c>
      <c r="AB100" s="8">
        <f t="shared" si="249"/>
        <v>145933.46937858025</v>
      </c>
      <c r="AC100" s="8">
        <f t="shared" si="249"/>
        <v>148444.18175250408</v>
      </c>
      <c r="AD100" s="8">
        <f t="shared" si="249"/>
        <v>150998.08967746503</v>
      </c>
      <c r="AE100" s="8">
        <f t="shared" si="249"/>
        <v>153595.93631132101</v>
      </c>
      <c r="AF100" s="8">
        <f t="shared" si="249"/>
        <v>141704.66572804595</v>
      </c>
      <c r="AG100" s="8">
        <f t="shared" si="249"/>
        <v>144142.62364956414</v>
      </c>
      <c r="AH100" s="8">
        <f t="shared" si="249"/>
        <v>146622.52541814308</v>
      </c>
      <c r="AI100" s="8">
        <f t="shared" si="249"/>
        <v>149145.09265669956</v>
      </c>
      <c r="AJ100" s="8">
        <f t="shared" si="249"/>
        <v>151711.05940331175</v>
      </c>
      <c r="AK100" s="8">
        <f t="shared" si="249"/>
        <v>150364.21918828232</v>
      </c>
      <c r="AL100" s="8">
        <f t="shared" si="249"/>
        <v>142888.58405537903</v>
      </c>
      <c r="AM100" s="8">
        <f t="shared" si="249"/>
        <v>145346.91069975981</v>
      </c>
      <c r="AN100" s="8">
        <f t="shared" si="249"/>
        <v>147847.53162489383</v>
      </c>
      <c r="AO100" s="8">
        <f t="shared" si="249"/>
        <v>150391.17448273435</v>
      </c>
      <c r="AP100" s="8">
        <f t="shared" si="249"/>
        <v>152978.57944412256</v>
      </c>
      <c r="AQ100" s="8">
        <f t="shared" si="249"/>
        <v>155610.499414169</v>
      </c>
      <c r="AR100" s="8">
        <f t="shared" si="249"/>
        <v>158287.70025134008</v>
      </c>
      <c r="AS100" s="8">
        <f t="shared" si="249"/>
        <v>161010.96099031431</v>
      </c>
      <c r="AT100" s="8">
        <f t="shared" si="249"/>
        <v>156860.74699534799</v>
      </c>
      <c r="AU100" s="8">
        <f t="shared" si="249"/>
        <v>159559.45771702949</v>
      </c>
      <c r="AV100" s="8">
        <f t="shared" si="249"/>
        <v>143209.93977116657</v>
      </c>
      <c r="AW100" s="8">
        <f t="shared" si="249"/>
        <v>145673.79517995965</v>
      </c>
      <c r="AX100" s="8">
        <f t="shared" si="249"/>
        <v>148180.03998913328</v>
      </c>
      <c r="AY100" s="8">
        <f t="shared" si="249"/>
        <v>150729.40348712634</v>
      </c>
      <c r="AZ100" s="8">
        <f t="shared" si="249"/>
        <v>153322.62750942059</v>
      </c>
      <c r="BA100" s="8">
        <f t="shared" si="249"/>
        <v>155960.46665440645</v>
      </c>
      <c r="BB100" s="8">
        <f t="shared" si="249"/>
        <v>158643.68850296218</v>
      </c>
      <c r="BC100" s="8">
        <f t="shared" si="249"/>
        <v>161373.07384181145</v>
      </c>
      <c r="BD100" s="8">
        <f t="shared" si="249"/>
        <v>164149.4168907229</v>
      </c>
      <c r="BE100" s="8">
        <f t="shared" si="249"/>
        <v>166973.52553361937</v>
      </c>
      <c r="BF100" s="8">
        <f t="shared" si="249"/>
        <v>169846.22155366253</v>
      </c>
      <c r="BG100" s="8">
        <f t="shared" si="249"/>
        <v>172768.34087238257</v>
      </c>
      <c r="BH100" s="8">
        <f t="shared" si="249"/>
        <v>175740.73379292147</v>
      </c>
      <c r="BI100" s="8">
        <f t="shared" si="249"/>
        <v>178764.26524746185</v>
      </c>
      <c r="BJ100" s="8">
        <f t="shared" si="249"/>
        <v>181839.81504891181</v>
      </c>
      <c r="BK100" s="8">
        <f t="shared" si="249"/>
        <v>184968.27814692084</v>
      </c>
      <c r="BL100" s="8">
        <f t="shared" si="249"/>
        <v>188150.56488829956</v>
      </c>
      <c r="BM100" s="8">
        <f t="shared" si="249"/>
        <v>191387.60128192033</v>
      </c>
      <c r="BN100" s="8">
        <f t="shared" si="249"/>
        <v>194680.32926817515</v>
      </c>
      <c r="BO100" s="8">
        <f t="shared" si="249"/>
        <v>198029.7069930695</v>
      </c>
      <c r="BP100" s="8">
        <f t="shared" si="249"/>
        <v>201436.70908703178</v>
      </c>
      <c r="BQ100" s="8">
        <f t="shared" si="249"/>
        <v>204902.32694851962</v>
      </c>
      <c r="BR100" s="8">
        <f t="shared" si="249"/>
        <v>208427.56903250545</v>
      </c>
      <c r="BS100" s="8">
        <f t="shared" si="249"/>
        <v>212013.46114392523</v>
      </c>
      <c r="BT100" s="8">
        <f t="shared" si="249"/>
        <v>53915.261684043973</v>
      </c>
      <c r="BU100" s="8">
        <f t="shared" si="249"/>
        <v>54842.84680368712</v>
      </c>
      <c r="BV100" s="8">
        <f t="shared" si="249"/>
        <v>55786.390561521155</v>
      </c>
      <c r="BW100" s="8">
        <f t="shared" ref="BW100:CL100" si="250">BW98*POWER((1+(BW99/100)),BW97)</f>
        <v>49180.01184887861</v>
      </c>
      <c r="BX100" s="8">
        <f t="shared" si="250"/>
        <v>50026.129362732652</v>
      </c>
      <c r="BY100" s="8">
        <f t="shared" si="250"/>
        <v>31314.956249448489</v>
      </c>
      <c r="BZ100" s="33">
        <f t="shared" si="250"/>
        <v>31853.714414242131</v>
      </c>
      <c r="CA100" s="33">
        <f t="shared" si="250"/>
        <v>32401.741643881964</v>
      </c>
      <c r="CB100" s="33">
        <f t="shared" si="250"/>
        <v>32959.197407994128</v>
      </c>
      <c r="CC100" s="33">
        <f t="shared" si="250"/>
        <v>33526.243919799977</v>
      </c>
      <c r="CD100" s="33">
        <f t="shared" si="250"/>
        <v>34103.046183318169</v>
      </c>
      <c r="CE100" s="33">
        <f t="shared" si="250"/>
        <v>34689.772041379074</v>
      </c>
      <c r="CF100" s="33">
        <f t="shared" si="250"/>
        <v>35286.592224464985</v>
      </c>
      <c r="CG100" s="33">
        <f t="shared" si="250"/>
        <v>35893.680400390796</v>
      </c>
      <c r="CH100" s="33">
        <f t="shared" si="250"/>
        <v>36511.213224839325</v>
      </c>
      <c r="CI100" s="33">
        <f t="shared" si="250"/>
        <v>37139.370392766075</v>
      </c>
      <c r="CJ100" s="33">
        <f t="shared" si="250"/>
        <v>37778.334690688418</v>
      </c>
      <c r="CK100" s="33">
        <f t="shared" si="250"/>
        <v>38428.29204987437</v>
      </c>
      <c r="CL100" s="33">
        <f t="shared" si="250"/>
        <v>39089.431600446442</v>
      </c>
      <c r="CM100" s="33">
        <f t="shared" ref="CM100:CW100" si="251">CM98*POWER((1+(CM99/100)),CM97)</f>
        <v>39761.945726416328</v>
      </c>
      <c r="CN100" s="33">
        <f t="shared" si="251"/>
        <v>40446.030121666467</v>
      </c>
      <c r="CO100" s="33">
        <f t="shared" si="251"/>
        <v>41141.883846894685</v>
      </c>
      <c r="CP100" s="33">
        <f t="shared" si="251"/>
        <v>41849.709387538591</v>
      </c>
      <c r="CQ100" s="33">
        <f t="shared" si="251"/>
        <v>42569.712712696506</v>
      </c>
      <c r="CR100" s="33">
        <f t="shared" si="251"/>
        <v>0</v>
      </c>
      <c r="CS100" s="33">
        <f t="shared" si="251"/>
        <v>0</v>
      </c>
      <c r="CT100" s="33">
        <f t="shared" si="251"/>
        <v>0</v>
      </c>
      <c r="CU100" s="33">
        <f t="shared" si="251"/>
        <v>0</v>
      </c>
      <c r="CV100" s="33">
        <f t="shared" si="251"/>
        <v>0</v>
      </c>
      <c r="CW100" s="33">
        <f t="shared" si="251"/>
        <v>0</v>
      </c>
    </row>
    <row r="101" spans="1:101" s="25" customFormat="1" ht="36" customHeight="1" x14ac:dyDescent="0.25">
      <c r="A101" s="4" t="s">
        <v>128</v>
      </c>
      <c r="B101" s="4" t="s">
        <v>97</v>
      </c>
      <c r="C101" s="36">
        <v>1.97</v>
      </c>
      <c r="D101" s="32"/>
      <c r="E101" s="32"/>
      <c r="F101" s="36">
        <f>C101</f>
        <v>1.97</v>
      </c>
      <c r="G101" s="36">
        <f>F101</f>
        <v>1.97</v>
      </c>
      <c r="H101" s="36">
        <f t="shared" ref="H101:BS101" si="252">G101</f>
        <v>1.97</v>
      </c>
      <c r="I101" s="36">
        <f t="shared" si="252"/>
        <v>1.97</v>
      </c>
      <c r="J101" s="36">
        <f t="shared" si="252"/>
        <v>1.97</v>
      </c>
      <c r="K101" s="36">
        <f t="shared" si="252"/>
        <v>1.97</v>
      </c>
      <c r="L101" s="36">
        <f t="shared" si="252"/>
        <v>1.97</v>
      </c>
      <c r="M101" s="36">
        <f t="shared" si="252"/>
        <v>1.97</v>
      </c>
      <c r="N101" s="36">
        <f t="shared" si="252"/>
        <v>1.97</v>
      </c>
      <c r="O101" s="36">
        <f t="shared" si="252"/>
        <v>1.97</v>
      </c>
      <c r="P101" s="36">
        <f t="shared" si="252"/>
        <v>1.97</v>
      </c>
      <c r="Q101" s="36">
        <f t="shared" si="252"/>
        <v>1.97</v>
      </c>
      <c r="R101" s="36">
        <f t="shared" si="252"/>
        <v>1.97</v>
      </c>
      <c r="S101" s="36">
        <f t="shared" si="252"/>
        <v>1.97</v>
      </c>
      <c r="T101" s="36">
        <f t="shared" si="252"/>
        <v>1.97</v>
      </c>
      <c r="U101" s="36">
        <f t="shared" si="252"/>
        <v>1.97</v>
      </c>
      <c r="V101" s="36">
        <f t="shared" si="252"/>
        <v>1.97</v>
      </c>
      <c r="W101" s="36">
        <f t="shared" si="252"/>
        <v>1.97</v>
      </c>
      <c r="X101" s="36">
        <f t="shared" si="252"/>
        <v>1.97</v>
      </c>
      <c r="Y101" s="36">
        <f t="shared" si="252"/>
        <v>1.97</v>
      </c>
      <c r="Z101" s="36">
        <f t="shared" si="252"/>
        <v>1.97</v>
      </c>
      <c r="AA101" s="36">
        <f t="shared" si="252"/>
        <v>1.97</v>
      </c>
      <c r="AB101" s="36">
        <f t="shared" si="252"/>
        <v>1.97</v>
      </c>
      <c r="AC101" s="36">
        <f t="shared" si="252"/>
        <v>1.97</v>
      </c>
      <c r="AD101" s="36">
        <f t="shared" si="252"/>
        <v>1.97</v>
      </c>
      <c r="AE101" s="36">
        <f t="shared" si="252"/>
        <v>1.97</v>
      </c>
      <c r="AF101" s="36">
        <f t="shared" si="252"/>
        <v>1.97</v>
      </c>
      <c r="AG101" s="36">
        <f t="shared" si="252"/>
        <v>1.97</v>
      </c>
      <c r="AH101" s="36">
        <f t="shared" si="252"/>
        <v>1.97</v>
      </c>
      <c r="AI101" s="36">
        <f t="shared" si="252"/>
        <v>1.97</v>
      </c>
      <c r="AJ101" s="36">
        <f t="shared" si="252"/>
        <v>1.97</v>
      </c>
      <c r="AK101" s="36">
        <f t="shared" si="252"/>
        <v>1.97</v>
      </c>
      <c r="AL101" s="36">
        <f t="shared" si="252"/>
        <v>1.97</v>
      </c>
      <c r="AM101" s="36">
        <f t="shared" si="252"/>
        <v>1.97</v>
      </c>
      <c r="AN101" s="36">
        <f t="shared" si="252"/>
        <v>1.97</v>
      </c>
      <c r="AO101" s="36">
        <f t="shared" si="252"/>
        <v>1.97</v>
      </c>
      <c r="AP101" s="36">
        <f t="shared" si="252"/>
        <v>1.97</v>
      </c>
      <c r="AQ101" s="36">
        <f t="shared" si="252"/>
        <v>1.97</v>
      </c>
      <c r="AR101" s="36">
        <f t="shared" si="252"/>
        <v>1.97</v>
      </c>
      <c r="AS101" s="36">
        <f t="shared" si="252"/>
        <v>1.97</v>
      </c>
      <c r="AT101" s="36">
        <f t="shared" si="252"/>
        <v>1.97</v>
      </c>
      <c r="AU101" s="36">
        <f t="shared" si="252"/>
        <v>1.97</v>
      </c>
      <c r="AV101" s="36">
        <f t="shared" si="252"/>
        <v>1.97</v>
      </c>
      <c r="AW101" s="36">
        <f t="shared" si="252"/>
        <v>1.97</v>
      </c>
      <c r="AX101" s="36">
        <f t="shared" si="252"/>
        <v>1.97</v>
      </c>
      <c r="AY101" s="36">
        <f t="shared" si="252"/>
        <v>1.97</v>
      </c>
      <c r="AZ101" s="36">
        <f t="shared" si="252"/>
        <v>1.97</v>
      </c>
      <c r="BA101" s="36">
        <f t="shared" si="252"/>
        <v>1.97</v>
      </c>
      <c r="BB101" s="36">
        <f t="shared" si="252"/>
        <v>1.97</v>
      </c>
      <c r="BC101" s="36">
        <f t="shared" si="252"/>
        <v>1.97</v>
      </c>
      <c r="BD101" s="36">
        <f t="shared" si="252"/>
        <v>1.97</v>
      </c>
      <c r="BE101" s="36">
        <f t="shared" si="252"/>
        <v>1.97</v>
      </c>
      <c r="BF101" s="36">
        <f t="shared" si="252"/>
        <v>1.97</v>
      </c>
      <c r="BG101" s="36">
        <f t="shared" si="252"/>
        <v>1.97</v>
      </c>
      <c r="BH101" s="36">
        <f t="shared" si="252"/>
        <v>1.97</v>
      </c>
      <c r="BI101" s="36">
        <f t="shared" si="252"/>
        <v>1.97</v>
      </c>
      <c r="BJ101" s="36">
        <f t="shared" si="252"/>
        <v>1.97</v>
      </c>
      <c r="BK101" s="36">
        <f t="shared" si="252"/>
        <v>1.97</v>
      </c>
      <c r="BL101" s="36">
        <f t="shared" si="252"/>
        <v>1.97</v>
      </c>
      <c r="BM101" s="36">
        <f t="shared" si="252"/>
        <v>1.97</v>
      </c>
      <c r="BN101" s="36">
        <f t="shared" si="252"/>
        <v>1.97</v>
      </c>
      <c r="BO101" s="36">
        <f t="shared" si="252"/>
        <v>1.97</v>
      </c>
      <c r="BP101" s="36">
        <f t="shared" si="252"/>
        <v>1.97</v>
      </c>
      <c r="BQ101" s="36">
        <f t="shared" si="252"/>
        <v>1.97</v>
      </c>
      <c r="BR101" s="36">
        <f t="shared" si="252"/>
        <v>1.97</v>
      </c>
      <c r="BS101" s="36">
        <f t="shared" si="252"/>
        <v>1.97</v>
      </c>
      <c r="BT101" s="36">
        <f t="shared" ref="BT101:CL101" si="253">BS101</f>
        <v>1.97</v>
      </c>
      <c r="BU101" s="36">
        <f t="shared" si="253"/>
        <v>1.97</v>
      </c>
      <c r="BV101" s="36">
        <f t="shared" si="253"/>
        <v>1.97</v>
      </c>
      <c r="BW101" s="36">
        <f t="shared" si="253"/>
        <v>1.97</v>
      </c>
      <c r="BX101" s="36">
        <f t="shared" si="253"/>
        <v>1.97</v>
      </c>
      <c r="BY101" s="36">
        <f t="shared" si="253"/>
        <v>1.97</v>
      </c>
      <c r="BZ101" s="37">
        <f t="shared" si="253"/>
        <v>1.97</v>
      </c>
      <c r="CA101" s="37">
        <f t="shared" si="253"/>
        <v>1.97</v>
      </c>
      <c r="CB101" s="37">
        <f t="shared" si="253"/>
        <v>1.97</v>
      </c>
      <c r="CC101" s="37">
        <f t="shared" si="253"/>
        <v>1.97</v>
      </c>
      <c r="CD101" s="37">
        <f t="shared" si="253"/>
        <v>1.97</v>
      </c>
      <c r="CE101" s="37">
        <f t="shared" si="253"/>
        <v>1.97</v>
      </c>
      <c r="CF101" s="37">
        <f t="shared" si="253"/>
        <v>1.97</v>
      </c>
      <c r="CG101" s="37">
        <f t="shared" si="253"/>
        <v>1.97</v>
      </c>
      <c r="CH101" s="37">
        <f t="shared" si="253"/>
        <v>1.97</v>
      </c>
      <c r="CI101" s="37">
        <f t="shared" si="253"/>
        <v>1.97</v>
      </c>
      <c r="CJ101" s="37">
        <f t="shared" si="253"/>
        <v>1.97</v>
      </c>
      <c r="CK101" s="37">
        <f t="shared" si="253"/>
        <v>1.97</v>
      </c>
      <c r="CL101" s="37">
        <f t="shared" si="253"/>
        <v>1.97</v>
      </c>
      <c r="CM101" s="37">
        <f t="shared" ref="CM101" si="254">CL101</f>
        <v>1.97</v>
      </c>
      <c r="CN101" s="37">
        <f t="shared" ref="CN101" si="255">CM101</f>
        <v>1.97</v>
      </c>
      <c r="CO101" s="37">
        <f t="shared" ref="CO101" si="256">CN101</f>
        <v>1.97</v>
      </c>
      <c r="CP101" s="37">
        <f t="shared" ref="CP101" si="257">CO101</f>
        <v>1.97</v>
      </c>
      <c r="CQ101" s="37">
        <f t="shared" ref="CQ101" si="258">CP101</f>
        <v>1.97</v>
      </c>
      <c r="CR101" s="37">
        <f t="shared" ref="CR101" si="259">CQ101</f>
        <v>1.97</v>
      </c>
      <c r="CS101" s="37">
        <f t="shared" ref="CS101" si="260">CR101</f>
        <v>1.97</v>
      </c>
      <c r="CT101" s="37">
        <f t="shared" ref="CT101" si="261">CS101</f>
        <v>1.97</v>
      </c>
      <c r="CU101" s="37">
        <f t="shared" ref="CU101" si="262">CT101</f>
        <v>1.97</v>
      </c>
      <c r="CV101" s="37">
        <f t="shared" ref="CV101" si="263">CU101</f>
        <v>1.97</v>
      </c>
      <c r="CW101" s="37">
        <f t="shared" ref="CW101" si="264">CV101</f>
        <v>1.97</v>
      </c>
    </row>
    <row r="102" spans="1:101" s="25" customFormat="1" ht="21" customHeight="1" x14ac:dyDescent="0.25">
      <c r="A102" s="4" t="s">
        <v>99</v>
      </c>
      <c r="B102" s="7" t="s">
        <v>124</v>
      </c>
      <c r="C102" s="4" t="s">
        <v>129</v>
      </c>
      <c r="D102" s="32">
        <f>SUM(F102:CB102)</f>
        <v>28648856.217253115</v>
      </c>
      <c r="E102" s="32"/>
      <c r="F102" s="8">
        <v>430583</v>
      </c>
      <c r="G102" s="8">
        <v>520286</v>
      </c>
      <c r="H102" s="8">
        <v>548842</v>
      </c>
      <c r="I102" s="8">
        <v>541667</v>
      </c>
      <c r="J102" s="8">
        <f>J100*POWER((1+(J101/100)),J97)</f>
        <v>147991.51782613507</v>
      </c>
      <c r="K102" s="8">
        <f t="shared" ref="K102:BV102" si="265">K100*POWER((1+(K101/100)),K97)</f>
        <v>151834.71599847733</v>
      </c>
      <c r="L102" s="8">
        <f t="shared" si="265"/>
        <v>162681.52497333853</v>
      </c>
      <c r="M102" s="8">
        <f t="shared" si="265"/>
        <v>159764.7925955395</v>
      </c>
      <c r="N102" s="8">
        <f t="shared" si="265"/>
        <v>161991.04908644673</v>
      </c>
      <c r="O102" s="8">
        <f t="shared" si="265"/>
        <v>164161.52700032297</v>
      </c>
      <c r="P102" s="8">
        <f t="shared" si="265"/>
        <v>170275.46511823457</v>
      </c>
      <c r="Q102" s="8">
        <f t="shared" si="265"/>
        <v>172461.41061293561</v>
      </c>
      <c r="R102" s="8">
        <f t="shared" si="265"/>
        <v>185350.16840291579</v>
      </c>
      <c r="S102" s="8">
        <f t="shared" si="265"/>
        <v>187782.23849660467</v>
      </c>
      <c r="T102" s="8">
        <f t="shared" si="265"/>
        <v>197094.65352752586</v>
      </c>
      <c r="U102" s="8">
        <f t="shared" si="265"/>
        <v>204435.13419347481</v>
      </c>
      <c r="V102" s="8">
        <f t="shared" si="265"/>
        <v>214543.69363944928</v>
      </c>
      <c r="W102" s="8">
        <f t="shared" si="265"/>
        <v>222534.0363858176</v>
      </c>
      <c r="X102" s="8">
        <f t="shared" si="265"/>
        <v>230821.96689214936</v>
      </c>
      <c r="Y102" s="8">
        <f t="shared" si="265"/>
        <v>239418.56834694985</v>
      </c>
      <c r="Z102" s="8">
        <f t="shared" si="265"/>
        <v>248335.33671466459</v>
      </c>
      <c r="AA102" s="8">
        <f t="shared" si="265"/>
        <v>257584.19610887105</v>
      </c>
      <c r="AB102" s="8">
        <f t="shared" si="265"/>
        <v>267177.51473801938</v>
      </c>
      <c r="AC102" s="8">
        <f t="shared" si="265"/>
        <v>277128.12144504924</v>
      </c>
      <c r="AD102" s="8">
        <f t="shared" si="265"/>
        <v>287449.32286299649</v>
      </c>
      <c r="AE102" s="8">
        <f t="shared" si="265"/>
        <v>298154.92120953539</v>
      </c>
      <c r="AF102" s="8">
        <f t="shared" si="265"/>
        <v>280490.93202385376</v>
      </c>
      <c r="AG102" s="8">
        <f t="shared" si="265"/>
        <v>290937.37603765627</v>
      </c>
      <c r="AH102" s="8">
        <f t="shared" si="265"/>
        <v>301772.881443733</v>
      </c>
      <c r="AI102" s="8">
        <f t="shared" si="265"/>
        <v>313011.93822228763</v>
      </c>
      <c r="AJ102" s="8">
        <f t="shared" si="265"/>
        <v>324669.5760100676</v>
      </c>
      <c r="AK102" s="8">
        <f t="shared" si="265"/>
        <v>328126.47691186995</v>
      </c>
      <c r="AL102" s="8">
        <f t="shared" si="265"/>
        <v>317955.77984140563</v>
      </c>
      <c r="AM102" s="8">
        <f t="shared" si="265"/>
        <v>329797.54324178415</v>
      </c>
      <c r="AN102" s="8">
        <f t="shared" si="265"/>
        <v>342080.33451245481</v>
      </c>
      <c r="AO102" s="8">
        <f t="shared" si="265"/>
        <v>354820.57904343773</v>
      </c>
      <c r="AP102" s="8">
        <f t="shared" si="265"/>
        <v>368035.31396259367</v>
      </c>
      <c r="AQ102" s="8">
        <f t="shared" si="265"/>
        <v>381742.21091883996</v>
      </c>
      <c r="AR102" s="8">
        <f t="shared" si="265"/>
        <v>395959.59971388901</v>
      </c>
      <c r="AS102" s="8">
        <f t="shared" si="265"/>
        <v>410706.49281411601</v>
      </c>
      <c r="AT102" s="8">
        <f t="shared" si="265"/>
        <v>408002.5004608797</v>
      </c>
      <c r="AU102" s="8">
        <f t="shared" si="265"/>
        <v>423197.91247581615</v>
      </c>
      <c r="AV102" s="8">
        <f t="shared" si="265"/>
        <v>387316.98858876893</v>
      </c>
      <c r="AW102" s="8">
        <f t="shared" si="265"/>
        <v>401742.00121820776</v>
      </c>
      <c r="AX102" s="8">
        <f t="shared" si="265"/>
        <v>416704.25077628635</v>
      </c>
      <c r="AY102" s="8">
        <f t="shared" si="265"/>
        <v>432223.74580822472</v>
      </c>
      <c r="AZ102" s="8">
        <f t="shared" si="265"/>
        <v>448321.24004606908</v>
      </c>
      <c r="BA102" s="8">
        <f t="shared" si="265"/>
        <v>465018.26016200456</v>
      </c>
      <c r="BB102" s="8">
        <f t="shared" si="265"/>
        <v>482337.13455529523</v>
      </c>
      <c r="BC102" s="8">
        <f t="shared" si="265"/>
        <v>500301.02321135101</v>
      </c>
      <c r="BD102" s="8">
        <f t="shared" si="265"/>
        <v>518933.94867284509</v>
      </c>
      <c r="BE102" s="8">
        <f t="shared" si="265"/>
        <v>538260.82816430507</v>
      </c>
      <c r="BF102" s="8">
        <f t="shared" si="265"/>
        <v>558307.50691313215</v>
      </c>
      <c r="BG102" s="8">
        <f t="shared" si="265"/>
        <v>579100.79271161102</v>
      </c>
      <c r="BH102" s="8">
        <f t="shared" si="265"/>
        <v>600668.49176612438</v>
      </c>
      <c r="BI102" s="8">
        <f t="shared" si="265"/>
        <v>623039.44588151935</v>
      </c>
      <c r="BJ102" s="8">
        <f t="shared" si="265"/>
        <v>646243.5710303433</v>
      </c>
      <c r="BK102" s="8">
        <f t="shared" si="265"/>
        <v>670311.89735853323</v>
      </c>
      <c r="BL102" s="8">
        <f t="shared" si="265"/>
        <v>695276.61068105197</v>
      </c>
      <c r="BM102" s="8">
        <f t="shared" si="265"/>
        <v>721171.09552296565</v>
      </c>
      <c r="BN102" s="8">
        <f t="shared" si="265"/>
        <v>748029.97976351762</v>
      </c>
      <c r="BO102" s="8">
        <f t="shared" si="265"/>
        <v>775889.18094290129</v>
      </c>
      <c r="BP102" s="8">
        <f t="shared" si="265"/>
        <v>804785.95429365523</v>
      </c>
      <c r="BQ102" s="8">
        <f t="shared" si="265"/>
        <v>834758.94256091327</v>
      </c>
      <c r="BR102" s="8">
        <f t="shared" si="265"/>
        <v>865848.22767813015</v>
      </c>
      <c r="BS102" s="8">
        <f t="shared" si="265"/>
        <v>898095.38436738984</v>
      </c>
      <c r="BT102" s="8">
        <f t="shared" si="265"/>
        <v>232885.88393399274</v>
      </c>
      <c r="BU102" s="8">
        <f t="shared" si="265"/>
        <v>241559.3527358807</v>
      </c>
      <c r="BV102" s="8">
        <f t="shared" si="265"/>
        <v>250555.85125423962</v>
      </c>
      <c r="BW102" s="8">
        <f t="shared" ref="BW102:CL102" si="266">BW100*POWER((1+(BW101/100)),BW97)</f>
        <v>225235.7555268314</v>
      </c>
      <c r="BX102" s="8">
        <f t="shared" si="266"/>
        <v>233624.30731722378</v>
      </c>
      <c r="BY102" s="8">
        <f t="shared" si="266"/>
        <v>149123.24771550679</v>
      </c>
      <c r="BZ102" s="33">
        <f t="shared" si="266"/>
        <v>154677.10875185559</v>
      </c>
      <c r="CA102" s="33">
        <f t="shared" si="266"/>
        <v>160437.81461544364</v>
      </c>
      <c r="CB102" s="33">
        <f t="shared" si="266"/>
        <v>166413.06891683585</v>
      </c>
      <c r="CC102" s="33">
        <f t="shared" si="266"/>
        <v>172610.86217546763</v>
      </c>
      <c r="CD102" s="33">
        <f t="shared" si="266"/>
        <v>179039.4825051146</v>
      </c>
      <c r="CE102" s="33">
        <f t="shared" si="266"/>
        <v>185707.5266973268</v>
      </c>
      <c r="CF102" s="33">
        <f t="shared" si="266"/>
        <v>192623.91171764667</v>
      </c>
      <c r="CG102" s="33">
        <f t="shared" si="266"/>
        <v>199797.88662998681</v>
      </c>
      <c r="CH102" s="33">
        <f t="shared" si="266"/>
        <v>207239.04496511153</v>
      </c>
      <c r="CI102" s="33">
        <f t="shared" si="266"/>
        <v>214957.33754976382</v>
      </c>
      <c r="CJ102" s="33">
        <f t="shared" si="266"/>
        <v>222963.08581359242</v>
      </c>
      <c r="CK102" s="33">
        <f t="shared" si="266"/>
        <v>231266.99559167484</v>
      </c>
      <c r="CL102" s="33">
        <f t="shared" si="266"/>
        <v>239880.17144109326</v>
      </c>
      <c r="CM102" s="33">
        <f t="shared" ref="CM102:CW102" si="267">CM100*POWER((1+(CM101/100)),CM97)</f>
        <v>248814.13149070943</v>
      </c>
      <c r="CN102" s="33">
        <f t="shared" si="267"/>
        <v>258080.82284399547</v>
      </c>
      <c r="CO102" s="33">
        <f t="shared" si="267"/>
        <v>267692.63755551912</v>
      </c>
      <c r="CP102" s="33">
        <f t="shared" si="267"/>
        <v>277662.42920244846</v>
      </c>
      <c r="CQ102" s="33">
        <f t="shared" si="267"/>
        <v>288003.53007323563</v>
      </c>
      <c r="CR102" s="33">
        <f t="shared" si="267"/>
        <v>0</v>
      </c>
      <c r="CS102" s="33">
        <f t="shared" si="267"/>
        <v>0</v>
      </c>
      <c r="CT102" s="33">
        <f t="shared" si="267"/>
        <v>0</v>
      </c>
      <c r="CU102" s="33">
        <f t="shared" si="267"/>
        <v>0</v>
      </c>
      <c r="CV102" s="33">
        <f t="shared" si="267"/>
        <v>0</v>
      </c>
      <c r="CW102" s="33">
        <f t="shared" si="267"/>
        <v>0</v>
      </c>
    </row>
    <row r="103" spans="1:101" s="44" customFormat="1" ht="21" customHeight="1" x14ac:dyDescent="0.25">
      <c r="A103" s="38"/>
      <c r="B103" s="38" t="s">
        <v>122</v>
      </c>
      <c r="C103" s="38"/>
      <c r="D103" s="39"/>
      <c r="E103" s="40"/>
      <c r="F103" s="41">
        <v>1</v>
      </c>
      <c r="G103" s="41">
        <v>2</v>
      </c>
      <c r="H103" s="41">
        <v>3</v>
      </c>
      <c r="I103" s="41">
        <v>4</v>
      </c>
      <c r="J103" s="41">
        <v>5</v>
      </c>
      <c r="K103" s="41">
        <v>6</v>
      </c>
      <c r="L103" s="41">
        <v>7</v>
      </c>
      <c r="M103" s="41">
        <v>8</v>
      </c>
      <c r="N103" s="41">
        <v>9</v>
      </c>
      <c r="O103" s="41">
        <v>10</v>
      </c>
      <c r="P103" s="41">
        <v>11</v>
      </c>
      <c r="Q103" s="41">
        <v>12</v>
      </c>
      <c r="R103" s="41">
        <v>13</v>
      </c>
      <c r="S103" s="41">
        <v>14</v>
      </c>
      <c r="T103" s="41">
        <v>15</v>
      </c>
      <c r="U103" s="41">
        <v>16</v>
      </c>
      <c r="V103" s="41">
        <v>17</v>
      </c>
      <c r="W103" s="41">
        <v>18</v>
      </c>
      <c r="X103" s="41">
        <v>19</v>
      </c>
      <c r="Y103" s="41">
        <v>20</v>
      </c>
      <c r="Z103" s="41">
        <v>21</v>
      </c>
      <c r="AA103" s="41">
        <v>22</v>
      </c>
      <c r="AB103" s="41">
        <v>23</v>
      </c>
      <c r="AC103" s="41">
        <v>24</v>
      </c>
      <c r="AD103" s="41">
        <v>25</v>
      </c>
      <c r="AE103" s="41">
        <v>26</v>
      </c>
      <c r="AF103" s="41">
        <v>27</v>
      </c>
      <c r="AG103" s="41">
        <v>28</v>
      </c>
      <c r="AH103" s="41">
        <v>29</v>
      </c>
      <c r="AI103" s="41">
        <v>30</v>
      </c>
      <c r="AJ103" s="41">
        <v>31</v>
      </c>
      <c r="AK103" s="41">
        <v>32</v>
      </c>
      <c r="AL103" s="41">
        <v>33</v>
      </c>
      <c r="AM103" s="41">
        <v>34</v>
      </c>
      <c r="AN103" s="41">
        <v>35</v>
      </c>
      <c r="AO103" s="41">
        <v>36</v>
      </c>
      <c r="AP103" s="41">
        <v>37</v>
      </c>
      <c r="AQ103" s="41">
        <v>38</v>
      </c>
      <c r="AR103" s="41">
        <v>39</v>
      </c>
      <c r="AS103" s="41">
        <v>40</v>
      </c>
      <c r="AT103" s="41">
        <v>41</v>
      </c>
      <c r="AU103" s="41">
        <v>42</v>
      </c>
      <c r="AV103" s="41">
        <v>43</v>
      </c>
      <c r="AW103" s="41">
        <v>44</v>
      </c>
      <c r="AX103" s="41">
        <v>45</v>
      </c>
      <c r="AY103" s="41">
        <v>46</v>
      </c>
      <c r="AZ103" s="41">
        <v>47</v>
      </c>
      <c r="BA103" s="41">
        <v>48</v>
      </c>
      <c r="BB103" s="41">
        <v>49</v>
      </c>
      <c r="BC103" s="41">
        <v>50</v>
      </c>
      <c r="BD103" s="41">
        <v>51</v>
      </c>
      <c r="BE103" s="41">
        <v>52</v>
      </c>
      <c r="BF103" s="41">
        <v>53</v>
      </c>
      <c r="BG103" s="41">
        <v>54</v>
      </c>
      <c r="BH103" s="41">
        <v>55</v>
      </c>
      <c r="BI103" s="41">
        <v>56</v>
      </c>
      <c r="BJ103" s="41">
        <v>57</v>
      </c>
      <c r="BK103" s="41">
        <v>58</v>
      </c>
      <c r="BL103" s="41">
        <v>59</v>
      </c>
      <c r="BM103" s="41">
        <v>60</v>
      </c>
      <c r="BN103" s="41">
        <v>61</v>
      </c>
      <c r="BO103" s="41">
        <v>62</v>
      </c>
      <c r="BP103" s="41">
        <v>63</v>
      </c>
      <c r="BQ103" s="41">
        <v>64</v>
      </c>
      <c r="BR103" s="41">
        <v>65</v>
      </c>
      <c r="BS103" s="41">
        <v>66</v>
      </c>
      <c r="BT103" s="41">
        <v>67</v>
      </c>
      <c r="BU103" s="41">
        <v>68</v>
      </c>
      <c r="BV103" s="41">
        <v>69</v>
      </c>
      <c r="BW103" s="41">
        <v>70</v>
      </c>
      <c r="BX103" s="41">
        <v>71</v>
      </c>
      <c r="BY103" s="41">
        <v>72</v>
      </c>
      <c r="BZ103" s="42">
        <v>73</v>
      </c>
      <c r="CA103" s="42">
        <v>73</v>
      </c>
      <c r="CB103" s="42">
        <v>73</v>
      </c>
      <c r="CC103" s="42">
        <v>73</v>
      </c>
      <c r="CD103" s="42">
        <v>73</v>
      </c>
      <c r="CE103" s="42">
        <v>73</v>
      </c>
      <c r="CF103" s="42">
        <v>73</v>
      </c>
      <c r="CG103" s="42">
        <v>73</v>
      </c>
      <c r="CH103" s="42">
        <v>73</v>
      </c>
      <c r="CI103" s="42">
        <v>73</v>
      </c>
      <c r="CJ103" s="42">
        <v>73</v>
      </c>
      <c r="CK103" s="42">
        <v>73</v>
      </c>
      <c r="CL103" s="42">
        <v>73</v>
      </c>
      <c r="CM103" s="42">
        <v>73</v>
      </c>
      <c r="CN103" s="42">
        <v>73</v>
      </c>
      <c r="CO103" s="42">
        <v>73</v>
      </c>
      <c r="CP103" s="42">
        <v>73</v>
      </c>
      <c r="CQ103" s="42">
        <v>73</v>
      </c>
      <c r="CR103" s="42">
        <v>73</v>
      </c>
      <c r="CS103" s="42">
        <v>73</v>
      </c>
      <c r="CT103" s="42">
        <v>73</v>
      </c>
      <c r="CU103" s="42">
        <v>73</v>
      </c>
      <c r="CV103" s="42">
        <v>73</v>
      </c>
      <c r="CW103" s="42">
        <v>73</v>
      </c>
    </row>
    <row r="104" spans="1:101" s="25" customFormat="1" ht="55.9" customHeight="1" x14ac:dyDescent="0.25">
      <c r="A104" s="31" t="s">
        <v>130</v>
      </c>
      <c r="B104" s="7" t="s">
        <v>124</v>
      </c>
      <c r="C104" s="4" t="s">
        <v>125</v>
      </c>
      <c r="D104" s="32">
        <f>SUM(F104:CB104)</f>
        <v>6342000</v>
      </c>
      <c r="E104" s="32"/>
      <c r="F104" s="8">
        <v>0</v>
      </c>
      <c r="G104" s="8">
        <v>0</v>
      </c>
      <c r="H104" s="8">
        <v>0</v>
      </c>
      <c r="I104" s="8">
        <v>0</v>
      </c>
      <c r="J104" s="8">
        <v>95000</v>
      </c>
      <c r="K104" s="8">
        <v>98000</v>
      </c>
      <c r="L104" s="8">
        <v>81000</v>
      </c>
      <c r="M104" s="8">
        <v>78000</v>
      </c>
      <c r="N104" s="8">
        <v>80000</v>
      </c>
      <c r="O104" s="8">
        <v>61000</v>
      </c>
      <c r="P104" s="8">
        <v>54000</v>
      </c>
      <c r="Q104" s="8">
        <v>50000</v>
      </c>
      <c r="R104" s="8">
        <v>49000</v>
      </c>
      <c r="S104" s="8">
        <v>49000</v>
      </c>
      <c r="T104" s="8">
        <v>49000</v>
      </c>
      <c r="U104" s="8">
        <v>49000</v>
      </c>
      <c r="V104" s="8">
        <v>27000</v>
      </c>
      <c r="W104" s="8">
        <v>27000</v>
      </c>
      <c r="X104" s="8">
        <v>7000</v>
      </c>
      <c r="Y104" s="8">
        <v>7000</v>
      </c>
      <c r="Z104" s="8">
        <v>7000</v>
      </c>
      <c r="AA104" s="8">
        <v>7000</v>
      </c>
      <c r="AB104" s="8">
        <v>7000</v>
      </c>
      <c r="AC104" s="8">
        <v>48000</v>
      </c>
      <c r="AD104" s="8">
        <v>105000</v>
      </c>
      <c r="AE104" s="8">
        <v>156000</v>
      </c>
      <c r="AF104" s="8">
        <v>207000</v>
      </c>
      <c r="AG104" s="8">
        <v>207000</v>
      </c>
      <c r="AH104" s="8">
        <v>156000</v>
      </c>
      <c r="AI104" s="8">
        <v>105000</v>
      </c>
      <c r="AJ104" s="8">
        <v>65000</v>
      </c>
      <c r="AK104" s="8">
        <v>86000</v>
      </c>
      <c r="AL104" s="8">
        <v>106000</v>
      </c>
      <c r="AM104" s="8">
        <v>107000</v>
      </c>
      <c r="AN104" s="8">
        <v>106000</v>
      </c>
      <c r="AO104" s="8">
        <v>106000</v>
      </c>
      <c r="AP104" s="8">
        <v>106000</v>
      </c>
      <c r="AQ104" s="8">
        <v>106000</v>
      </c>
      <c r="AR104" s="8">
        <v>106000</v>
      </c>
      <c r="AS104" s="8">
        <v>106000</v>
      </c>
      <c r="AT104" s="8">
        <v>107000</v>
      </c>
      <c r="AU104" s="8">
        <v>106000</v>
      </c>
      <c r="AV104" s="8">
        <v>106000</v>
      </c>
      <c r="AW104" s="8">
        <v>105000</v>
      </c>
      <c r="AX104" s="8">
        <v>105000</v>
      </c>
      <c r="AY104" s="8">
        <v>103000</v>
      </c>
      <c r="AZ104" s="8">
        <v>103000</v>
      </c>
      <c r="BA104" s="8">
        <v>103000</v>
      </c>
      <c r="BB104" s="8">
        <v>103000</v>
      </c>
      <c r="BC104" s="8">
        <v>103000</v>
      </c>
      <c r="BD104" s="8">
        <v>103000</v>
      </c>
      <c r="BE104" s="8">
        <v>103000</v>
      </c>
      <c r="BF104" s="8">
        <v>103000</v>
      </c>
      <c r="BG104" s="8">
        <v>103000</v>
      </c>
      <c r="BH104" s="8">
        <v>103000</v>
      </c>
      <c r="BI104" s="8">
        <v>103000</v>
      </c>
      <c r="BJ104" s="8">
        <v>103000</v>
      </c>
      <c r="BK104" s="8">
        <v>90000</v>
      </c>
      <c r="BL104" s="8">
        <v>105000</v>
      </c>
      <c r="BM104" s="8">
        <v>104000</v>
      </c>
      <c r="BN104" s="8">
        <v>110000</v>
      </c>
      <c r="BO104" s="8">
        <v>105000</v>
      </c>
      <c r="BP104" s="8">
        <v>107000</v>
      </c>
      <c r="BQ104" s="8">
        <v>105000</v>
      </c>
      <c r="BR104" s="8">
        <v>100000</v>
      </c>
      <c r="BS104" s="8">
        <v>104000</v>
      </c>
      <c r="BT104" s="8">
        <v>100000</v>
      </c>
      <c r="BU104" s="8">
        <v>105000</v>
      </c>
      <c r="BV104" s="8">
        <v>100000</v>
      </c>
      <c r="BW104" s="8">
        <v>100000</v>
      </c>
      <c r="BX104" s="8">
        <v>100000</v>
      </c>
      <c r="BY104" s="8">
        <v>69000</v>
      </c>
      <c r="BZ104" s="33">
        <v>69000</v>
      </c>
      <c r="CA104" s="33">
        <v>69000</v>
      </c>
      <c r="CB104" s="33">
        <v>69000</v>
      </c>
      <c r="CC104" s="33">
        <v>69000</v>
      </c>
      <c r="CD104" s="33">
        <v>69000</v>
      </c>
      <c r="CE104" s="33">
        <v>69000</v>
      </c>
      <c r="CF104" s="33">
        <v>69000</v>
      </c>
      <c r="CG104" s="33">
        <v>69000</v>
      </c>
      <c r="CH104" s="33">
        <v>69000</v>
      </c>
      <c r="CI104" s="33">
        <v>69000</v>
      </c>
      <c r="CJ104" s="33">
        <v>69000</v>
      </c>
      <c r="CK104" s="33">
        <v>69000</v>
      </c>
      <c r="CL104" s="33">
        <v>69000</v>
      </c>
      <c r="CM104" s="33">
        <v>69000</v>
      </c>
      <c r="CN104" s="33">
        <v>69000</v>
      </c>
      <c r="CO104" s="33">
        <v>69000</v>
      </c>
      <c r="CP104" s="33">
        <v>69000</v>
      </c>
      <c r="CQ104" s="33">
        <v>69000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0</v>
      </c>
    </row>
    <row r="105" spans="1:101" s="25" customFormat="1" ht="21" customHeight="1" x14ac:dyDescent="0.25">
      <c r="A105" s="4" t="s">
        <v>126</v>
      </c>
      <c r="B105" s="4" t="s">
        <v>97</v>
      </c>
      <c r="C105" s="36">
        <v>1.72045</v>
      </c>
      <c r="D105" s="32"/>
      <c r="E105" s="32"/>
      <c r="F105" s="36">
        <f>C105</f>
        <v>1.72045</v>
      </c>
      <c r="G105" s="36">
        <f>F105</f>
        <v>1.72045</v>
      </c>
      <c r="H105" s="36">
        <f t="shared" ref="H105:BS105" si="268">G105</f>
        <v>1.72045</v>
      </c>
      <c r="I105" s="36">
        <f t="shared" si="268"/>
        <v>1.72045</v>
      </c>
      <c r="J105" s="36">
        <f t="shared" si="268"/>
        <v>1.72045</v>
      </c>
      <c r="K105" s="36">
        <f t="shared" si="268"/>
        <v>1.72045</v>
      </c>
      <c r="L105" s="36">
        <f t="shared" si="268"/>
        <v>1.72045</v>
      </c>
      <c r="M105" s="36">
        <f t="shared" si="268"/>
        <v>1.72045</v>
      </c>
      <c r="N105" s="36">
        <f t="shared" si="268"/>
        <v>1.72045</v>
      </c>
      <c r="O105" s="36">
        <f t="shared" si="268"/>
        <v>1.72045</v>
      </c>
      <c r="P105" s="36">
        <f t="shared" si="268"/>
        <v>1.72045</v>
      </c>
      <c r="Q105" s="36">
        <f t="shared" si="268"/>
        <v>1.72045</v>
      </c>
      <c r="R105" s="36">
        <f t="shared" si="268"/>
        <v>1.72045</v>
      </c>
      <c r="S105" s="36">
        <f t="shared" si="268"/>
        <v>1.72045</v>
      </c>
      <c r="T105" s="36">
        <f t="shared" si="268"/>
        <v>1.72045</v>
      </c>
      <c r="U105" s="36">
        <f t="shared" si="268"/>
        <v>1.72045</v>
      </c>
      <c r="V105" s="36">
        <f t="shared" si="268"/>
        <v>1.72045</v>
      </c>
      <c r="W105" s="36">
        <f t="shared" si="268"/>
        <v>1.72045</v>
      </c>
      <c r="X105" s="36">
        <f t="shared" si="268"/>
        <v>1.72045</v>
      </c>
      <c r="Y105" s="36">
        <f t="shared" si="268"/>
        <v>1.72045</v>
      </c>
      <c r="Z105" s="36">
        <f t="shared" si="268"/>
        <v>1.72045</v>
      </c>
      <c r="AA105" s="36">
        <f t="shared" si="268"/>
        <v>1.72045</v>
      </c>
      <c r="AB105" s="36">
        <f t="shared" si="268"/>
        <v>1.72045</v>
      </c>
      <c r="AC105" s="36">
        <f t="shared" si="268"/>
        <v>1.72045</v>
      </c>
      <c r="AD105" s="36">
        <f t="shared" si="268"/>
        <v>1.72045</v>
      </c>
      <c r="AE105" s="36">
        <f t="shared" si="268"/>
        <v>1.72045</v>
      </c>
      <c r="AF105" s="36">
        <f t="shared" si="268"/>
        <v>1.72045</v>
      </c>
      <c r="AG105" s="36">
        <f t="shared" si="268"/>
        <v>1.72045</v>
      </c>
      <c r="AH105" s="36">
        <f t="shared" si="268"/>
        <v>1.72045</v>
      </c>
      <c r="AI105" s="36">
        <f t="shared" si="268"/>
        <v>1.72045</v>
      </c>
      <c r="AJ105" s="36">
        <f t="shared" si="268"/>
        <v>1.72045</v>
      </c>
      <c r="AK105" s="36">
        <f t="shared" si="268"/>
        <v>1.72045</v>
      </c>
      <c r="AL105" s="36">
        <f t="shared" si="268"/>
        <v>1.72045</v>
      </c>
      <c r="AM105" s="36">
        <f t="shared" si="268"/>
        <v>1.72045</v>
      </c>
      <c r="AN105" s="36">
        <f t="shared" si="268"/>
        <v>1.72045</v>
      </c>
      <c r="AO105" s="36">
        <f t="shared" si="268"/>
        <v>1.72045</v>
      </c>
      <c r="AP105" s="36">
        <f t="shared" si="268"/>
        <v>1.72045</v>
      </c>
      <c r="AQ105" s="36">
        <f t="shared" si="268"/>
        <v>1.72045</v>
      </c>
      <c r="AR105" s="36">
        <f t="shared" si="268"/>
        <v>1.72045</v>
      </c>
      <c r="AS105" s="36">
        <f t="shared" si="268"/>
        <v>1.72045</v>
      </c>
      <c r="AT105" s="36">
        <f t="shared" si="268"/>
        <v>1.72045</v>
      </c>
      <c r="AU105" s="36">
        <f t="shared" si="268"/>
        <v>1.72045</v>
      </c>
      <c r="AV105" s="36">
        <f t="shared" si="268"/>
        <v>1.72045</v>
      </c>
      <c r="AW105" s="36">
        <f t="shared" si="268"/>
        <v>1.72045</v>
      </c>
      <c r="AX105" s="36">
        <f t="shared" si="268"/>
        <v>1.72045</v>
      </c>
      <c r="AY105" s="36">
        <f t="shared" si="268"/>
        <v>1.72045</v>
      </c>
      <c r="AZ105" s="36">
        <f t="shared" si="268"/>
        <v>1.72045</v>
      </c>
      <c r="BA105" s="36">
        <f t="shared" si="268"/>
        <v>1.72045</v>
      </c>
      <c r="BB105" s="36">
        <f t="shared" si="268"/>
        <v>1.72045</v>
      </c>
      <c r="BC105" s="36">
        <f t="shared" si="268"/>
        <v>1.72045</v>
      </c>
      <c r="BD105" s="36">
        <f t="shared" si="268"/>
        <v>1.72045</v>
      </c>
      <c r="BE105" s="36">
        <f t="shared" si="268"/>
        <v>1.72045</v>
      </c>
      <c r="BF105" s="36">
        <f t="shared" si="268"/>
        <v>1.72045</v>
      </c>
      <c r="BG105" s="36">
        <f t="shared" si="268"/>
        <v>1.72045</v>
      </c>
      <c r="BH105" s="36">
        <f t="shared" si="268"/>
        <v>1.72045</v>
      </c>
      <c r="BI105" s="36">
        <f t="shared" si="268"/>
        <v>1.72045</v>
      </c>
      <c r="BJ105" s="36">
        <f t="shared" si="268"/>
        <v>1.72045</v>
      </c>
      <c r="BK105" s="36">
        <f t="shared" si="268"/>
        <v>1.72045</v>
      </c>
      <c r="BL105" s="36">
        <f t="shared" si="268"/>
        <v>1.72045</v>
      </c>
      <c r="BM105" s="36">
        <f t="shared" si="268"/>
        <v>1.72045</v>
      </c>
      <c r="BN105" s="36">
        <f t="shared" si="268"/>
        <v>1.72045</v>
      </c>
      <c r="BO105" s="36">
        <f t="shared" si="268"/>
        <v>1.72045</v>
      </c>
      <c r="BP105" s="36">
        <f t="shared" si="268"/>
        <v>1.72045</v>
      </c>
      <c r="BQ105" s="36">
        <f t="shared" si="268"/>
        <v>1.72045</v>
      </c>
      <c r="BR105" s="36">
        <f t="shared" si="268"/>
        <v>1.72045</v>
      </c>
      <c r="BS105" s="36">
        <f t="shared" si="268"/>
        <v>1.72045</v>
      </c>
      <c r="BT105" s="36">
        <f t="shared" ref="BT105:CL105" si="269">BS105</f>
        <v>1.72045</v>
      </c>
      <c r="BU105" s="36">
        <f t="shared" si="269"/>
        <v>1.72045</v>
      </c>
      <c r="BV105" s="36">
        <f t="shared" si="269"/>
        <v>1.72045</v>
      </c>
      <c r="BW105" s="36">
        <f t="shared" si="269"/>
        <v>1.72045</v>
      </c>
      <c r="BX105" s="36">
        <f t="shared" si="269"/>
        <v>1.72045</v>
      </c>
      <c r="BY105" s="36">
        <f t="shared" si="269"/>
        <v>1.72045</v>
      </c>
      <c r="BZ105" s="37">
        <f t="shared" si="269"/>
        <v>1.72045</v>
      </c>
      <c r="CA105" s="36">
        <f t="shared" si="269"/>
        <v>1.72045</v>
      </c>
      <c r="CB105" s="37">
        <f t="shared" si="269"/>
        <v>1.72045</v>
      </c>
      <c r="CC105" s="36">
        <f t="shared" si="269"/>
        <v>1.72045</v>
      </c>
      <c r="CD105" s="37">
        <f t="shared" si="269"/>
        <v>1.72045</v>
      </c>
      <c r="CE105" s="36">
        <f t="shared" si="269"/>
        <v>1.72045</v>
      </c>
      <c r="CF105" s="37">
        <f t="shared" si="269"/>
        <v>1.72045</v>
      </c>
      <c r="CG105" s="37">
        <f t="shared" si="269"/>
        <v>1.72045</v>
      </c>
      <c r="CH105" s="37">
        <f t="shared" si="269"/>
        <v>1.72045</v>
      </c>
      <c r="CI105" s="37">
        <f t="shared" si="269"/>
        <v>1.72045</v>
      </c>
      <c r="CJ105" s="37">
        <f t="shared" si="269"/>
        <v>1.72045</v>
      </c>
      <c r="CK105" s="37">
        <f t="shared" si="269"/>
        <v>1.72045</v>
      </c>
      <c r="CL105" s="37">
        <f t="shared" si="269"/>
        <v>1.72045</v>
      </c>
      <c r="CM105" s="37">
        <f t="shared" ref="CM105" si="270">CL105</f>
        <v>1.72045</v>
      </c>
      <c r="CN105" s="37">
        <f t="shared" ref="CN105" si="271">CM105</f>
        <v>1.72045</v>
      </c>
      <c r="CO105" s="37">
        <f t="shared" ref="CO105" si="272">CN105</f>
        <v>1.72045</v>
      </c>
      <c r="CP105" s="37">
        <f t="shared" ref="CP105" si="273">CO105</f>
        <v>1.72045</v>
      </c>
      <c r="CQ105" s="37">
        <f t="shared" ref="CQ105" si="274">CP105</f>
        <v>1.72045</v>
      </c>
      <c r="CR105" s="37">
        <f t="shared" ref="CR105" si="275">CQ105</f>
        <v>1.72045</v>
      </c>
      <c r="CS105" s="37">
        <f t="shared" ref="CS105" si="276">CR105</f>
        <v>1.72045</v>
      </c>
      <c r="CT105" s="37">
        <f t="shared" ref="CT105" si="277">CS105</f>
        <v>1.72045</v>
      </c>
      <c r="CU105" s="37">
        <f t="shared" ref="CU105" si="278">CT105</f>
        <v>1.72045</v>
      </c>
      <c r="CV105" s="37">
        <f t="shared" ref="CV105" si="279">CU105</f>
        <v>1.72045</v>
      </c>
      <c r="CW105" s="37">
        <f t="shared" ref="CW105" si="280">CV105</f>
        <v>1.72045</v>
      </c>
    </row>
    <row r="106" spans="1:101" s="25" customFormat="1" ht="21" customHeight="1" x14ac:dyDescent="0.25">
      <c r="A106" s="4" t="s">
        <v>99</v>
      </c>
      <c r="B106" s="7" t="s">
        <v>124</v>
      </c>
      <c r="C106" s="4" t="s">
        <v>127</v>
      </c>
      <c r="D106" s="32">
        <f>SUM(F106:CB106)</f>
        <v>15864294.610533377</v>
      </c>
      <c r="E106" s="32"/>
      <c r="F106" s="8">
        <v>0</v>
      </c>
      <c r="G106" s="8">
        <v>0</v>
      </c>
      <c r="H106" s="8">
        <v>0</v>
      </c>
      <c r="I106" s="8">
        <v>0</v>
      </c>
      <c r="J106" s="8">
        <f>J104*POWER((1+(J105/100)),J97)</f>
        <v>118585.38049555197</v>
      </c>
      <c r="K106" s="8">
        <f t="shared" ref="K106:BV106" si="281">K104*POWER((1+(K105/100)),K97)</f>
        <v>124434.81160084417</v>
      </c>
      <c r="L106" s="8">
        <f t="shared" si="281"/>
        <v>104618.64975183168</v>
      </c>
      <c r="M106" s="8">
        <f t="shared" si="281"/>
        <v>102477.13311476534</v>
      </c>
      <c r="N106" s="8">
        <f t="shared" si="281"/>
        <v>106913.02661685983</v>
      </c>
      <c r="O106" s="8">
        <f t="shared" si="281"/>
        <v>82923.713984758317</v>
      </c>
      <c r="P106" s="8">
        <f t="shared" si="281"/>
        <v>74670.823789975271</v>
      </c>
      <c r="Q106" s="8">
        <f t="shared" si="281"/>
        <v>70329.164794323995</v>
      </c>
      <c r="R106" s="8">
        <f t="shared" si="281"/>
        <v>70108.360051827389</v>
      </c>
      <c r="S106" s="8">
        <f t="shared" si="281"/>
        <v>71314.53933233906</v>
      </c>
      <c r="T106" s="8">
        <f t="shared" si="281"/>
        <v>72541.470324282287</v>
      </c>
      <c r="U106" s="8">
        <f t="shared" si="281"/>
        <v>73789.510050476412</v>
      </c>
      <c r="V106" s="8">
        <f t="shared" si="281"/>
        <v>41359.052760321953</v>
      </c>
      <c r="W106" s="8">
        <f t="shared" si="281"/>
        <v>42070.614583536924</v>
      </c>
      <c r="X106" s="8">
        <f t="shared" si="281"/>
        <v>11094.849233517618</v>
      </c>
      <c r="Y106" s="8">
        <f t="shared" si="281"/>
        <v>11285.730567155673</v>
      </c>
      <c r="Z106" s="8">
        <f t="shared" si="281"/>
        <v>11479.895918698303</v>
      </c>
      <c r="AA106" s="8">
        <f t="shared" si="281"/>
        <v>11677.401788031551</v>
      </c>
      <c r="AB106" s="8">
        <f t="shared" si="281"/>
        <v>11878.305647093743</v>
      </c>
      <c r="AC106" s="8">
        <f t="shared" si="281"/>
        <v>82852.566559537154</v>
      </c>
      <c r="AD106" s="8">
        <f t="shared" si="281"/>
        <v>184358.13274574222</v>
      </c>
      <c r="AE106" s="8">
        <f t="shared" si="281"/>
        <v>278615.88447169861</v>
      </c>
      <c r="AF106" s="8">
        <f t="shared" si="281"/>
        <v>376062.38212442969</v>
      </c>
      <c r="AG106" s="8">
        <f t="shared" si="281"/>
        <v>382532.3473776895</v>
      </c>
      <c r="AH106" s="8">
        <f t="shared" si="281"/>
        <v>293245.05083628616</v>
      </c>
      <c r="AI106" s="8">
        <f t="shared" si="281"/>
        <v>200772.24011478786</v>
      </c>
      <c r="AJ106" s="8">
        <f t="shared" si="281"/>
        <v>126425.88283609312</v>
      </c>
      <c r="AK106" s="8">
        <f t="shared" si="281"/>
        <v>170148.98487095104</v>
      </c>
      <c r="AL106" s="8">
        <f t="shared" si="281"/>
        <v>213326.61844887573</v>
      </c>
      <c r="AM106" s="8">
        <f t="shared" si="281"/>
        <v>219043.93584329999</v>
      </c>
      <c r="AN106" s="8">
        <f t="shared" si="281"/>
        <v>220730.11763716544</v>
      </c>
      <c r="AO106" s="8">
        <f t="shared" si="281"/>
        <v>224527.66894605412</v>
      </c>
      <c r="AP106" s="8">
        <f t="shared" si="281"/>
        <v>228390.5552264365</v>
      </c>
      <c r="AQ106" s="8">
        <f t="shared" si="281"/>
        <v>232319.90053382979</v>
      </c>
      <c r="AR106" s="8">
        <f t="shared" si="281"/>
        <v>236316.84826256408</v>
      </c>
      <c r="AS106" s="8">
        <f t="shared" si="281"/>
        <v>240382.56147849743</v>
      </c>
      <c r="AT106" s="8">
        <f t="shared" si="281"/>
        <v>246824.99894856228</v>
      </c>
      <c r="AU106" s="8">
        <f t="shared" si="281"/>
        <v>248725.03702948714</v>
      </c>
      <c r="AV106" s="8">
        <f t="shared" si="281"/>
        <v>253004.22692906094</v>
      </c>
      <c r="AW106" s="8">
        <f t="shared" si="281"/>
        <v>254929.14156492936</v>
      </c>
      <c r="AX106" s="8">
        <f t="shared" si="281"/>
        <v>259315.06998098321</v>
      </c>
      <c r="AY106" s="8">
        <f t="shared" si="281"/>
        <v>258752.14265290019</v>
      </c>
      <c r="AZ106" s="8">
        <f t="shared" si="281"/>
        <v>263203.84389117203</v>
      </c>
      <c r="BA106" s="8">
        <f t="shared" si="281"/>
        <v>267732.13442339777</v>
      </c>
      <c r="BB106" s="8">
        <f t="shared" si="281"/>
        <v>272338.33193008509</v>
      </c>
      <c r="BC106" s="8">
        <f t="shared" si="281"/>
        <v>277023.7767617763</v>
      </c>
      <c r="BD106" s="8">
        <f t="shared" si="281"/>
        <v>281789.83232907433</v>
      </c>
      <c r="BE106" s="8">
        <f t="shared" si="281"/>
        <v>286637.88549937995</v>
      </c>
      <c r="BF106" s="8">
        <f t="shared" si="281"/>
        <v>291569.34700045397</v>
      </c>
      <c r="BG106" s="8">
        <f t="shared" si="281"/>
        <v>296585.65183092339</v>
      </c>
      <c r="BH106" s="8">
        <f t="shared" si="281"/>
        <v>301688.25967784855</v>
      </c>
      <c r="BI106" s="8">
        <f t="shared" si="281"/>
        <v>306878.65534147614</v>
      </c>
      <c r="BJ106" s="8">
        <f t="shared" si="281"/>
        <v>312158.34916729858</v>
      </c>
      <c r="BK106" s="8">
        <f t="shared" si="281"/>
        <v>277452.41722038126</v>
      </c>
      <c r="BL106" s="8">
        <f t="shared" si="281"/>
        <v>329263.4885545242</v>
      </c>
      <c r="BM106" s="8">
        <f t="shared" si="281"/>
        <v>331738.50888866192</v>
      </c>
      <c r="BN106" s="8">
        <f t="shared" si="281"/>
        <v>356913.93699165439</v>
      </c>
      <c r="BO106" s="8">
        <f t="shared" si="281"/>
        <v>346551.98723787162</v>
      </c>
      <c r="BP106" s="8">
        <f t="shared" si="281"/>
        <v>359228.79787187331</v>
      </c>
      <c r="BQ106" s="8">
        <f t="shared" si="281"/>
        <v>358579.07215990935</v>
      </c>
      <c r="BR106" s="8">
        <f t="shared" si="281"/>
        <v>347379.28172084241</v>
      </c>
      <c r="BS106" s="8">
        <f t="shared" si="281"/>
        <v>367489.99931613705</v>
      </c>
      <c r="BT106" s="8">
        <f t="shared" si="281"/>
        <v>359435.07789362647</v>
      </c>
      <c r="BU106" s="8">
        <f t="shared" si="281"/>
        <v>383899.92762580985</v>
      </c>
      <c r="BV106" s="8">
        <f t="shared" si="281"/>
        <v>371909.27041014103</v>
      </c>
      <c r="BW106" s="8">
        <f t="shared" ref="BW106:CL106" si="282">BW104*POWER((1+(BW105/100)),BW97)</f>
        <v>378307.78345291241</v>
      </c>
      <c r="BX106" s="8">
        <f t="shared" si="282"/>
        <v>384816.37971332809</v>
      </c>
      <c r="BY106" s="8">
        <f t="shared" si="282"/>
        <v>270091.49765149324</v>
      </c>
      <c r="BZ106" s="33">
        <f t="shared" si="282"/>
        <v>274738.28682283836</v>
      </c>
      <c r="CA106" s="8">
        <f t="shared" si="282"/>
        <v>279465.02167848195</v>
      </c>
      <c r="CB106" s="33">
        <f t="shared" si="282"/>
        <v>284273.07764394931</v>
      </c>
      <c r="CC106" s="8">
        <f t="shared" si="282"/>
        <v>289163.85380827478</v>
      </c>
      <c r="CD106" s="33">
        <f t="shared" si="282"/>
        <v>294138.77333111921</v>
      </c>
      <c r="CE106" s="8">
        <f t="shared" si="282"/>
        <v>299199.28385689447</v>
      </c>
      <c r="CF106" s="33">
        <f t="shared" si="282"/>
        <v>304346.85793601046</v>
      </c>
      <c r="CG106" s="33">
        <f t="shared" si="282"/>
        <v>309582.99345337064</v>
      </c>
      <c r="CH106" s="33">
        <f t="shared" si="282"/>
        <v>314909.21406423918</v>
      </c>
      <c r="CI106" s="33">
        <f t="shared" si="282"/>
        <v>320327.06963760738</v>
      </c>
      <c r="CJ106" s="33">
        <f t="shared" si="282"/>
        <v>325838.13670718763</v>
      </c>
      <c r="CK106" s="33">
        <f t="shared" si="282"/>
        <v>331444.01893016644</v>
      </c>
      <c r="CL106" s="33">
        <f t="shared" si="282"/>
        <v>337146.34755385056</v>
      </c>
      <c r="CM106" s="33">
        <f t="shared" ref="CM106:CW106" si="283">CM104*POWER((1+(CM105/100)),CM97)</f>
        <v>342946.78189034085</v>
      </c>
      <c r="CN106" s="33">
        <f t="shared" si="283"/>
        <v>348847.00979937328</v>
      </c>
      <c r="CO106" s="33">
        <f t="shared" si="283"/>
        <v>354848.74817946664</v>
      </c>
      <c r="CP106" s="33">
        <f t="shared" si="283"/>
        <v>360953.74346752034</v>
      </c>
      <c r="CQ106" s="33">
        <f t="shared" si="283"/>
        <v>367163.7721470074</v>
      </c>
      <c r="CR106" s="33">
        <f t="shared" si="283"/>
        <v>0</v>
      </c>
      <c r="CS106" s="33">
        <f t="shared" si="283"/>
        <v>0</v>
      </c>
      <c r="CT106" s="33">
        <f t="shared" si="283"/>
        <v>0</v>
      </c>
      <c r="CU106" s="33">
        <f t="shared" si="283"/>
        <v>0</v>
      </c>
      <c r="CV106" s="33">
        <f t="shared" si="283"/>
        <v>0</v>
      </c>
      <c r="CW106" s="33">
        <f t="shared" si="283"/>
        <v>0</v>
      </c>
    </row>
    <row r="107" spans="1:101" s="25" customFormat="1" ht="36.6" customHeight="1" x14ac:dyDescent="0.25">
      <c r="A107" s="4" t="s">
        <v>128</v>
      </c>
      <c r="B107" s="4" t="s">
        <v>97</v>
      </c>
      <c r="C107" s="36">
        <v>1.97</v>
      </c>
      <c r="D107" s="32"/>
      <c r="E107" s="32"/>
      <c r="F107" s="36">
        <f>C107</f>
        <v>1.97</v>
      </c>
      <c r="G107" s="36">
        <f>F107</f>
        <v>1.97</v>
      </c>
      <c r="H107" s="36">
        <f t="shared" ref="H107:BS107" si="284">G107</f>
        <v>1.97</v>
      </c>
      <c r="I107" s="36">
        <f t="shared" si="284"/>
        <v>1.97</v>
      </c>
      <c r="J107" s="36">
        <f t="shared" si="284"/>
        <v>1.97</v>
      </c>
      <c r="K107" s="36">
        <f t="shared" si="284"/>
        <v>1.97</v>
      </c>
      <c r="L107" s="36">
        <f t="shared" si="284"/>
        <v>1.97</v>
      </c>
      <c r="M107" s="36">
        <f t="shared" si="284"/>
        <v>1.97</v>
      </c>
      <c r="N107" s="36">
        <f t="shared" si="284"/>
        <v>1.97</v>
      </c>
      <c r="O107" s="36">
        <f t="shared" si="284"/>
        <v>1.97</v>
      </c>
      <c r="P107" s="36">
        <f t="shared" si="284"/>
        <v>1.97</v>
      </c>
      <c r="Q107" s="36">
        <f t="shared" si="284"/>
        <v>1.97</v>
      </c>
      <c r="R107" s="36">
        <f t="shared" si="284"/>
        <v>1.97</v>
      </c>
      <c r="S107" s="36">
        <f t="shared" si="284"/>
        <v>1.97</v>
      </c>
      <c r="T107" s="36">
        <f t="shared" si="284"/>
        <v>1.97</v>
      </c>
      <c r="U107" s="36">
        <f t="shared" si="284"/>
        <v>1.97</v>
      </c>
      <c r="V107" s="36">
        <f t="shared" si="284"/>
        <v>1.97</v>
      </c>
      <c r="W107" s="36">
        <f t="shared" si="284"/>
        <v>1.97</v>
      </c>
      <c r="X107" s="36">
        <f t="shared" si="284"/>
        <v>1.97</v>
      </c>
      <c r="Y107" s="36">
        <f t="shared" si="284"/>
        <v>1.97</v>
      </c>
      <c r="Z107" s="36">
        <f t="shared" si="284"/>
        <v>1.97</v>
      </c>
      <c r="AA107" s="36">
        <f t="shared" si="284"/>
        <v>1.97</v>
      </c>
      <c r="AB107" s="36">
        <f t="shared" si="284"/>
        <v>1.97</v>
      </c>
      <c r="AC107" s="36">
        <f t="shared" si="284"/>
        <v>1.97</v>
      </c>
      <c r="AD107" s="36">
        <f t="shared" si="284"/>
        <v>1.97</v>
      </c>
      <c r="AE107" s="36">
        <f t="shared" si="284"/>
        <v>1.97</v>
      </c>
      <c r="AF107" s="36">
        <f t="shared" si="284"/>
        <v>1.97</v>
      </c>
      <c r="AG107" s="36">
        <f t="shared" si="284"/>
        <v>1.97</v>
      </c>
      <c r="AH107" s="36">
        <f t="shared" si="284"/>
        <v>1.97</v>
      </c>
      <c r="AI107" s="36">
        <f t="shared" si="284"/>
        <v>1.97</v>
      </c>
      <c r="AJ107" s="36">
        <f t="shared" si="284"/>
        <v>1.97</v>
      </c>
      <c r="AK107" s="36">
        <f t="shared" si="284"/>
        <v>1.97</v>
      </c>
      <c r="AL107" s="36">
        <f t="shared" si="284"/>
        <v>1.97</v>
      </c>
      <c r="AM107" s="36">
        <f t="shared" si="284"/>
        <v>1.97</v>
      </c>
      <c r="AN107" s="36">
        <f t="shared" si="284"/>
        <v>1.97</v>
      </c>
      <c r="AO107" s="36">
        <f t="shared" si="284"/>
        <v>1.97</v>
      </c>
      <c r="AP107" s="36">
        <f t="shared" si="284"/>
        <v>1.97</v>
      </c>
      <c r="AQ107" s="36">
        <f t="shared" si="284"/>
        <v>1.97</v>
      </c>
      <c r="AR107" s="36">
        <f t="shared" si="284"/>
        <v>1.97</v>
      </c>
      <c r="AS107" s="36">
        <f t="shared" si="284"/>
        <v>1.97</v>
      </c>
      <c r="AT107" s="36">
        <f t="shared" si="284"/>
        <v>1.97</v>
      </c>
      <c r="AU107" s="36">
        <f t="shared" si="284"/>
        <v>1.97</v>
      </c>
      <c r="AV107" s="36">
        <f t="shared" si="284"/>
        <v>1.97</v>
      </c>
      <c r="AW107" s="36">
        <f t="shared" si="284"/>
        <v>1.97</v>
      </c>
      <c r="AX107" s="36">
        <f t="shared" si="284"/>
        <v>1.97</v>
      </c>
      <c r="AY107" s="36">
        <f t="shared" si="284"/>
        <v>1.97</v>
      </c>
      <c r="AZ107" s="36">
        <f t="shared" si="284"/>
        <v>1.97</v>
      </c>
      <c r="BA107" s="36">
        <f t="shared" si="284"/>
        <v>1.97</v>
      </c>
      <c r="BB107" s="36">
        <f t="shared" si="284"/>
        <v>1.97</v>
      </c>
      <c r="BC107" s="36">
        <f t="shared" si="284"/>
        <v>1.97</v>
      </c>
      <c r="BD107" s="36">
        <f t="shared" si="284"/>
        <v>1.97</v>
      </c>
      <c r="BE107" s="36">
        <f t="shared" si="284"/>
        <v>1.97</v>
      </c>
      <c r="BF107" s="36">
        <f t="shared" si="284"/>
        <v>1.97</v>
      </c>
      <c r="BG107" s="36">
        <f t="shared" si="284"/>
        <v>1.97</v>
      </c>
      <c r="BH107" s="36">
        <f t="shared" si="284"/>
        <v>1.97</v>
      </c>
      <c r="BI107" s="36">
        <f t="shared" si="284"/>
        <v>1.97</v>
      </c>
      <c r="BJ107" s="36">
        <f t="shared" si="284"/>
        <v>1.97</v>
      </c>
      <c r="BK107" s="36">
        <f t="shared" si="284"/>
        <v>1.97</v>
      </c>
      <c r="BL107" s="36">
        <f t="shared" si="284"/>
        <v>1.97</v>
      </c>
      <c r="BM107" s="36">
        <f t="shared" si="284"/>
        <v>1.97</v>
      </c>
      <c r="BN107" s="36">
        <f t="shared" si="284"/>
        <v>1.97</v>
      </c>
      <c r="BO107" s="36">
        <f t="shared" si="284"/>
        <v>1.97</v>
      </c>
      <c r="BP107" s="36">
        <f t="shared" si="284"/>
        <v>1.97</v>
      </c>
      <c r="BQ107" s="36">
        <f t="shared" si="284"/>
        <v>1.97</v>
      </c>
      <c r="BR107" s="36">
        <f t="shared" si="284"/>
        <v>1.97</v>
      </c>
      <c r="BS107" s="36">
        <f t="shared" si="284"/>
        <v>1.97</v>
      </c>
      <c r="BT107" s="36">
        <f t="shared" ref="BT107:CL107" si="285">BS107</f>
        <v>1.97</v>
      </c>
      <c r="BU107" s="36">
        <f t="shared" si="285"/>
        <v>1.97</v>
      </c>
      <c r="BV107" s="36">
        <f t="shared" si="285"/>
        <v>1.97</v>
      </c>
      <c r="BW107" s="36">
        <f t="shared" si="285"/>
        <v>1.97</v>
      </c>
      <c r="BX107" s="36">
        <f t="shared" si="285"/>
        <v>1.97</v>
      </c>
      <c r="BY107" s="36">
        <f t="shared" si="285"/>
        <v>1.97</v>
      </c>
      <c r="BZ107" s="37">
        <f t="shared" si="285"/>
        <v>1.97</v>
      </c>
      <c r="CA107" s="36">
        <f t="shared" si="285"/>
        <v>1.97</v>
      </c>
      <c r="CB107" s="37">
        <f t="shared" si="285"/>
        <v>1.97</v>
      </c>
      <c r="CC107" s="36">
        <f t="shared" si="285"/>
        <v>1.97</v>
      </c>
      <c r="CD107" s="37">
        <f t="shared" si="285"/>
        <v>1.97</v>
      </c>
      <c r="CE107" s="36">
        <f t="shared" si="285"/>
        <v>1.97</v>
      </c>
      <c r="CF107" s="37">
        <f t="shared" si="285"/>
        <v>1.97</v>
      </c>
      <c r="CG107" s="37">
        <f t="shared" si="285"/>
        <v>1.97</v>
      </c>
      <c r="CH107" s="37">
        <f t="shared" si="285"/>
        <v>1.97</v>
      </c>
      <c r="CI107" s="37">
        <f t="shared" si="285"/>
        <v>1.97</v>
      </c>
      <c r="CJ107" s="37">
        <f t="shared" si="285"/>
        <v>1.97</v>
      </c>
      <c r="CK107" s="37">
        <f t="shared" si="285"/>
        <v>1.97</v>
      </c>
      <c r="CL107" s="37">
        <f t="shared" si="285"/>
        <v>1.97</v>
      </c>
      <c r="CM107" s="37">
        <f t="shared" ref="CM107" si="286">CL107</f>
        <v>1.97</v>
      </c>
      <c r="CN107" s="37">
        <f t="shared" ref="CN107" si="287">CM107</f>
        <v>1.97</v>
      </c>
      <c r="CO107" s="37">
        <f t="shared" ref="CO107" si="288">CN107</f>
        <v>1.97</v>
      </c>
      <c r="CP107" s="37">
        <f t="shared" ref="CP107" si="289">CO107</f>
        <v>1.97</v>
      </c>
      <c r="CQ107" s="37">
        <f t="shared" ref="CQ107" si="290">CP107</f>
        <v>1.97</v>
      </c>
      <c r="CR107" s="37">
        <f t="shared" ref="CR107" si="291">CQ107</f>
        <v>1.97</v>
      </c>
      <c r="CS107" s="37">
        <f t="shared" ref="CS107" si="292">CR107</f>
        <v>1.97</v>
      </c>
      <c r="CT107" s="37">
        <f t="shared" ref="CT107" si="293">CS107</f>
        <v>1.97</v>
      </c>
      <c r="CU107" s="37">
        <f t="shared" ref="CU107" si="294">CT107</f>
        <v>1.97</v>
      </c>
      <c r="CV107" s="37">
        <f t="shared" ref="CV107" si="295">CU107</f>
        <v>1.97</v>
      </c>
      <c r="CW107" s="37">
        <f t="shared" ref="CW107" si="296">CV107</f>
        <v>1.97</v>
      </c>
    </row>
    <row r="108" spans="1:101" s="25" customFormat="1" ht="21" customHeight="1" x14ac:dyDescent="0.25">
      <c r="A108" s="4" t="s">
        <v>99</v>
      </c>
      <c r="B108" s="7" t="s">
        <v>124</v>
      </c>
      <c r="C108" s="4" t="s">
        <v>129</v>
      </c>
      <c r="D108" s="32">
        <f>SUM(F108:CB108)</f>
        <v>50698612.395549081</v>
      </c>
      <c r="E108" s="32"/>
      <c r="F108" s="8">
        <v>0</v>
      </c>
      <c r="G108" s="8">
        <v>0</v>
      </c>
      <c r="H108" s="8">
        <v>0</v>
      </c>
      <c r="I108" s="8">
        <v>0</v>
      </c>
      <c r="J108" s="8">
        <f>J106*POWER((1+(J107/100)),J97)</f>
        <v>152817.32819003079</v>
      </c>
      <c r="K108" s="8">
        <f t="shared" ref="K108:BV108" si="297">K106*POWER((1+(K107/100)),K97)</f>
        <v>163514.30953682176</v>
      </c>
      <c r="L108" s="8">
        <f t="shared" si="297"/>
        <v>140183.01620043002</v>
      </c>
      <c r="M108" s="8">
        <f t="shared" si="297"/>
        <v>140018.58227474248</v>
      </c>
      <c r="N108" s="8">
        <f t="shared" si="297"/>
        <v>148957.28651627287</v>
      </c>
      <c r="O108" s="8">
        <f t="shared" si="297"/>
        <v>117810.03702376119</v>
      </c>
      <c r="P108" s="8">
        <f t="shared" si="297"/>
        <v>108175.00136923138</v>
      </c>
      <c r="Q108" s="8">
        <f t="shared" si="297"/>
        <v>103892.41603188892</v>
      </c>
      <c r="R108" s="8">
        <f t="shared" si="297"/>
        <v>105606.49129933574</v>
      </c>
      <c r="S108" s="8">
        <f t="shared" si="297"/>
        <v>109539.63912301938</v>
      </c>
      <c r="T108" s="8">
        <f t="shared" si="297"/>
        <v>113619.27085704432</v>
      </c>
      <c r="U108" s="8">
        <f t="shared" si="297"/>
        <v>117850.84206447371</v>
      </c>
      <c r="V108" s="8">
        <f t="shared" si="297"/>
        <v>67356.741026338728</v>
      </c>
      <c r="W108" s="8">
        <f t="shared" si="297"/>
        <v>69865.337004849716</v>
      </c>
      <c r="X108" s="8">
        <f t="shared" si="297"/>
        <v>18787.834514477272</v>
      </c>
      <c r="Y108" s="8">
        <f t="shared" si="297"/>
        <v>19487.557888705222</v>
      </c>
      <c r="Z108" s="8">
        <f t="shared" si="297"/>
        <v>20213.341360495957</v>
      </c>
      <c r="AA108" s="8">
        <f t="shared" si="297"/>
        <v>20966.155497233689</v>
      </c>
      <c r="AB108" s="8">
        <f t="shared" si="297"/>
        <v>21747.00701355972</v>
      </c>
      <c r="AC108" s="8">
        <f t="shared" si="297"/>
        <v>154676.16080653909</v>
      </c>
      <c r="AD108" s="8">
        <f t="shared" si="297"/>
        <v>350955.56861179805</v>
      </c>
      <c r="AE108" s="8">
        <f t="shared" si="297"/>
        <v>540839.15940334322</v>
      </c>
      <c r="AF108" s="8">
        <f t="shared" si="297"/>
        <v>744379.78114022734</v>
      </c>
      <c r="AG108" s="8">
        <f t="shared" si="297"/>
        <v>772103.03640762635</v>
      </c>
      <c r="AH108" s="8">
        <f t="shared" si="297"/>
        <v>603545.762887466</v>
      </c>
      <c r="AI108" s="8">
        <f t="shared" si="297"/>
        <v>421362.22453000257</v>
      </c>
      <c r="AJ108" s="8">
        <f t="shared" si="297"/>
        <v>270557.98000838968</v>
      </c>
      <c r="AK108" s="8">
        <f t="shared" si="297"/>
        <v>371301.01334764226</v>
      </c>
      <c r="AL108" s="8">
        <f t="shared" si="297"/>
        <v>474694.54455195769</v>
      </c>
      <c r="AM108" s="8">
        <f t="shared" si="297"/>
        <v>497018.83277282963</v>
      </c>
      <c r="AN108" s="8">
        <f t="shared" si="297"/>
        <v>510711.48532845371</v>
      </c>
      <c r="AO108" s="8">
        <f t="shared" si="297"/>
        <v>529732.13209301978</v>
      </c>
      <c r="AP108" s="8">
        <f t="shared" si="297"/>
        <v>549461.17295823852</v>
      </c>
      <c r="AQ108" s="8">
        <f t="shared" si="297"/>
        <v>569924.99094925402</v>
      </c>
      <c r="AR108" s="8">
        <f t="shared" si="297"/>
        <v>591150.95168552455</v>
      </c>
      <c r="AS108" s="8">
        <f t="shared" si="297"/>
        <v>613167.43997600419</v>
      </c>
      <c r="AT108" s="8">
        <f t="shared" si="297"/>
        <v>642003.93454873713</v>
      </c>
      <c r="AU108" s="8">
        <f t="shared" si="297"/>
        <v>659690.86356524285</v>
      </c>
      <c r="AV108" s="8">
        <f t="shared" si="297"/>
        <v>684260.01317349181</v>
      </c>
      <c r="AW108" s="8">
        <f t="shared" si="297"/>
        <v>703048.5021318635</v>
      </c>
      <c r="AX108" s="8">
        <f t="shared" si="297"/>
        <v>729232.43885850115</v>
      </c>
      <c r="AY108" s="8">
        <f t="shared" si="297"/>
        <v>741984.09697078564</v>
      </c>
      <c r="AZ108" s="8">
        <f t="shared" si="297"/>
        <v>769618.12874575192</v>
      </c>
      <c r="BA108" s="8">
        <f t="shared" si="297"/>
        <v>798281.34661144123</v>
      </c>
      <c r="BB108" s="8">
        <f t="shared" si="297"/>
        <v>828012.08098659024</v>
      </c>
      <c r="BC108" s="8">
        <f t="shared" si="297"/>
        <v>858850.08984615246</v>
      </c>
      <c r="BD108" s="8">
        <f t="shared" si="297"/>
        <v>890836.6118883841</v>
      </c>
      <c r="BE108" s="8">
        <f t="shared" si="297"/>
        <v>924014.42168205709</v>
      </c>
      <c r="BF108" s="8">
        <f t="shared" si="297"/>
        <v>958427.88686754345</v>
      </c>
      <c r="BG108" s="8">
        <f t="shared" si="297"/>
        <v>994123.02748826565</v>
      </c>
      <c r="BH108" s="8">
        <f t="shared" si="297"/>
        <v>1031147.5775318469</v>
      </c>
      <c r="BI108" s="8">
        <f t="shared" si="297"/>
        <v>1069551.0487632747</v>
      </c>
      <c r="BJ108" s="8">
        <f t="shared" si="297"/>
        <v>1109384.7969354226</v>
      </c>
      <c r="BK108" s="8">
        <f t="shared" si="297"/>
        <v>1005467.8460377998</v>
      </c>
      <c r="BL108" s="8">
        <f t="shared" si="297"/>
        <v>1216734.0686918409</v>
      </c>
      <c r="BM108" s="8">
        <f t="shared" si="297"/>
        <v>1250029.898906474</v>
      </c>
      <c r="BN108" s="8">
        <f t="shared" si="297"/>
        <v>1371388.2962331155</v>
      </c>
      <c r="BO108" s="8">
        <f t="shared" si="297"/>
        <v>1357806.0666500772</v>
      </c>
      <c r="BP108" s="8">
        <f t="shared" si="297"/>
        <v>1435201.6184903516</v>
      </c>
      <c r="BQ108" s="8">
        <f t="shared" si="297"/>
        <v>1460828.1494815983</v>
      </c>
      <c r="BR108" s="8">
        <f t="shared" si="297"/>
        <v>1443080.3794635502</v>
      </c>
      <c r="BS108" s="8">
        <f t="shared" si="297"/>
        <v>1556698.666236809</v>
      </c>
      <c r="BT108" s="8">
        <f t="shared" si="297"/>
        <v>1552572.5595599515</v>
      </c>
      <c r="BU108" s="8">
        <f t="shared" si="297"/>
        <v>1690915.4691511649</v>
      </c>
      <c r="BV108" s="8">
        <f t="shared" si="297"/>
        <v>1670372.3416949308</v>
      </c>
      <c r="BW108" s="8">
        <f t="shared" ref="BW108:CL108" si="298">BW106*POWER((1+(BW107/100)),BW97)</f>
        <v>1732582.7348217801</v>
      </c>
      <c r="BX108" s="8">
        <f t="shared" si="298"/>
        <v>1797110.0562863369</v>
      </c>
      <c r="BY108" s="8">
        <f t="shared" si="298"/>
        <v>1286188.0115462462</v>
      </c>
      <c r="BZ108" s="33">
        <f t="shared" si="298"/>
        <v>1334090.0629847543</v>
      </c>
      <c r="CA108" s="8">
        <f t="shared" si="298"/>
        <v>1383776.1510582014</v>
      </c>
      <c r="CB108" s="33">
        <f t="shared" si="298"/>
        <v>1435312.7194077088</v>
      </c>
      <c r="CC108" s="8">
        <f t="shared" si="298"/>
        <v>1488768.686263408</v>
      </c>
      <c r="CD108" s="33">
        <f t="shared" si="298"/>
        <v>1544215.5366066135</v>
      </c>
      <c r="CE108" s="8">
        <f t="shared" si="298"/>
        <v>1601727.4177644434</v>
      </c>
      <c r="CF108" s="33">
        <f t="shared" si="298"/>
        <v>1661381.2385647024</v>
      </c>
      <c r="CG108" s="33">
        <f t="shared" si="298"/>
        <v>1723256.7721836362</v>
      </c>
      <c r="CH108" s="33">
        <f t="shared" si="298"/>
        <v>1787436.7628240869</v>
      </c>
      <c r="CI108" s="33">
        <f t="shared" si="298"/>
        <v>1854007.036366713</v>
      </c>
      <c r="CJ108" s="33">
        <f t="shared" si="298"/>
        <v>1923056.6151422348</v>
      </c>
      <c r="CK108" s="33">
        <f t="shared" si="298"/>
        <v>1994677.8369781955</v>
      </c>
      <c r="CL108" s="33">
        <f t="shared" si="298"/>
        <v>2068966.4786794295</v>
      </c>
      <c r="CM108" s="33">
        <f t="shared" ref="CM108:CW108" si="299">CM106*POWER((1+(CM107/100)),CM97)</f>
        <v>2146021.884107369</v>
      </c>
      <c r="CN108" s="33">
        <f t="shared" si="299"/>
        <v>2225947.0970294611</v>
      </c>
      <c r="CO108" s="33">
        <f t="shared" si="299"/>
        <v>2308848.9989163526</v>
      </c>
      <c r="CP108" s="33">
        <f t="shared" si="299"/>
        <v>2394838.451871118</v>
      </c>
      <c r="CQ108" s="33">
        <f t="shared" si="299"/>
        <v>2484030.4468816575</v>
      </c>
      <c r="CR108" s="33">
        <f t="shared" si="299"/>
        <v>0</v>
      </c>
      <c r="CS108" s="33">
        <f t="shared" si="299"/>
        <v>0</v>
      </c>
      <c r="CT108" s="33">
        <f t="shared" si="299"/>
        <v>0</v>
      </c>
      <c r="CU108" s="33">
        <f t="shared" si="299"/>
        <v>0</v>
      </c>
      <c r="CV108" s="33">
        <f t="shared" si="299"/>
        <v>0</v>
      </c>
      <c r="CW108" s="33">
        <f t="shared" si="299"/>
        <v>0</v>
      </c>
    </row>
    <row r="109" spans="1:101" s="44" customFormat="1" ht="21" customHeight="1" x14ac:dyDescent="0.25">
      <c r="A109" s="38"/>
      <c r="B109" s="38" t="s">
        <v>122</v>
      </c>
      <c r="C109" s="38"/>
      <c r="D109" s="39"/>
      <c r="E109" s="39"/>
      <c r="F109" s="41">
        <v>1</v>
      </c>
      <c r="G109" s="41">
        <v>2</v>
      </c>
      <c r="H109" s="41">
        <v>3</v>
      </c>
      <c r="I109" s="41">
        <v>4</v>
      </c>
      <c r="J109" s="41">
        <v>5</v>
      </c>
      <c r="K109" s="41">
        <v>6</v>
      </c>
      <c r="L109" s="41">
        <v>7</v>
      </c>
      <c r="M109" s="41">
        <v>8</v>
      </c>
      <c r="N109" s="41">
        <v>9</v>
      </c>
      <c r="O109" s="41">
        <v>10</v>
      </c>
      <c r="P109" s="41">
        <v>11</v>
      </c>
      <c r="Q109" s="41">
        <v>12</v>
      </c>
      <c r="R109" s="41">
        <v>13</v>
      </c>
      <c r="S109" s="41">
        <v>14</v>
      </c>
      <c r="T109" s="41">
        <v>15</v>
      </c>
      <c r="U109" s="41">
        <v>16</v>
      </c>
      <c r="V109" s="41">
        <v>17</v>
      </c>
      <c r="W109" s="41">
        <v>18</v>
      </c>
      <c r="X109" s="41">
        <v>19</v>
      </c>
      <c r="Y109" s="41">
        <v>20</v>
      </c>
      <c r="Z109" s="41">
        <v>21</v>
      </c>
      <c r="AA109" s="41">
        <v>22</v>
      </c>
      <c r="AB109" s="41">
        <v>23</v>
      </c>
      <c r="AC109" s="41">
        <v>24</v>
      </c>
      <c r="AD109" s="41">
        <v>25</v>
      </c>
      <c r="AE109" s="41">
        <v>26</v>
      </c>
      <c r="AF109" s="41">
        <v>27</v>
      </c>
      <c r="AG109" s="41">
        <v>28</v>
      </c>
      <c r="AH109" s="41">
        <v>29</v>
      </c>
      <c r="AI109" s="41">
        <v>30</v>
      </c>
      <c r="AJ109" s="41">
        <v>31</v>
      </c>
      <c r="AK109" s="41">
        <v>32</v>
      </c>
      <c r="AL109" s="41">
        <v>33</v>
      </c>
      <c r="AM109" s="41">
        <v>34</v>
      </c>
      <c r="AN109" s="41">
        <v>35</v>
      </c>
      <c r="AO109" s="41">
        <v>36</v>
      </c>
      <c r="AP109" s="41">
        <v>37</v>
      </c>
      <c r="AQ109" s="41">
        <v>38</v>
      </c>
      <c r="AR109" s="41">
        <v>39</v>
      </c>
      <c r="AS109" s="41">
        <v>40</v>
      </c>
      <c r="AT109" s="41">
        <v>41</v>
      </c>
      <c r="AU109" s="41">
        <v>42</v>
      </c>
      <c r="AV109" s="41">
        <v>43</v>
      </c>
      <c r="AW109" s="41">
        <v>44</v>
      </c>
      <c r="AX109" s="41">
        <v>45</v>
      </c>
      <c r="AY109" s="41">
        <v>46</v>
      </c>
      <c r="AZ109" s="41">
        <v>47</v>
      </c>
      <c r="BA109" s="41">
        <v>48</v>
      </c>
      <c r="BB109" s="41">
        <v>49</v>
      </c>
      <c r="BC109" s="41">
        <v>50</v>
      </c>
      <c r="BD109" s="41">
        <v>51</v>
      </c>
      <c r="BE109" s="41">
        <v>52</v>
      </c>
      <c r="BF109" s="41">
        <v>53</v>
      </c>
      <c r="BG109" s="41">
        <v>54</v>
      </c>
      <c r="BH109" s="41">
        <v>55</v>
      </c>
      <c r="BI109" s="41">
        <v>56</v>
      </c>
      <c r="BJ109" s="41">
        <v>57</v>
      </c>
      <c r="BK109" s="41">
        <v>58</v>
      </c>
      <c r="BL109" s="41">
        <v>59</v>
      </c>
      <c r="BM109" s="41">
        <v>60</v>
      </c>
      <c r="BN109" s="41">
        <v>61</v>
      </c>
      <c r="BO109" s="41">
        <v>62</v>
      </c>
      <c r="BP109" s="41">
        <v>63</v>
      </c>
      <c r="BQ109" s="41">
        <v>64</v>
      </c>
      <c r="BR109" s="41">
        <v>65</v>
      </c>
      <c r="BS109" s="41">
        <v>66</v>
      </c>
      <c r="BT109" s="41">
        <v>67</v>
      </c>
      <c r="BU109" s="41">
        <v>68</v>
      </c>
      <c r="BV109" s="41">
        <v>69</v>
      </c>
      <c r="BW109" s="41">
        <v>70</v>
      </c>
      <c r="BX109" s="41">
        <v>71</v>
      </c>
      <c r="BY109" s="41">
        <v>72</v>
      </c>
      <c r="BZ109" s="42">
        <v>73</v>
      </c>
      <c r="CA109" s="42">
        <v>73</v>
      </c>
      <c r="CB109" s="42">
        <v>73</v>
      </c>
      <c r="CC109" s="42">
        <v>73</v>
      </c>
      <c r="CD109" s="42">
        <v>73</v>
      </c>
      <c r="CE109" s="42">
        <v>73</v>
      </c>
      <c r="CF109" s="42">
        <v>73</v>
      </c>
      <c r="CG109" s="42">
        <v>73</v>
      </c>
      <c r="CH109" s="42">
        <v>73</v>
      </c>
      <c r="CI109" s="42">
        <v>73</v>
      </c>
      <c r="CJ109" s="42">
        <v>73</v>
      </c>
      <c r="CK109" s="42">
        <v>73</v>
      </c>
      <c r="CL109" s="42">
        <v>73</v>
      </c>
      <c r="CM109" s="42">
        <v>73</v>
      </c>
      <c r="CN109" s="42">
        <v>73</v>
      </c>
      <c r="CO109" s="42">
        <v>73</v>
      </c>
      <c r="CP109" s="42">
        <v>73</v>
      </c>
      <c r="CQ109" s="42">
        <v>73</v>
      </c>
      <c r="CR109" s="42">
        <v>73</v>
      </c>
      <c r="CS109" s="42">
        <v>73</v>
      </c>
      <c r="CT109" s="42">
        <v>73</v>
      </c>
      <c r="CU109" s="42">
        <v>73</v>
      </c>
      <c r="CV109" s="42">
        <v>73</v>
      </c>
      <c r="CW109" s="42">
        <v>73</v>
      </c>
    </row>
    <row r="110" spans="1:101" s="25" customFormat="1" ht="37.15" customHeight="1" x14ac:dyDescent="0.25">
      <c r="A110" s="31" t="s">
        <v>131</v>
      </c>
      <c r="B110" s="7" t="s">
        <v>124</v>
      </c>
      <c r="C110" s="4" t="s">
        <v>125</v>
      </c>
      <c r="D110" s="32">
        <f>SUM(F110:CB110)</f>
        <v>2055000</v>
      </c>
      <c r="E110" s="32"/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53000</v>
      </c>
      <c r="L110" s="8">
        <v>53000</v>
      </c>
      <c r="M110" s="8">
        <v>53000</v>
      </c>
      <c r="N110" s="8">
        <v>53000</v>
      </c>
      <c r="O110" s="8">
        <v>53000</v>
      </c>
      <c r="P110" s="8">
        <v>53000</v>
      </c>
      <c r="Q110" s="8">
        <v>53000</v>
      </c>
      <c r="R110" s="8">
        <v>53000</v>
      </c>
      <c r="S110" s="8">
        <v>53000</v>
      </c>
      <c r="T110" s="8">
        <v>53000</v>
      </c>
      <c r="U110" s="8">
        <v>53000</v>
      </c>
      <c r="V110" s="8">
        <v>53000</v>
      </c>
      <c r="W110" s="8">
        <v>53000</v>
      </c>
      <c r="X110" s="8">
        <v>53000</v>
      </c>
      <c r="Y110" s="8">
        <v>53000</v>
      </c>
      <c r="Z110" s="8">
        <v>53000</v>
      </c>
      <c r="AA110" s="8">
        <v>53000</v>
      </c>
      <c r="AB110" s="8">
        <v>53000</v>
      </c>
      <c r="AC110" s="8">
        <v>53000</v>
      </c>
      <c r="AD110" s="8">
        <v>53000</v>
      </c>
      <c r="AE110" s="8">
        <v>53000</v>
      </c>
      <c r="AF110" s="8">
        <v>53000</v>
      </c>
      <c r="AG110" s="8">
        <v>53000</v>
      </c>
      <c r="AH110" s="8">
        <v>53000</v>
      </c>
      <c r="AI110" s="8">
        <v>53000</v>
      </c>
      <c r="AJ110" s="8">
        <v>53000</v>
      </c>
      <c r="AK110" s="8">
        <v>53000</v>
      </c>
      <c r="AL110" s="8">
        <v>53000</v>
      </c>
      <c r="AM110" s="8">
        <v>53000</v>
      </c>
      <c r="AN110" s="8">
        <v>53000</v>
      </c>
      <c r="AO110" s="8">
        <v>93000</v>
      </c>
      <c r="AP110" s="8">
        <v>93000</v>
      </c>
      <c r="AQ110" s="8">
        <v>93000</v>
      </c>
      <c r="AR110" s="8">
        <v>93000</v>
      </c>
      <c r="AS110" s="8">
        <v>93000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</row>
    <row r="111" spans="1:101" s="25" customFormat="1" ht="21" customHeight="1" x14ac:dyDescent="0.25">
      <c r="A111" s="4" t="s">
        <v>126</v>
      </c>
      <c r="B111" s="4" t="s">
        <v>97</v>
      </c>
      <c r="C111" s="36">
        <v>1.72045</v>
      </c>
      <c r="D111" s="32"/>
      <c r="E111" s="32"/>
      <c r="F111" s="36">
        <f>C111</f>
        <v>1.72045</v>
      </c>
      <c r="G111" s="36">
        <f>F111</f>
        <v>1.72045</v>
      </c>
      <c r="H111" s="36">
        <f t="shared" ref="H111:BS111" si="300">G111</f>
        <v>1.72045</v>
      </c>
      <c r="I111" s="36">
        <f t="shared" si="300"/>
        <v>1.72045</v>
      </c>
      <c r="J111" s="36">
        <f t="shared" si="300"/>
        <v>1.72045</v>
      </c>
      <c r="K111" s="36">
        <f t="shared" si="300"/>
        <v>1.72045</v>
      </c>
      <c r="L111" s="36">
        <f t="shared" si="300"/>
        <v>1.72045</v>
      </c>
      <c r="M111" s="36">
        <f t="shared" si="300"/>
        <v>1.72045</v>
      </c>
      <c r="N111" s="36">
        <f t="shared" si="300"/>
        <v>1.72045</v>
      </c>
      <c r="O111" s="36">
        <f t="shared" si="300"/>
        <v>1.72045</v>
      </c>
      <c r="P111" s="36">
        <f t="shared" si="300"/>
        <v>1.72045</v>
      </c>
      <c r="Q111" s="36">
        <f t="shared" si="300"/>
        <v>1.72045</v>
      </c>
      <c r="R111" s="36">
        <f t="shared" si="300"/>
        <v>1.72045</v>
      </c>
      <c r="S111" s="36">
        <f t="shared" si="300"/>
        <v>1.72045</v>
      </c>
      <c r="T111" s="36">
        <f t="shared" si="300"/>
        <v>1.72045</v>
      </c>
      <c r="U111" s="36">
        <f t="shared" si="300"/>
        <v>1.72045</v>
      </c>
      <c r="V111" s="36">
        <f t="shared" si="300"/>
        <v>1.72045</v>
      </c>
      <c r="W111" s="36">
        <f t="shared" si="300"/>
        <v>1.72045</v>
      </c>
      <c r="X111" s="36">
        <f t="shared" si="300"/>
        <v>1.72045</v>
      </c>
      <c r="Y111" s="36">
        <f t="shared" si="300"/>
        <v>1.72045</v>
      </c>
      <c r="Z111" s="36">
        <f t="shared" si="300"/>
        <v>1.72045</v>
      </c>
      <c r="AA111" s="36">
        <f t="shared" si="300"/>
        <v>1.72045</v>
      </c>
      <c r="AB111" s="36">
        <f t="shared" si="300"/>
        <v>1.72045</v>
      </c>
      <c r="AC111" s="36">
        <f t="shared" si="300"/>
        <v>1.72045</v>
      </c>
      <c r="AD111" s="36">
        <f t="shared" si="300"/>
        <v>1.72045</v>
      </c>
      <c r="AE111" s="36">
        <f t="shared" si="300"/>
        <v>1.72045</v>
      </c>
      <c r="AF111" s="36">
        <f t="shared" si="300"/>
        <v>1.72045</v>
      </c>
      <c r="AG111" s="36">
        <f t="shared" si="300"/>
        <v>1.72045</v>
      </c>
      <c r="AH111" s="36">
        <f t="shared" si="300"/>
        <v>1.72045</v>
      </c>
      <c r="AI111" s="36">
        <f t="shared" si="300"/>
        <v>1.72045</v>
      </c>
      <c r="AJ111" s="36">
        <f t="shared" si="300"/>
        <v>1.72045</v>
      </c>
      <c r="AK111" s="36">
        <f t="shared" si="300"/>
        <v>1.72045</v>
      </c>
      <c r="AL111" s="36">
        <f t="shared" si="300"/>
        <v>1.72045</v>
      </c>
      <c r="AM111" s="36">
        <f t="shared" si="300"/>
        <v>1.72045</v>
      </c>
      <c r="AN111" s="36">
        <f t="shared" si="300"/>
        <v>1.72045</v>
      </c>
      <c r="AO111" s="36">
        <f t="shared" si="300"/>
        <v>1.72045</v>
      </c>
      <c r="AP111" s="36">
        <f t="shared" si="300"/>
        <v>1.72045</v>
      </c>
      <c r="AQ111" s="36">
        <f t="shared" si="300"/>
        <v>1.72045</v>
      </c>
      <c r="AR111" s="36">
        <f t="shared" si="300"/>
        <v>1.72045</v>
      </c>
      <c r="AS111" s="36">
        <f t="shared" si="300"/>
        <v>1.72045</v>
      </c>
      <c r="AT111" s="36">
        <f t="shared" si="300"/>
        <v>1.72045</v>
      </c>
      <c r="AU111" s="36">
        <f t="shared" si="300"/>
        <v>1.72045</v>
      </c>
      <c r="AV111" s="36">
        <f t="shared" si="300"/>
        <v>1.72045</v>
      </c>
      <c r="AW111" s="36">
        <f t="shared" si="300"/>
        <v>1.72045</v>
      </c>
      <c r="AX111" s="36">
        <f t="shared" si="300"/>
        <v>1.72045</v>
      </c>
      <c r="AY111" s="36">
        <f t="shared" si="300"/>
        <v>1.72045</v>
      </c>
      <c r="AZ111" s="36">
        <f t="shared" si="300"/>
        <v>1.72045</v>
      </c>
      <c r="BA111" s="36">
        <f t="shared" si="300"/>
        <v>1.72045</v>
      </c>
      <c r="BB111" s="36">
        <f t="shared" si="300"/>
        <v>1.72045</v>
      </c>
      <c r="BC111" s="36">
        <f t="shared" si="300"/>
        <v>1.72045</v>
      </c>
      <c r="BD111" s="36">
        <f t="shared" si="300"/>
        <v>1.72045</v>
      </c>
      <c r="BE111" s="36">
        <f t="shared" si="300"/>
        <v>1.72045</v>
      </c>
      <c r="BF111" s="36">
        <f t="shared" si="300"/>
        <v>1.72045</v>
      </c>
      <c r="BG111" s="36">
        <f t="shared" si="300"/>
        <v>1.72045</v>
      </c>
      <c r="BH111" s="36">
        <f t="shared" si="300"/>
        <v>1.72045</v>
      </c>
      <c r="BI111" s="36">
        <f t="shared" si="300"/>
        <v>1.72045</v>
      </c>
      <c r="BJ111" s="36">
        <f t="shared" si="300"/>
        <v>1.72045</v>
      </c>
      <c r="BK111" s="36">
        <f t="shared" si="300"/>
        <v>1.72045</v>
      </c>
      <c r="BL111" s="36">
        <f t="shared" si="300"/>
        <v>1.72045</v>
      </c>
      <c r="BM111" s="36">
        <f t="shared" si="300"/>
        <v>1.72045</v>
      </c>
      <c r="BN111" s="36">
        <f t="shared" si="300"/>
        <v>1.72045</v>
      </c>
      <c r="BO111" s="36">
        <f t="shared" si="300"/>
        <v>1.72045</v>
      </c>
      <c r="BP111" s="36">
        <f t="shared" si="300"/>
        <v>1.72045</v>
      </c>
      <c r="BQ111" s="36">
        <f t="shared" si="300"/>
        <v>1.72045</v>
      </c>
      <c r="BR111" s="36">
        <f t="shared" si="300"/>
        <v>1.72045</v>
      </c>
      <c r="BS111" s="36">
        <f t="shared" si="300"/>
        <v>1.72045</v>
      </c>
      <c r="BT111" s="36">
        <f t="shared" ref="BT111:CL111" si="301">BS111</f>
        <v>1.72045</v>
      </c>
      <c r="BU111" s="36">
        <f t="shared" si="301"/>
        <v>1.72045</v>
      </c>
      <c r="BV111" s="36">
        <f t="shared" si="301"/>
        <v>1.72045</v>
      </c>
      <c r="BW111" s="36">
        <f t="shared" si="301"/>
        <v>1.72045</v>
      </c>
      <c r="BX111" s="36">
        <f t="shared" si="301"/>
        <v>1.72045</v>
      </c>
      <c r="BY111" s="36">
        <f t="shared" si="301"/>
        <v>1.72045</v>
      </c>
      <c r="BZ111" s="37">
        <f t="shared" si="301"/>
        <v>1.72045</v>
      </c>
      <c r="CA111" s="37">
        <f t="shared" si="301"/>
        <v>1.72045</v>
      </c>
      <c r="CB111" s="37">
        <f t="shared" si="301"/>
        <v>1.72045</v>
      </c>
      <c r="CC111" s="37">
        <f t="shared" si="301"/>
        <v>1.72045</v>
      </c>
      <c r="CD111" s="37">
        <f t="shared" si="301"/>
        <v>1.72045</v>
      </c>
      <c r="CE111" s="37">
        <f t="shared" si="301"/>
        <v>1.72045</v>
      </c>
      <c r="CF111" s="37">
        <f t="shared" si="301"/>
        <v>1.72045</v>
      </c>
      <c r="CG111" s="37">
        <f t="shared" si="301"/>
        <v>1.72045</v>
      </c>
      <c r="CH111" s="37">
        <f t="shared" si="301"/>
        <v>1.72045</v>
      </c>
      <c r="CI111" s="37">
        <f t="shared" si="301"/>
        <v>1.72045</v>
      </c>
      <c r="CJ111" s="37">
        <f t="shared" si="301"/>
        <v>1.72045</v>
      </c>
      <c r="CK111" s="37">
        <f t="shared" si="301"/>
        <v>1.72045</v>
      </c>
      <c r="CL111" s="37">
        <f t="shared" si="301"/>
        <v>1.72045</v>
      </c>
      <c r="CM111" s="37">
        <f t="shared" ref="CM111" si="302">CL111</f>
        <v>1.72045</v>
      </c>
      <c r="CN111" s="37">
        <f t="shared" ref="CN111" si="303">CM111</f>
        <v>1.72045</v>
      </c>
      <c r="CO111" s="37">
        <f t="shared" ref="CO111" si="304">CN111</f>
        <v>1.72045</v>
      </c>
      <c r="CP111" s="37">
        <f t="shared" ref="CP111" si="305">CO111</f>
        <v>1.72045</v>
      </c>
      <c r="CQ111" s="37">
        <f t="shared" ref="CQ111" si="306">CP111</f>
        <v>1.72045</v>
      </c>
      <c r="CR111" s="37">
        <f t="shared" ref="CR111" si="307">CQ111</f>
        <v>1.72045</v>
      </c>
      <c r="CS111" s="37">
        <f t="shared" ref="CS111" si="308">CR111</f>
        <v>1.72045</v>
      </c>
      <c r="CT111" s="37">
        <f t="shared" ref="CT111" si="309">CS111</f>
        <v>1.72045</v>
      </c>
      <c r="CU111" s="37">
        <f t="shared" ref="CU111" si="310">CT111</f>
        <v>1.72045</v>
      </c>
      <c r="CV111" s="37">
        <f t="shared" ref="CV111" si="311">CU111</f>
        <v>1.72045</v>
      </c>
      <c r="CW111" s="37">
        <f t="shared" ref="CW111" si="312">CV111</f>
        <v>1.72045</v>
      </c>
    </row>
    <row r="112" spans="1:101" s="25" customFormat="1" ht="21" customHeight="1" x14ac:dyDescent="0.25">
      <c r="A112" s="4" t="s">
        <v>99</v>
      </c>
      <c r="B112" s="7" t="s">
        <v>124</v>
      </c>
      <c r="C112" s="4" t="s">
        <v>127</v>
      </c>
      <c r="D112" s="32">
        <f>SUM(F112:CB112)</f>
        <v>3633138.9651985047</v>
      </c>
      <c r="E112" s="32"/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f>K110*POWER((1+(K111/100)),K97)</f>
        <v>67296.377702497353</v>
      </c>
      <c r="L112" s="8">
        <f t="shared" ref="L112:BW112" si="313">L110*POWER((1+(L111/100)),L97)</f>
        <v>68454.178232679988</v>
      </c>
      <c r="M112" s="8">
        <f t="shared" si="313"/>
        <v>69631.898142084145</v>
      </c>
      <c r="N112" s="8">
        <f t="shared" si="313"/>
        <v>70829.880133669634</v>
      </c>
      <c r="O112" s="8">
        <f t="shared" si="313"/>
        <v>72048.472806429359</v>
      </c>
      <c r="P112" s="8">
        <f t="shared" si="313"/>
        <v>73288.030756827575</v>
      </c>
      <c r="Q112" s="8">
        <f t="shared" si="313"/>
        <v>74548.914681983428</v>
      </c>
      <c r="R112" s="8">
        <f t="shared" si="313"/>
        <v>75831.491484629616</v>
      </c>
      <c r="S112" s="8">
        <f t="shared" si="313"/>
        <v>77136.134379876938</v>
      </c>
      <c r="T112" s="8">
        <f t="shared" si="313"/>
        <v>78463.223003815539</v>
      </c>
      <c r="U112" s="8">
        <f t="shared" si="313"/>
        <v>79813.143523984691</v>
      </c>
      <c r="V112" s="8">
        <f t="shared" si="313"/>
        <v>81186.288751743094</v>
      </c>
      <c r="W112" s="8">
        <f t="shared" si="313"/>
        <v>82583.058256572476</v>
      </c>
      <c r="X112" s="8">
        <f t="shared" si="313"/>
        <v>84003.858482347685</v>
      </c>
      <c r="Y112" s="8">
        <f t="shared" si="313"/>
        <v>85449.102865607245</v>
      </c>
      <c r="Z112" s="8">
        <f t="shared" si="313"/>
        <v>86919.211955858584</v>
      </c>
      <c r="AA112" s="8">
        <f t="shared" si="313"/>
        <v>88414.613537953177</v>
      </c>
      <c r="AB112" s="8">
        <f t="shared" si="313"/>
        <v>89935.742756566906</v>
      </c>
      <c r="AC112" s="8">
        <f t="shared" si="313"/>
        <v>91483.042242822281</v>
      </c>
      <c r="AD112" s="8">
        <f t="shared" si="313"/>
        <v>93056.962243088914</v>
      </c>
      <c r="AE112" s="8">
        <f t="shared" si="313"/>
        <v>94657.960750000158</v>
      </c>
      <c r="AF112" s="8">
        <f t="shared" si="313"/>
        <v>96286.503635723537</v>
      </c>
      <c r="AG112" s="8">
        <f t="shared" si="313"/>
        <v>97943.064787524359</v>
      </c>
      <c r="AH112" s="8">
        <f t="shared" si="313"/>
        <v>99628.126245661319</v>
      </c>
      <c r="AI112" s="8">
        <f t="shared" si="313"/>
        <v>101342.17834365483</v>
      </c>
      <c r="AJ112" s="8">
        <f t="shared" si="313"/>
        <v>103085.71985096825</v>
      </c>
      <c r="AK112" s="8">
        <f t="shared" si="313"/>
        <v>104859.25811814425</v>
      </c>
      <c r="AL112" s="8">
        <f t="shared" si="313"/>
        <v>106663.30922443786</v>
      </c>
      <c r="AM112" s="8">
        <f t="shared" si="313"/>
        <v>108498.39812798971</v>
      </c>
      <c r="AN112" s="8">
        <f t="shared" si="313"/>
        <v>110365.05881858272</v>
      </c>
      <c r="AO112" s="8">
        <f t="shared" si="313"/>
        <v>196991.25671682105</v>
      </c>
      <c r="AP112" s="8">
        <f t="shared" si="313"/>
        <v>200380.39279300559</v>
      </c>
      <c r="AQ112" s="8">
        <f t="shared" si="313"/>
        <v>203827.83726081293</v>
      </c>
      <c r="AR112" s="8">
        <f t="shared" si="313"/>
        <v>207334.59328696658</v>
      </c>
      <c r="AS112" s="8">
        <f t="shared" si="313"/>
        <v>210901.68129717227</v>
      </c>
      <c r="AT112" s="8">
        <f t="shared" si="313"/>
        <v>0</v>
      </c>
      <c r="AU112" s="8">
        <f t="shared" si="313"/>
        <v>0</v>
      </c>
      <c r="AV112" s="8">
        <f t="shared" si="313"/>
        <v>0</v>
      </c>
      <c r="AW112" s="8">
        <f t="shared" si="313"/>
        <v>0</v>
      </c>
      <c r="AX112" s="8">
        <f t="shared" si="313"/>
        <v>0</v>
      </c>
      <c r="AY112" s="8">
        <f t="shared" si="313"/>
        <v>0</v>
      </c>
      <c r="AZ112" s="8">
        <f t="shared" si="313"/>
        <v>0</v>
      </c>
      <c r="BA112" s="8">
        <f t="shared" si="313"/>
        <v>0</v>
      </c>
      <c r="BB112" s="8">
        <f t="shared" si="313"/>
        <v>0</v>
      </c>
      <c r="BC112" s="8">
        <f t="shared" si="313"/>
        <v>0</v>
      </c>
      <c r="BD112" s="8">
        <f t="shared" si="313"/>
        <v>0</v>
      </c>
      <c r="BE112" s="8">
        <f t="shared" si="313"/>
        <v>0</v>
      </c>
      <c r="BF112" s="8">
        <f t="shared" si="313"/>
        <v>0</v>
      </c>
      <c r="BG112" s="8">
        <f t="shared" si="313"/>
        <v>0</v>
      </c>
      <c r="BH112" s="8">
        <f t="shared" si="313"/>
        <v>0</v>
      </c>
      <c r="BI112" s="8">
        <f t="shared" si="313"/>
        <v>0</v>
      </c>
      <c r="BJ112" s="8">
        <f t="shared" si="313"/>
        <v>0</v>
      </c>
      <c r="BK112" s="8">
        <f t="shared" si="313"/>
        <v>0</v>
      </c>
      <c r="BL112" s="8">
        <f t="shared" si="313"/>
        <v>0</v>
      </c>
      <c r="BM112" s="8">
        <f t="shared" si="313"/>
        <v>0</v>
      </c>
      <c r="BN112" s="8">
        <f t="shared" si="313"/>
        <v>0</v>
      </c>
      <c r="BO112" s="8">
        <f t="shared" si="313"/>
        <v>0</v>
      </c>
      <c r="BP112" s="8">
        <f t="shared" si="313"/>
        <v>0</v>
      </c>
      <c r="BQ112" s="8">
        <f t="shared" si="313"/>
        <v>0</v>
      </c>
      <c r="BR112" s="8">
        <f t="shared" si="313"/>
        <v>0</v>
      </c>
      <c r="BS112" s="8">
        <f t="shared" si="313"/>
        <v>0</v>
      </c>
      <c r="BT112" s="8">
        <f t="shared" si="313"/>
        <v>0</v>
      </c>
      <c r="BU112" s="8">
        <f t="shared" si="313"/>
        <v>0</v>
      </c>
      <c r="BV112" s="8">
        <f t="shared" si="313"/>
        <v>0</v>
      </c>
      <c r="BW112" s="8">
        <f t="shared" si="313"/>
        <v>0</v>
      </c>
      <c r="BX112" s="8">
        <f t="shared" ref="BX112:CL112" si="314">BX110*POWER((1+(BX111/100)),BX97)</f>
        <v>0</v>
      </c>
      <c r="BY112" s="8">
        <f t="shared" si="314"/>
        <v>0</v>
      </c>
      <c r="BZ112" s="33">
        <f t="shared" si="314"/>
        <v>0</v>
      </c>
      <c r="CA112" s="33">
        <f t="shared" si="314"/>
        <v>0</v>
      </c>
      <c r="CB112" s="33">
        <f t="shared" si="314"/>
        <v>0</v>
      </c>
      <c r="CC112" s="33">
        <f t="shared" si="314"/>
        <v>0</v>
      </c>
      <c r="CD112" s="33">
        <f t="shared" si="314"/>
        <v>0</v>
      </c>
      <c r="CE112" s="33">
        <f t="shared" si="314"/>
        <v>0</v>
      </c>
      <c r="CF112" s="33">
        <f t="shared" si="314"/>
        <v>0</v>
      </c>
      <c r="CG112" s="33">
        <f t="shared" si="314"/>
        <v>0</v>
      </c>
      <c r="CH112" s="33">
        <f t="shared" si="314"/>
        <v>0</v>
      </c>
      <c r="CI112" s="33">
        <f t="shared" si="314"/>
        <v>0</v>
      </c>
      <c r="CJ112" s="33">
        <f t="shared" si="314"/>
        <v>0</v>
      </c>
      <c r="CK112" s="33">
        <f t="shared" si="314"/>
        <v>0</v>
      </c>
      <c r="CL112" s="33">
        <f t="shared" si="314"/>
        <v>0</v>
      </c>
      <c r="CM112" s="33">
        <f t="shared" ref="CM112:CW112" si="315">CM110*POWER((1+(CM111/100)),CM97)</f>
        <v>0</v>
      </c>
      <c r="CN112" s="33">
        <f t="shared" si="315"/>
        <v>0</v>
      </c>
      <c r="CO112" s="33">
        <f t="shared" si="315"/>
        <v>0</v>
      </c>
      <c r="CP112" s="33">
        <f t="shared" si="315"/>
        <v>0</v>
      </c>
      <c r="CQ112" s="33">
        <f t="shared" si="315"/>
        <v>0</v>
      </c>
      <c r="CR112" s="33">
        <f t="shared" si="315"/>
        <v>0</v>
      </c>
      <c r="CS112" s="33">
        <f t="shared" si="315"/>
        <v>0</v>
      </c>
      <c r="CT112" s="33">
        <f t="shared" si="315"/>
        <v>0</v>
      </c>
      <c r="CU112" s="33">
        <f t="shared" si="315"/>
        <v>0</v>
      </c>
      <c r="CV112" s="33">
        <f t="shared" si="315"/>
        <v>0</v>
      </c>
      <c r="CW112" s="33">
        <f t="shared" si="315"/>
        <v>0</v>
      </c>
    </row>
    <row r="113" spans="1:101" s="25" customFormat="1" ht="30.6" customHeight="1" x14ac:dyDescent="0.25">
      <c r="A113" s="4" t="s">
        <v>128</v>
      </c>
      <c r="B113" s="4" t="s">
        <v>97</v>
      </c>
      <c r="C113" s="36">
        <v>1.97</v>
      </c>
      <c r="D113" s="32"/>
      <c r="E113" s="32"/>
      <c r="F113" s="36">
        <f>C113</f>
        <v>1.97</v>
      </c>
      <c r="G113" s="36">
        <f>F113</f>
        <v>1.97</v>
      </c>
      <c r="H113" s="36">
        <f t="shared" ref="H113:BS113" si="316">G113</f>
        <v>1.97</v>
      </c>
      <c r="I113" s="36">
        <f t="shared" si="316"/>
        <v>1.97</v>
      </c>
      <c r="J113" s="36">
        <f t="shared" si="316"/>
        <v>1.97</v>
      </c>
      <c r="K113" s="36">
        <f t="shared" si="316"/>
        <v>1.97</v>
      </c>
      <c r="L113" s="36">
        <f t="shared" si="316"/>
        <v>1.97</v>
      </c>
      <c r="M113" s="36">
        <f t="shared" si="316"/>
        <v>1.97</v>
      </c>
      <c r="N113" s="36">
        <f t="shared" si="316"/>
        <v>1.97</v>
      </c>
      <c r="O113" s="36">
        <f t="shared" si="316"/>
        <v>1.97</v>
      </c>
      <c r="P113" s="36">
        <f t="shared" si="316"/>
        <v>1.97</v>
      </c>
      <c r="Q113" s="36">
        <f t="shared" si="316"/>
        <v>1.97</v>
      </c>
      <c r="R113" s="36">
        <f t="shared" si="316"/>
        <v>1.97</v>
      </c>
      <c r="S113" s="36">
        <f t="shared" si="316"/>
        <v>1.97</v>
      </c>
      <c r="T113" s="36">
        <f t="shared" si="316"/>
        <v>1.97</v>
      </c>
      <c r="U113" s="36">
        <f t="shared" si="316"/>
        <v>1.97</v>
      </c>
      <c r="V113" s="36">
        <f t="shared" si="316"/>
        <v>1.97</v>
      </c>
      <c r="W113" s="36">
        <f t="shared" si="316"/>
        <v>1.97</v>
      </c>
      <c r="X113" s="36">
        <f t="shared" si="316"/>
        <v>1.97</v>
      </c>
      <c r="Y113" s="36">
        <f t="shared" si="316"/>
        <v>1.97</v>
      </c>
      <c r="Z113" s="36">
        <f t="shared" si="316"/>
        <v>1.97</v>
      </c>
      <c r="AA113" s="36">
        <f t="shared" si="316"/>
        <v>1.97</v>
      </c>
      <c r="AB113" s="36">
        <f t="shared" si="316"/>
        <v>1.97</v>
      </c>
      <c r="AC113" s="36">
        <f t="shared" si="316"/>
        <v>1.97</v>
      </c>
      <c r="AD113" s="36">
        <f t="shared" si="316"/>
        <v>1.97</v>
      </c>
      <c r="AE113" s="36">
        <f t="shared" si="316"/>
        <v>1.97</v>
      </c>
      <c r="AF113" s="36">
        <f t="shared" si="316"/>
        <v>1.97</v>
      </c>
      <c r="AG113" s="36">
        <f t="shared" si="316"/>
        <v>1.97</v>
      </c>
      <c r="AH113" s="36">
        <f t="shared" si="316"/>
        <v>1.97</v>
      </c>
      <c r="AI113" s="36">
        <f t="shared" si="316"/>
        <v>1.97</v>
      </c>
      <c r="AJ113" s="36">
        <f t="shared" si="316"/>
        <v>1.97</v>
      </c>
      <c r="AK113" s="36">
        <f t="shared" si="316"/>
        <v>1.97</v>
      </c>
      <c r="AL113" s="36">
        <f t="shared" si="316"/>
        <v>1.97</v>
      </c>
      <c r="AM113" s="36">
        <f t="shared" si="316"/>
        <v>1.97</v>
      </c>
      <c r="AN113" s="36">
        <f t="shared" si="316"/>
        <v>1.97</v>
      </c>
      <c r="AO113" s="36">
        <f t="shared" si="316"/>
        <v>1.97</v>
      </c>
      <c r="AP113" s="36">
        <f t="shared" si="316"/>
        <v>1.97</v>
      </c>
      <c r="AQ113" s="36">
        <f t="shared" si="316"/>
        <v>1.97</v>
      </c>
      <c r="AR113" s="36">
        <f t="shared" si="316"/>
        <v>1.97</v>
      </c>
      <c r="AS113" s="36">
        <f t="shared" si="316"/>
        <v>1.97</v>
      </c>
      <c r="AT113" s="36">
        <f t="shared" si="316"/>
        <v>1.97</v>
      </c>
      <c r="AU113" s="36">
        <f t="shared" si="316"/>
        <v>1.97</v>
      </c>
      <c r="AV113" s="36">
        <f t="shared" si="316"/>
        <v>1.97</v>
      </c>
      <c r="AW113" s="36">
        <f t="shared" si="316"/>
        <v>1.97</v>
      </c>
      <c r="AX113" s="36">
        <f t="shared" si="316"/>
        <v>1.97</v>
      </c>
      <c r="AY113" s="36">
        <f t="shared" si="316"/>
        <v>1.97</v>
      </c>
      <c r="AZ113" s="36">
        <f t="shared" si="316"/>
        <v>1.97</v>
      </c>
      <c r="BA113" s="36">
        <f t="shared" si="316"/>
        <v>1.97</v>
      </c>
      <c r="BB113" s="36">
        <f t="shared" si="316"/>
        <v>1.97</v>
      </c>
      <c r="BC113" s="36">
        <f t="shared" si="316"/>
        <v>1.97</v>
      </c>
      <c r="BD113" s="36">
        <f t="shared" si="316"/>
        <v>1.97</v>
      </c>
      <c r="BE113" s="36">
        <f t="shared" si="316"/>
        <v>1.97</v>
      </c>
      <c r="BF113" s="36">
        <f t="shared" si="316"/>
        <v>1.97</v>
      </c>
      <c r="BG113" s="36">
        <f t="shared" si="316"/>
        <v>1.97</v>
      </c>
      <c r="BH113" s="36">
        <f t="shared" si="316"/>
        <v>1.97</v>
      </c>
      <c r="BI113" s="36">
        <f t="shared" si="316"/>
        <v>1.97</v>
      </c>
      <c r="BJ113" s="36">
        <f t="shared" si="316"/>
        <v>1.97</v>
      </c>
      <c r="BK113" s="36">
        <f t="shared" si="316"/>
        <v>1.97</v>
      </c>
      <c r="BL113" s="36">
        <f t="shared" si="316"/>
        <v>1.97</v>
      </c>
      <c r="BM113" s="36">
        <f t="shared" si="316"/>
        <v>1.97</v>
      </c>
      <c r="BN113" s="36">
        <f t="shared" si="316"/>
        <v>1.97</v>
      </c>
      <c r="BO113" s="36">
        <f t="shared" si="316"/>
        <v>1.97</v>
      </c>
      <c r="BP113" s="36">
        <f t="shared" si="316"/>
        <v>1.97</v>
      </c>
      <c r="BQ113" s="36">
        <f t="shared" si="316"/>
        <v>1.97</v>
      </c>
      <c r="BR113" s="36">
        <f t="shared" si="316"/>
        <v>1.97</v>
      </c>
      <c r="BS113" s="36">
        <f t="shared" si="316"/>
        <v>1.97</v>
      </c>
      <c r="BT113" s="36">
        <f t="shared" ref="BT113:CL113" si="317">BS113</f>
        <v>1.97</v>
      </c>
      <c r="BU113" s="36">
        <f t="shared" si="317"/>
        <v>1.97</v>
      </c>
      <c r="BV113" s="36">
        <f t="shared" si="317"/>
        <v>1.97</v>
      </c>
      <c r="BW113" s="36">
        <f t="shared" si="317"/>
        <v>1.97</v>
      </c>
      <c r="BX113" s="36">
        <f t="shared" si="317"/>
        <v>1.97</v>
      </c>
      <c r="BY113" s="36">
        <f t="shared" si="317"/>
        <v>1.97</v>
      </c>
      <c r="BZ113" s="37">
        <f t="shared" si="317"/>
        <v>1.97</v>
      </c>
      <c r="CA113" s="37">
        <f t="shared" si="317"/>
        <v>1.97</v>
      </c>
      <c r="CB113" s="37">
        <f t="shared" si="317"/>
        <v>1.97</v>
      </c>
      <c r="CC113" s="37">
        <f t="shared" si="317"/>
        <v>1.97</v>
      </c>
      <c r="CD113" s="37">
        <f t="shared" si="317"/>
        <v>1.97</v>
      </c>
      <c r="CE113" s="37">
        <f t="shared" si="317"/>
        <v>1.97</v>
      </c>
      <c r="CF113" s="37">
        <f t="shared" si="317"/>
        <v>1.97</v>
      </c>
      <c r="CG113" s="37">
        <f t="shared" si="317"/>
        <v>1.97</v>
      </c>
      <c r="CH113" s="37">
        <f t="shared" si="317"/>
        <v>1.97</v>
      </c>
      <c r="CI113" s="37">
        <f t="shared" si="317"/>
        <v>1.97</v>
      </c>
      <c r="CJ113" s="37">
        <f t="shared" si="317"/>
        <v>1.97</v>
      </c>
      <c r="CK113" s="37">
        <f t="shared" si="317"/>
        <v>1.97</v>
      </c>
      <c r="CL113" s="37">
        <f t="shared" si="317"/>
        <v>1.97</v>
      </c>
      <c r="CM113" s="37">
        <f t="shared" ref="CM113" si="318">CL113</f>
        <v>1.97</v>
      </c>
      <c r="CN113" s="37">
        <f t="shared" ref="CN113" si="319">CM113</f>
        <v>1.97</v>
      </c>
      <c r="CO113" s="37">
        <f t="shared" ref="CO113" si="320">CN113</f>
        <v>1.97</v>
      </c>
      <c r="CP113" s="37">
        <f t="shared" ref="CP113" si="321">CO113</f>
        <v>1.97</v>
      </c>
      <c r="CQ113" s="37">
        <f t="shared" ref="CQ113" si="322">CP113</f>
        <v>1.97</v>
      </c>
      <c r="CR113" s="37">
        <f t="shared" ref="CR113" si="323">CQ113</f>
        <v>1.97</v>
      </c>
      <c r="CS113" s="37">
        <f t="shared" ref="CS113" si="324">CR113</f>
        <v>1.97</v>
      </c>
      <c r="CT113" s="37">
        <f t="shared" ref="CT113" si="325">CS113</f>
        <v>1.97</v>
      </c>
      <c r="CU113" s="37">
        <f t="shared" ref="CU113" si="326">CT113</f>
        <v>1.97</v>
      </c>
      <c r="CV113" s="37">
        <f t="shared" ref="CV113" si="327">CU113</f>
        <v>1.97</v>
      </c>
      <c r="CW113" s="37">
        <f t="shared" ref="CW113" si="328">CV113</f>
        <v>1.97</v>
      </c>
    </row>
    <row r="114" spans="1:101" s="25" customFormat="1" ht="27.75" customHeight="1" x14ac:dyDescent="0.25">
      <c r="A114" s="4" t="s">
        <v>99</v>
      </c>
      <c r="B114" s="7" t="s">
        <v>124</v>
      </c>
      <c r="C114" s="4" t="s">
        <v>129</v>
      </c>
      <c r="D114" s="32">
        <f>SUM(F114:CB114)</f>
        <v>8946591.8799726944</v>
      </c>
      <c r="E114" s="32"/>
      <c r="F114" s="8">
        <v>362418</v>
      </c>
      <c r="G114" s="8">
        <v>376362</v>
      </c>
      <c r="H114" s="8">
        <v>341195</v>
      </c>
      <c r="I114" s="8">
        <v>325815</v>
      </c>
      <c r="J114" s="8">
        <v>299973</v>
      </c>
      <c r="K114" s="8">
        <f>K112*POWER((1+(K113/100)),K97)</f>
        <v>88431.2082188934</v>
      </c>
      <c r="L114" s="8">
        <f t="shared" ref="L114:BW114" si="329">L112*POWER((1+(L113/100)),L97)</f>
        <v>91724.689612627059</v>
      </c>
      <c r="M114" s="8">
        <f t="shared" si="329"/>
        <v>95140.831545658366</v>
      </c>
      <c r="N114" s="8">
        <f t="shared" si="329"/>
        <v>98684.202317030766</v>
      </c>
      <c r="O114" s="8">
        <f t="shared" si="329"/>
        <v>102359.54036490727</v>
      </c>
      <c r="P114" s="8">
        <f t="shared" si="329"/>
        <v>106171.76060313449</v>
      </c>
      <c r="Q114" s="8">
        <f t="shared" si="329"/>
        <v>110125.96099380225</v>
      </c>
      <c r="R114" s="8">
        <f t="shared" si="329"/>
        <v>114227.42936458762</v>
      </c>
      <c r="S114" s="8">
        <f t="shared" si="329"/>
        <v>118481.65048000056</v>
      </c>
      <c r="T114" s="8">
        <f t="shared" si="329"/>
        <v>122894.31337598672</v>
      </c>
      <c r="U114" s="8">
        <f t="shared" si="329"/>
        <v>127471.31896769605</v>
      </c>
      <c r="V114" s="8">
        <f t="shared" si="329"/>
        <v>132218.78794059085</v>
      </c>
      <c r="W114" s="8">
        <f t="shared" si="329"/>
        <v>137143.06893544574</v>
      </c>
      <c r="X114" s="8">
        <f t="shared" si="329"/>
        <v>142250.74703818507</v>
      </c>
      <c r="Y114" s="8">
        <f t="shared" si="329"/>
        <v>147548.65258591095</v>
      </c>
      <c r="Z114" s="8">
        <f t="shared" si="329"/>
        <v>153043.87030089795</v>
      </c>
      <c r="AA114" s="8">
        <f t="shared" si="329"/>
        <v>158743.74876476938</v>
      </c>
      <c r="AB114" s="8">
        <f t="shared" si="329"/>
        <v>164655.91024552358</v>
      </c>
      <c r="AC114" s="8">
        <f t="shared" si="329"/>
        <v>170788.26089055359</v>
      </c>
      <c r="AD114" s="8">
        <f t="shared" si="329"/>
        <v>177149.0012992885</v>
      </c>
      <c r="AE114" s="8">
        <f t="shared" si="329"/>
        <v>183746.63748959737</v>
      </c>
      <c r="AF114" s="8">
        <f t="shared" si="329"/>
        <v>190589.99227261861</v>
      </c>
      <c r="AG114" s="8">
        <f t="shared" si="329"/>
        <v>197688.21705122798</v>
      </c>
      <c r="AH114" s="8">
        <f t="shared" si="329"/>
        <v>205050.80405792114</v>
      </c>
      <c r="AI114" s="8">
        <f t="shared" si="329"/>
        <v>212687.59904847748</v>
      </c>
      <c r="AJ114" s="8">
        <f t="shared" si="329"/>
        <v>220608.81446837928</v>
      </c>
      <c r="AK114" s="8">
        <f t="shared" si="329"/>
        <v>228825.04310959351</v>
      </c>
      <c r="AL114" s="8">
        <f t="shared" si="329"/>
        <v>237347.27227597884</v>
      </c>
      <c r="AM114" s="8">
        <f t="shared" si="329"/>
        <v>246186.89847626138</v>
      </c>
      <c r="AN114" s="8">
        <f t="shared" si="329"/>
        <v>255355.74266422685</v>
      </c>
      <c r="AO114" s="8">
        <f t="shared" si="329"/>
        <v>464764.98381746066</v>
      </c>
      <c r="AP114" s="8">
        <f t="shared" si="329"/>
        <v>482074.42533128464</v>
      </c>
      <c r="AQ114" s="8">
        <f t="shared" si="329"/>
        <v>500028.52979510027</v>
      </c>
      <c r="AR114" s="8">
        <f t="shared" si="329"/>
        <v>518651.30666748842</v>
      </c>
      <c r="AS114" s="8">
        <f t="shared" si="329"/>
        <v>537967.65960158862</v>
      </c>
      <c r="AT114" s="8">
        <f t="shared" si="329"/>
        <v>0</v>
      </c>
      <c r="AU114" s="8">
        <f t="shared" si="329"/>
        <v>0</v>
      </c>
      <c r="AV114" s="8">
        <f t="shared" si="329"/>
        <v>0</v>
      </c>
      <c r="AW114" s="8">
        <f t="shared" si="329"/>
        <v>0</v>
      </c>
      <c r="AX114" s="8">
        <f t="shared" si="329"/>
        <v>0</v>
      </c>
      <c r="AY114" s="8">
        <f t="shared" si="329"/>
        <v>0</v>
      </c>
      <c r="AZ114" s="8">
        <f t="shared" si="329"/>
        <v>0</v>
      </c>
      <c r="BA114" s="8">
        <f t="shared" si="329"/>
        <v>0</v>
      </c>
      <c r="BB114" s="8">
        <f t="shared" si="329"/>
        <v>0</v>
      </c>
      <c r="BC114" s="8">
        <f t="shared" si="329"/>
        <v>0</v>
      </c>
      <c r="BD114" s="8">
        <f t="shared" si="329"/>
        <v>0</v>
      </c>
      <c r="BE114" s="8">
        <f t="shared" si="329"/>
        <v>0</v>
      </c>
      <c r="BF114" s="8">
        <f t="shared" si="329"/>
        <v>0</v>
      </c>
      <c r="BG114" s="8">
        <f t="shared" si="329"/>
        <v>0</v>
      </c>
      <c r="BH114" s="8">
        <f t="shared" si="329"/>
        <v>0</v>
      </c>
      <c r="BI114" s="8">
        <f t="shared" si="329"/>
        <v>0</v>
      </c>
      <c r="BJ114" s="8">
        <f t="shared" si="329"/>
        <v>0</v>
      </c>
      <c r="BK114" s="8">
        <f t="shared" si="329"/>
        <v>0</v>
      </c>
      <c r="BL114" s="8">
        <f t="shared" si="329"/>
        <v>0</v>
      </c>
      <c r="BM114" s="8">
        <f t="shared" si="329"/>
        <v>0</v>
      </c>
      <c r="BN114" s="8">
        <f t="shared" si="329"/>
        <v>0</v>
      </c>
      <c r="BO114" s="8">
        <f t="shared" si="329"/>
        <v>0</v>
      </c>
      <c r="BP114" s="8">
        <f t="shared" si="329"/>
        <v>0</v>
      </c>
      <c r="BQ114" s="8">
        <f t="shared" si="329"/>
        <v>0</v>
      </c>
      <c r="BR114" s="8">
        <f t="shared" si="329"/>
        <v>0</v>
      </c>
      <c r="BS114" s="8">
        <f t="shared" si="329"/>
        <v>0</v>
      </c>
      <c r="BT114" s="8">
        <f t="shared" si="329"/>
        <v>0</v>
      </c>
      <c r="BU114" s="8">
        <f t="shared" si="329"/>
        <v>0</v>
      </c>
      <c r="BV114" s="8">
        <f t="shared" si="329"/>
        <v>0</v>
      </c>
      <c r="BW114" s="8">
        <f t="shared" si="329"/>
        <v>0</v>
      </c>
      <c r="BX114" s="8">
        <f t="shared" ref="BX114:CL114" si="330">BX112*POWER((1+(BX113/100)),BX97)</f>
        <v>0</v>
      </c>
      <c r="BY114" s="8">
        <f t="shared" si="330"/>
        <v>0</v>
      </c>
      <c r="BZ114" s="33">
        <f t="shared" si="330"/>
        <v>0</v>
      </c>
      <c r="CA114" s="33">
        <f t="shared" si="330"/>
        <v>0</v>
      </c>
      <c r="CB114" s="33">
        <f t="shared" si="330"/>
        <v>0</v>
      </c>
      <c r="CC114" s="33">
        <f t="shared" si="330"/>
        <v>0</v>
      </c>
      <c r="CD114" s="33">
        <f t="shared" si="330"/>
        <v>0</v>
      </c>
      <c r="CE114" s="33">
        <f t="shared" si="330"/>
        <v>0</v>
      </c>
      <c r="CF114" s="33">
        <f t="shared" si="330"/>
        <v>0</v>
      </c>
      <c r="CG114" s="33">
        <f t="shared" si="330"/>
        <v>0</v>
      </c>
      <c r="CH114" s="33">
        <f t="shared" si="330"/>
        <v>0</v>
      </c>
      <c r="CI114" s="33">
        <f t="shared" si="330"/>
        <v>0</v>
      </c>
      <c r="CJ114" s="33">
        <f t="shared" si="330"/>
        <v>0</v>
      </c>
      <c r="CK114" s="33">
        <f t="shared" si="330"/>
        <v>0</v>
      </c>
      <c r="CL114" s="33">
        <f t="shared" si="330"/>
        <v>0</v>
      </c>
      <c r="CM114" s="33">
        <f t="shared" ref="CM114:CW114" si="331">CM112*POWER((1+(CM113/100)),CM97)</f>
        <v>0</v>
      </c>
      <c r="CN114" s="33">
        <f t="shared" si="331"/>
        <v>0</v>
      </c>
      <c r="CO114" s="33">
        <f t="shared" si="331"/>
        <v>0</v>
      </c>
      <c r="CP114" s="33">
        <f t="shared" si="331"/>
        <v>0</v>
      </c>
      <c r="CQ114" s="33">
        <f t="shared" si="331"/>
        <v>0</v>
      </c>
      <c r="CR114" s="33">
        <f t="shared" si="331"/>
        <v>0</v>
      </c>
      <c r="CS114" s="33">
        <f t="shared" si="331"/>
        <v>0</v>
      </c>
      <c r="CT114" s="33">
        <f t="shared" si="331"/>
        <v>0</v>
      </c>
      <c r="CU114" s="33">
        <f t="shared" si="331"/>
        <v>0</v>
      </c>
      <c r="CV114" s="33">
        <f t="shared" si="331"/>
        <v>0</v>
      </c>
      <c r="CW114" s="33">
        <f t="shared" si="331"/>
        <v>0</v>
      </c>
    </row>
    <row r="115" spans="1:101" s="44" customFormat="1" ht="21" customHeight="1" x14ac:dyDescent="0.25">
      <c r="A115" s="38"/>
      <c r="B115" s="38" t="s">
        <v>122</v>
      </c>
      <c r="C115" s="38"/>
      <c r="D115" s="39"/>
      <c r="E115" s="39"/>
      <c r="F115" s="41">
        <v>1</v>
      </c>
      <c r="G115" s="41">
        <v>2</v>
      </c>
      <c r="H115" s="41">
        <v>3</v>
      </c>
      <c r="I115" s="41">
        <v>4</v>
      </c>
      <c r="J115" s="41">
        <v>5</v>
      </c>
      <c r="K115" s="41">
        <v>6</v>
      </c>
      <c r="L115" s="41">
        <v>7</v>
      </c>
      <c r="M115" s="41">
        <v>8</v>
      </c>
      <c r="N115" s="41">
        <v>9</v>
      </c>
      <c r="O115" s="41">
        <v>10</v>
      </c>
      <c r="P115" s="41">
        <v>11</v>
      </c>
      <c r="Q115" s="41">
        <v>12</v>
      </c>
      <c r="R115" s="41">
        <v>13</v>
      </c>
      <c r="S115" s="41">
        <v>14</v>
      </c>
      <c r="T115" s="41">
        <v>15</v>
      </c>
      <c r="U115" s="41">
        <v>16</v>
      </c>
      <c r="V115" s="41">
        <v>17</v>
      </c>
      <c r="W115" s="41">
        <v>18</v>
      </c>
      <c r="X115" s="41">
        <v>19</v>
      </c>
      <c r="Y115" s="41">
        <v>20</v>
      </c>
      <c r="Z115" s="41">
        <v>21</v>
      </c>
      <c r="AA115" s="41">
        <v>22</v>
      </c>
      <c r="AB115" s="41">
        <v>23</v>
      </c>
      <c r="AC115" s="41">
        <v>24</v>
      </c>
      <c r="AD115" s="41">
        <v>25</v>
      </c>
      <c r="AE115" s="41">
        <v>26</v>
      </c>
      <c r="AF115" s="41">
        <v>27</v>
      </c>
      <c r="AG115" s="41">
        <v>28</v>
      </c>
      <c r="AH115" s="41">
        <v>29</v>
      </c>
      <c r="AI115" s="41">
        <v>30</v>
      </c>
      <c r="AJ115" s="41">
        <v>31</v>
      </c>
      <c r="AK115" s="41">
        <v>32</v>
      </c>
      <c r="AL115" s="41">
        <v>33</v>
      </c>
      <c r="AM115" s="41">
        <v>34</v>
      </c>
      <c r="AN115" s="41">
        <v>35</v>
      </c>
      <c r="AO115" s="41">
        <v>36</v>
      </c>
      <c r="AP115" s="41">
        <v>37</v>
      </c>
      <c r="AQ115" s="41">
        <v>38</v>
      </c>
      <c r="AR115" s="41">
        <v>39</v>
      </c>
      <c r="AS115" s="41">
        <v>40</v>
      </c>
      <c r="AT115" s="41">
        <v>41</v>
      </c>
      <c r="AU115" s="41">
        <v>42</v>
      </c>
      <c r="AV115" s="41">
        <v>43</v>
      </c>
      <c r="AW115" s="41">
        <v>44</v>
      </c>
      <c r="AX115" s="41">
        <v>45</v>
      </c>
      <c r="AY115" s="41">
        <v>46</v>
      </c>
      <c r="AZ115" s="41">
        <v>47</v>
      </c>
      <c r="BA115" s="41">
        <v>48</v>
      </c>
      <c r="BB115" s="41">
        <v>49</v>
      </c>
      <c r="BC115" s="41">
        <v>50</v>
      </c>
      <c r="BD115" s="41">
        <v>51</v>
      </c>
      <c r="BE115" s="41">
        <v>52</v>
      </c>
      <c r="BF115" s="41">
        <v>53</v>
      </c>
      <c r="BG115" s="41">
        <v>54</v>
      </c>
      <c r="BH115" s="41">
        <v>55</v>
      </c>
      <c r="BI115" s="41">
        <v>56</v>
      </c>
      <c r="BJ115" s="41">
        <v>57</v>
      </c>
      <c r="BK115" s="41">
        <v>58</v>
      </c>
      <c r="BL115" s="41">
        <v>59</v>
      </c>
      <c r="BM115" s="41">
        <v>60</v>
      </c>
      <c r="BN115" s="41">
        <v>61</v>
      </c>
      <c r="BO115" s="41">
        <v>62</v>
      </c>
      <c r="BP115" s="41">
        <v>63</v>
      </c>
      <c r="BQ115" s="41">
        <v>64</v>
      </c>
      <c r="BR115" s="41">
        <v>65</v>
      </c>
      <c r="BS115" s="41">
        <v>66</v>
      </c>
      <c r="BT115" s="41">
        <v>67</v>
      </c>
      <c r="BU115" s="41">
        <v>68</v>
      </c>
      <c r="BV115" s="41">
        <v>69</v>
      </c>
      <c r="BW115" s="41">
        <v>70</v>
      </c>
      <c r="BX115" s="41">
        <v>71</v>
      </c>
      <c r="BY115" s="41">
        <v>72</v>
      </c>
      <c r="BZ115" s="42">
        <v>73</v>
      </c>
      <c r="CA115" s="42">
        <v>74</v>
      </c>
      <c r="CB115" s="42">
        <v>75</v>
      </c>
      <c r="CC115" s="42">
        <v>76</v>
      </c>
      <c r="CD115" s="42">
        <v>77</v>
      </c>
      <c r="CE115" s="42">
        <v>78</v>
      </c>
      <c r="CF115" s="42">
        <v>79</v>
      </c>
      <c r="CG115" s="42">
        <v>80</v>
      </c>
      <c r="CH115" s="42">
        <v>81</v>
      </c>
      <c r="CI115" s="42">
        <v>82</v>
      </c>
      <c r="CJ115" s="42">
        <v>83</v>
      </c>
      <c r="CK115" s="42">
        <v>84</v>
      </c>
      <c r="CL115" s="42">
        <v>85</v>
      </c>
      <c r="CM115" s="42">
        <v>86</v>
      </c>
      <c r="CN115" s="42">
        <v>87</v>
      </c>
      <c r="CO115" s="42">
        <v>88</v>
      </c>
      <c r="CP115" s="42">
        <v>89</v>
      </c>
      <c r="CQ115" s="42">
        <v>90</v>
      </c>
      <c r="CR115" s="42">
        <v>91</v>
      </c>
      <c r="CS115" s="42">
        <v>92</v>
      </c>
      <c r="CT115" s="42">
        <v>93</v>
      </c>
      <c r="CU115" s="42">
        <v>94</v>
      </c>
      <c r="CV115" s="42">
        <v>95</v>
      </c>
      <c r="CW115" s="42">
        <v>96</v>
      </c>
    </row>
    <row r="116" spans="1:101" s="25" customFormat="1" ht="35.450000000000003" customHeight="1" x14ac:dyDescent="0.25">
      <c r="A116" s="31" t="s">
        <v>132</v>
      </c>
      <c r="B116" s="7" t="s">
        <v>124</v>
      </c>
      <c r="C116" s="4" t="s">
        <v>125</v>
      </c>
      <c r="D116" s="32">
        <f>SUM(F116:CB116)</f>
        <v>6616000</v>
      </c>
      <c r="E116" s="32"/>
      <c r="F116" s="8">
        <v>0</v>
      </c>
      <c r="G116" s="8">
        <v>0</v>
      </c>
      <c r="H116" s="8">
        <v>0</v>
      </c>
      <c r="I116" s="8">
        <v>0</v>
      </c>
      <c r="J116" s="8">
        <v>178000</v>
      </c>
      <c r="K116" s="8">
        <v>178000</v>
      </c>
      <c r="L116" s="8">
        <v>178000</v>
      </c>
      <c r="M116" s="8">
        <v>178000</v>
      </c>
      <c r="N116" s="8">
        <v>178000</v>
      </c>
      <c r="O116" s="8">
        <v>227000</v>
      </c>
      <c r="P116" s="8">
        <v>74000</v>
      </c>
      <c r="Q116" s="8">
        <v>67000</v>
      </c>
      <c r="R116" s="8">
        <v>65000</v>
      </c>
      <c r="S116" s="8">
        <v>133000</v>
      </c>
      <c r="T116" s="8">
        <v>27000</v>
      </c>
      <c r="U116" s="8">
        <v>27000</v>
      </c>
      <c r="V116" s="8">
        <v>27000</v>
      </c>
      <c r="W116" s="8">
        <v>27000</v>
      </c>
      <c r="X116" s="8">
        <v>27000</v>
      </c>
      <c r="Y116" s="8">
        <v>27000</v>
      </c>
      <c r="Z116" s="8">
        <v>27000</v>
      </c>
      <c r="AA116" s="8">
        <v>27000</v>
      </c>
      <c r="AB116" s="8">
        <v>27000</v>
      </c>
      <c r="AC116" s="8">
        <v>27000</v>
      </c>
      <c r="AD116" s="8">
        <v>70000</v>
      </c>
      <c r="AE116" s="8">
        <v>70000</v>
      </c>
      <c r="AF116" s="8">
        <v>79000</v>
      </c>
      <c r="AG116" s="8">
        <v>274000</v>
      </c>
      <c r="AH116" s="8">
        <v>274000</v>
      </c>
      <c r="AI116" s="8">
        <v>274000</v>
      </c>
      <c r="AJ116" s="8">
        <v>209000</v>
      </c>
      <c r="AK116" s="8">
        <v>76000</v>
      </c>
      <c r="AL116" s="8">
        <v>76000</v>
      </c>
      <c r="AM116" s="8">
        <v>76000</v>
      </c>
      <c r="AN116" s="8">
        <v>76000</v>
      </c>
      <c r="AO116" s="8">
        <v>76000</v>
      </c>
      <c r="AP116" s="8">
        <v>76000</v>
      </c>
      <c r="AQ116" s="8">
        <v>76000</v>
      </c>
      <c r="AR116" s="8">
        <v>76000</v>
      </c>
      <c r="AS116" s="8">
        <v>76000</v>
      </c>
      <c r="AT116" s="8">
        <v>76000</v>
      </c>
      <c r="AU116" s="8">
        <v>76000</v>
      </c>
      <c r="AV116" s="8">
        <v>76000</v>
      </c>
      <c r="AW116" s="8">
        <v>76000</v>
      </c>
      <c r="AX116" s="8">
        <v>76000</v>
      </c>
      <c r="AY116" s="8">
        <v>76000</v>
      </c>
      <c r="AZ116" s="8">
        <v>76000</v>
      </c>
      <c r="BA116" s="8">
        <v>76000</v>
      </c>
      <c r="BB116" s="8">
        <v>76000</v>
      </c>
      <c r="BC116" s="8">
        <v>76000</v>
      </c>
      <c r="BD116" s="8">
        <v>76000</v>
      </c>
      <c r="BE116" s="8">
        <v>76000</v>
      </c>
      <c r="BF116" s="8">
        <v>76000</v>
      </c>
      <c r="BG116" s="8">
        <v>76000</v>
      </c>
      <c r="BH116" s="8">
        <v>76000</v>
      </c>
      <c r="BI116" s="8">
        <v>76000</v>
      </c>
      <c r="BJ116" s="8">
        <v>76000</v>
      </c>
      <c r="BK116" s="8">
        <v>76000</v>
      </c>
      <c r="BL116" s="8">
        <v>76000</v>
      </c>
      <c r="BM116" s="8">
        <v>76000</v>
      </c>
      <c r="BN116" s="8">
        <v>76000</v>
      </c>
      <c r="BO116" s="8">
        <v>76000</v>
      </c>
      <c r="BP116" s="8">
        <v>76000</v>
      </c>
      <c r="BQ116" s="8">
        <v>76000</v>
      </c>
      <c r="BR116" s="8">
        <v>76000</v>
      </c>
      <c r="BS116" s="8">
        <v>76000</v>
      </c>
      <c r="BT116" s="8">
        <v>76000</v>
      </c>
      <c r="BU116" s="8">
        <v>76000</v>
      </c>
      <c r="BV116" s="8">
        <v>76000</v>
      </c>
      <c r="BW116" s="8">
        <v>76000</v>
      </c>
      <c r="BX116" s="8">
        <v>76000</v>
      </c>
      <c r="BY116" s="8">
        <v>150000</v>
      </c>
      <c r="BZ116" s="33">
        <v>150000</v>
      </c>
      <c r="CA116" s="8">
        <v>150000</v>
      </c>
      <c r="CB116" s="33">
        <v>150000</v>
      </c>
      <c r="CC116" s="8">
        <v>150000</v>
      </c>
      <c r="CD116" s="33">
        <v>150000</v>
      </c>
      <c r="CE116" s="8">
        <v>150000</v>
      </c>
      <c r="CF116" s="33">
        <v>150000</v>
      </c>
      <c r="CG116" s="8">
        <v>150000</v>
      </c>
      <c r="CH116" s="33">
        <v>150000</v>
      </c>
      <c r="CI116" s="8">
        <v>150000</v>
      </c>
      <c r="CJ116" s="33">
        <v>150000</v>
      </c>
      <c r="CK116" s="8">
        <v>150000</v>
      </c>
      <c r="CL116" s="33">
        <v>150000</v>
      </c>
      <c r="CM116" s="8">
        <v>150000</v>
      </c>
      <c r="CN116" s="33">
        <v>150000</v>
      </c>
      <c r="CO116" s="8">
        <v>150000</v>
      </c>
      <c r="CP116" s="33">
        <v>150000</v>
      </c>
      <c r="CQ116" s="8">
        <v>150000</v>
      </c>
      <c r="CR116" s="33">
        <v>150000</v>
      </c>
      <c r="CS116" s="8">
        <v>150000</v>
      </c>
      <c r="CT116" s="33">
        <v>150000</v>
      </c>
      <c r="CU116" s="8">
        <v>150000</v>
      </c>
      <c r="CV116" s="33">
        <v>150000</v>
      </c>
      <c r="CW116" s="8"/>
    </row>
    <row r="117" spans="1:101" s="25" customFormat="1" ht="21" customHeight="1" x14ac:dyDescent="0.25">
      <c r="A117" s="4" t="s">
        <v>126</v>
      </c>
      <c r="B117" s="4" t="s">
        <v>97</v>
      </c>
      <c r="C117" s="36">
        <v>1.72045</v>
      </c>
      <c r="D117" s="32"/>
      <c r="E117" s="32"/>
      <c r="F117" s="36">
        <f>C117</f>
        <v>1.72045</v>
      </c>
      <c r="G117" s="36">
        <f>F117</f>
        <v>1.72045</v>
      </c>
      <c r="H117" s="36">
        <f t="shared" ref="H117:BS117" si="332">G117</f>
        <v>1.72045</v>
      </c>
      <c r="I117" s="36">
        <f t="shared" si="332"/>
        <v>1.72045</v>
      </c>
      <c r="J117" s="36">
        <f t="shared" si="332"/>
        <v>1.72045</v>
      </c>
      <c r="K117" s="36">
        <f t="shared" si="332"/>
        <v>1.72045</v>
      </c>
      <c r="L117" s="36">
        <f t="shared" si="332"/>
        <v>1.72045</v>
      </c>
      <c r="M117" s="36">
        <f t="shared" si="332"/>
        <v>1.72045</v>
      </c>
      <c r="N117" s="36">
        <f t="shared" si="332"/>
        <v>1.72045</v>
      </c>
      <c r="O117" s="36">
        <f t="shared" si="332"/>
        <v>1.72045</v>
      </c>
      <c r="P117" s="36">
        <f t="shared" si="332"/>
        <v>1.72045</v>
      </c>
      <c r="Q117" s="36">
        <f t="shared" si="332"/>
        <v>1.72045</v>
      </c>
      <c r="R117" s="36">
        <f t="shared" si="332"/>
        <v>1.72045</v>
      </c>
      <c r="S117" s="36">
        <f t="shared" si="332"/>
        <v>1.72045</v>
      </c>
      <c r="T117" s="36">
        <f t="shared" si="332"/>
        <v>1.72045</v>
      </c>
      <c r="U117" s="36">
        <f t="shared" si="332"/>
        <v>1.72045</v>
      </c>
      <c r="V117" s="36">
        <f t="shared" si="332"/>
        <v>1.72045</v>
      </c>
      <c r="W117" s="36">
        <f t="shared" si="332"/>
        <v>1.72045</v>
      </c>
      <c r="X117" s="36">
        <f t="shared" si="332"/>
        <v>1.72045</v>
      </c>
      <c r="Y117" s="36">
        <f t="shared" si="332"/>
        <v>1.72045</v>
      </c>
      <c r="Z117" s="36">
        <f t="shared" si="332"/>
        <v>1.72045</v>
      </c>
      <c r="AA117" s="36">
        <f t="shared" si="332"/>
        <v>1.72045</v>
      </c>
      <c r="AB117" s="36">
        <f t="shared" si="332"/>
        <v>1.72045</v>
      </c>
      <c r="AC117" s="36">
        <f t="shared" si="332"/>
        <v>1.72045</v>
      </c>
      <c r="AD117" s="36">
        <f t="shared" si="332"/>
        <v>1.72045</v>
      </c>
      <c r="AE117" s="36">
        <f t="shared" si="332"/>
        <v>1.72045</v>
      </c>
      <c r="AF117" s="36">
        <f t="shared" si="332"/>
        <v>1.72045</v>
      </c>
      <c r="AG117" s="36">
        <f t="shared" si="332"/>
        <v>1.72045</v>
      </c>
      <c r="AH117" s="36">
        <f t="shared" si="332"/>
        <v>1.72045</v>
      </c>
      <c r="AI117" s="36">
        <f t="shared" si="332"/>
        <v>1.72045</v>
      </c>
      <c r="AJ117" s="36">
        <f t="shared" si="332"/>
        <v>1.72045</v>
      </c>
      <c r="AK117" s="36">
        <f t="shared" si="332"/>
        <v>1.72045</v>
      </c>
      <c r="AL117" s="36">
        <f t="shared" si="332"/>
        <v>1.72045</v>
      </c>
      <c r="AM117" s="36">
        <f t="shared" si="332"/>
        <v>1.72045</v>
      </c>
      <c r="AN117" s="36">
        <f t="shared" si="332"/>
        <v>1.72045</v>
      </c>
      <c r="AO117" s="36">
        <f t="shared" si="332"/>
        <v>1.72045</v>
      </c>
      <c r="AP117" s="36">
        <f t="shared" si="332"/>
        <v>1.72045</v>
      </c>
      <c r="AQ117" s="36">
        <f t="shared" si="332"/>
        <v>1.72045</v>
      </c>
      <c r="AR117" s="36">
        <f t="shared" si="332"/>
        <v>1.72045</v>
      </c>
      <c r="AS117" s="36">
        <f t="shared" si="332"/>
        <v>1.72045</v>
      </c>
      <c r="AT117" s="36">
        <f t="shared" si="332"/>
        <v>1.72045</v>
      </c>
      <c r="AU117" s="36">
        <f t="shared" si="332"/>
        <v>1.72045</v>
      </c>
      <c r="AV117" s="36">
        <f t="shared" si="332"/>
        <v>1.72045</v>
      </c>
      <c r="AW117" s="36">
        <f t="shared" si="332"/>
        <v>1.72045</v>
      </c>
      <c r="AX117" s="36">
        <f t="shared" si="332"/>
        <v>1.72045</v>
      </c>
      <c r="AY117" s="36">
        <f t="shared" si="332"/>
        <v>1.72045</v>
      </c>
      <c r="AZ117" s="36">
        <f t="shared" si="332"/>
        <v>1.72045</v>
      </c>
      <c r="BA117" s="36">
        <f t="shared" si="332"/>
        <v>1.72045</v>
      </c>
      <c r="BB117" s="36">
        <f t="shared" si="332"/>
        <v>1.72045</v>
      </c>
      <c r="BC117" s="36">
        <f t="shared" si="332"/>
        <v>1.72045</v>
      </c>
      <c r="BD117" s="36">
        <f t="shared" si="332"/>
        <v>1.72045</v>
      </c>
      <c r="BE117" s="36">
        <f t="shared" si="332"/>
        <v>1.72045</v>
      </c>
      <c r="BF117" s="36">
        <f t="shared" si="332"/>
        <v>1.72045</v>
      </c>
      <c r="BG117" s="36">
        <f t="shared" si="332"/>
        <v>1.72045</v>
      </c>
      <c r="BH117" s="36">
        <f t="shared" si="332"/>
        <v>1.72045</v>
      </c>
      <c r="BI117" s="36">
        <f t="shared" si="332"/>
        <v>1.72045</v>
      </c>
      <c r="BJ117" s="36">
        <f t="shared" si="332"/>
        <v>1.72045</v>
      </c>
      <c r="BK117" s="36">
        <f t="shared" si="332"/>
        <v>1.72045</v>
      </c>
      <c r="BL117" s="36">
        <f t="shared" si="332"/>
        <v>1.72045</v>
      </c>
      <c r="BM117" s="36">
        <f t="shared" si="332"/>
        <v>1.72045</v>
      </c>
      <c r="BN117" s="36">
        <f t="shared" si="332"/>
        <v>1.72045</v>
      </c>
      <c r="BO117" s="36">
        <f t="shared" si="332"/>
        <v>1.72045</v>
      </c>
      <c r="BP117" s="36">
        <f t="shared" si="332"/>
        <v>1.72045</v>
      </c>
      <c r="BQ117" s="36">
        <f t="shared" si="332"/>
        <v>1.72045</v>
      </c>
      <c r="BR117" s="36">
        <f t="shared" si="332"/>
        <v>1.72045</v>
      </c>
      <c r="BS117" s="36">
        <f t="shared" si="332"/>
        <v>1.72045</v>
      </c>
      <c r="BT117" s="36">
        <f t="shared" ref="BT117:CL117" si="333">BS117</f>
        <v>1.72045</v>
      </c>
      <c r="BU117" s="36">
        <f t="shared" si="333"/>
        <v>1.72045</v>
      </c>
      <c r="BV117" s="36">
        <f t="shared" si="333"/>
        <v>1.72045</v>
      </c>
      <c r="BW117" s="36">
        <f t="shared" si="333"/>
        <v>1.72045</v>
      </c>
      <c r="BX117" s="36">
        <f t="shared" si="333"/>
        <v>1.72045</v>
      </c>
      <c r="BY117" s="36">
        <f t="shared" si="333"/>
        <v>1.72045</v>
      </c>
      <c r="BZ117" s="37">
        <f t="shared" si="333"/>
        <v>1.72045</v>
      </c>
      <c r="CA117" s="37">
        <f t="shared" si="333"/>
        <v>1.72045</v>
      </c>
      <c r="CB117" s="37">
        <f t="shared" si="333"/>
        <v>1.72045</v>
      </c>
      <c r="CC117" s="37">
        <f t="shared" si="333"/>
        <v>1.72045</v>
      </c>
      <c r="CD117" s="37">
        <f t="shared" si="333"/>
        <v>1.72045</v>
      </c>
      <c r="CE117" s="37">
        <f t="shared" si="333"/>
        <v>1.72045</v>
      </c>
      <c r="CF117" s="37">
        <f t="shared" si="333"/>
        <v>1.72045</v>
      </c>
      <c r="CG117" s="37">
        <f t="shared" si="333"/>
        <v>1.72045</v>
      </c>
      <c r="CH117" s="37">
        <f t="shared" si="333"/>
        <v>1.72045</v>
      </c>
      <c r="CI117" s="37">
        <f t="shared" si="333"/>
        <v>1.72045</v>
      </c>
      <c r="CJ117" s="37">
        <f t="shared" si="333"/>
        <v>1.72045</v>
      </c>
      <c r="CK117" s="37">
        <f t="shared" si="333"/>
        <v>1.72045</v>
      </c>
      <c r="CL117" s="37">
        <f t="shared" si="333"/>
        <v>1.72045</v>
      </c>
      <c r="CM117" s="37">
        <f t="shared" ref="CM117" si="334">CL117</f>
        <v>1.72045</v>
      </c>
      <c r="CN117" s="37">
        <f t="shared" ref="CN117" si="335">CM117</f>
        <v>1.72045</v>
      </c>
      <c r="CO117" s="37">
        <f t="shared" ref="CO117" si="336">CN117</f>
        <v>1.72045</v>
      </c>
      <c r="CP117" s="37">
        <f t="shared" ref="CP117" si="337">CO117</f>
        <v>1.72045</v>
      </c>
      <c r="CQ117" s="37">
        <f t="shared" ref="CQ117" si="338">CP117</f>
        <v>1.72045</v>
      </c>
      <c r="CR117" s="37">
        <f t="shared" ref="CR117" si="339">CQ117</f>
        <v>1.72045</v>
      </c>
      <c r="CS117" s="37">
        <f t="shared" ref="CS117" si="340">CR117</f>
        <v>1.72045</v>
      </c>
      <c r="CT117" s="37">
        <f t="shared" ref="CT117" si="341">CS117</f>
        <v>1.72045</v>
      </c>
      <c r="CU117" s="37">
        <f t="shared" ref="CU117" si="342">CT117</f>
        <v>1.72045</v>
      </c>
      <c r="CV117" s="37">
        <f t="shared" ref="CV117" si="343">CU117</f>
        <v>1.72045</v>
      </c>
      <c r="CW117" s="37">
        <f t="shared" ref="CW117" si="344">CV117</f>
        <v>1.72045</v>
      </c>
    </row>
    <row r="118" spans="1:101" s="25" customFormat="1" ht="21" customHeight="1" x14ac:dyDescent="0.25">
      <c r="A118" s="4" t="s">
        <v>99</v>
      </c>
      <c r="B118" s="7" t="s">
        <v>124</v>
      </c>
      <c r="C118" s="4" t="s">
        <v>127</v>
      </c>
      <c r="D118" s="32">
        <f>SUM(F118:CB118)</f>
        <v>15678616.53033866</v>
      </c>
      <c r="E118" s="32"/>
      <c r="F118" s="8">
        <v>0</v>
      </c>
      <c r="G118" s="8">
        <v>0</v>
      </c>
      <c r="H118" s="8">
        <v>0</v>
      </c>
      <c r="I118" s="8">
        <v>0</v>
      </c>
      <c r="J118" s="8">
        <f>J116*POWER((1+(J117/100)),J97)</f>
        <v>222191.55503377106</v>
      </c>
      <c r="K118" s="8">
        <f>K116*POWER((1+(K117/100)),K97)</f>
        <v>226014.24964234963</v>
      </c>
      <c r="L118" s="8">
        <f t="shared" ref="L118:BW118" si="345">L116*POWER((1+(L117/100)),L97)</f>
        <v>229902.71180032144</v>
      </c>
      <c r="M118" s="8">
        <f t="shared" si="345"/>
        <v>233858.07300549012</v>
      </c>
      <c r="N118" s="8">
        <f t="shared" si="345"/>
        <v>237881.48422251313</v>
      </c>
      <c r="O118" s="8">
        <f t="shared" si="345"/>
        <v>308584.96843508421</v>
      </c>
      <c r="P118" s="8">
        <f t="shared" si="345"/>
        <v>102326.68445292907</v>
      </c>
      <c r="Q118" s="8">
        <f t="shared" si="345"/>
        <v>94241.080824394157</v>
      </c>
      <c r="R118" s="8">
        <f t="shared" si="345"/>
        <v>93000.885783036327</v>
      </c>
      <c r="S118" s="8">
        <f t="shared" si="345"/>
        <v>193568.03533063459</v>
      </c>
      <c r="T118" s="8">
        <f t="shared" si="345"/>
        <v>39971.830586849421</v>
      </c>
      <c r="U118" s="8">
        <f t="shared" si="345"/>
        <v>40659.525946180882</v>
      </c>
      <c r="V118" s="8">
        <f t="shared" si="345"/>
        <v>41359.052760321953</v>
      </c>
      <c r="W118" s="8">
        <f t="shared" si="345"/>
        <v>42070.614583536924</v>
      </c>
      <c r="X118" s="8">
        <f t="shared" si="345"/>
        <v>42794.418472139383</v>
      </c>
      <c r="Y118" s="8">
        <f t="shared" si="345"/>
        <v>43530.675044743315</v>
      </c>
      <c r="Z118" s="8">
        <f t="shared" si="345"/>
        <v>44279.598543550601</v>
      </c>
      <c r="AA118" s="8">
        <f t="shared" si="345"/>
        <v>45041.40689669313</v>
      </c>
      <c r="AB118" s="8">
        <f t="shared" si="345"/>
        <v>45816.32178164729</v>
      </c>
      <c r="AC118" s="8">
        <f t="shared" si="345"/>
        <v>46604.568689739652</v>
      </c>
      <c r="AD118" s="8">
        <f t="shared" si="345"/>
        <v>122905.4218304948</v>
      </c>
      <c r="AE118" s="8">
        <f t="shared" si="345"/>
        <v>125019.94816037758</v>
      </c>
      <c r="AF118" s="8">
        <f t="shared" si="345"/>
        <v>143521.39221173886</v>
      </c>
      <c r="AG118" s="8">
        <f t="shared" si="345"/>
        <v>506347.16512795613</v>
      </c>
      <c r="AH118" s="8">
        <f t="shared" si="345"/>
        <v>515058.61493040004</v>
      </c>
      <c r="AI118" s="8">
        <f t="shared" si="345"/>
        <v>523919.94087097025</v>
      </c>
      <c r="AJ118" s="8">
        <f t="shared" si="345"/>
        <v>406507.83865759172</v>
      </c>
      <c r="AK118" s="8">
        <f t="shared" si="345"/>
        <v>150364.21918828232</v>
      </c>
      <c r="AL118" s="8">
        <f t="shared" si="345"/>
        <v>152951.16039730713</v>
      </c>
      <c r="AM118" s="8">
        <f t="shared" si="345"/>
        <v>155582.60863636262</v>
      </c>
      <c r="AN118" s="8">
        <f t="shared" si="345"/>
        <v>158259.32962664694</v>
      </c>
      <c r="AO118" s="8">
        <f t="shared" si="345"/>
        <v>160982.10226320862</v>
      </c>
      <c r="AP118" s="8">
        <f t="shared" si="345"/>
        <v>163751.71884159598</v>
      </c>
      <c r="AQ118" s="8">
        <f t="shared" si="345"/>
        <v>166568.98528840626</v>
      </c>
      <c r="AR118" s="8">
        <f t="shared" si="345"/>
        <v>169434.72139580065</v>
      </c>
      <c r="AS118" s="8">
        <f t="shared" si="345"/>
        <v>172349.76106005476</v>
      </c>
      <c r="AT118" s="8">
        <f t="shared" si="345"/>
        <v>175314.95252421248</v>
      </c>
      <c r="AU118" s="8">
        <f t="shared" si="345"/>
        <v>178331.15862491532</v>
      </c>
      <c r="AV118" s="8">
        <f t="shared" si="345"/>
        <v>181399.25704347767</v>
      </c>
      <c r="AW118" s="8">
        <f t="shared" si="345"/>
        <v>184520.14056128223</v>
      </c>
      <c r="AX118" s="8">
        <f t="shared" si="345"/>
        <v>187694.71731956882</v>
      </c>
      <c r="AY118" s="8">
        <f t="shared" si="345"/>
        <v>190923.91108369335</v>
      </c>
      <c r="AZ118" s="8">
        <f t="shared" si="345"/>
        <v>194208.66151193276</v>
      </c>
      <c r="BA118" s="8">
        <f t="shared" si="345"/>
        <v>197549.92442891485</v>
      </c>
      <c r="BB118" s="8">
        <f t="shared" si="345"/>
        <v>200948.67210375212</v>
      </c>
      <c r="BC118" s="8">
        <f t="shared" si="345"/>
        <v>204405.89353296117</v>
      </c>
      <c r="BD118" s="8">
        <f t="shared" si="345"/>
        <v>207922.59472824901</v>
      </c>
      <c r="BE118" s="8">
        <f t="shared" si="345"/>
        <v>211499.7990092512</v>
      </c>
      <c r="BF118" s="8">
        <f t="shared" si="345"/>
        <v>215138.54730130587</v>
      </c>
      <c r="BG118" s="8">
        <f t="shared" si="345"/>
        <v>218839.89843835123</v>
      </c>
      <c r="BH118" s="8">
        <f t="shared" si="345"/>
        <v>222604.92947103389</v>
      </c>
      <c r="BI118" s="8">
        <f t="shared" si="345"/>
        <v>226434.73598011833</v>
      </c>
      <c r="BJ118" s="8">
        <f t="shared" si="345"/>
        <v>230330.43239528828</v>
      </c>
      <c r="BK118" s="8">
        <f t="shared" si="345"/>
        <v>234293.15231943308</v>
      </c>
      <c r="BL118" s="8">
        <f t="shared" si="345"/>
        <v>238324.04885851275</v>
      </c>
      <c r="BM118" s="8">
        <f t="shared" si="345"/>
        <v>242424.29495709907</v>
      </c>
      <c r="BN118" s="8">
        <f t="shared" si="345"/>
        <v>246595.0837396885</v>
      </c>
      <c r="BO118" s="8">
        <f t="shared" si="345"/>
        <v>250837.62885788802</v>
      </c>
      <c r="BP118" s="8">
        <f t="shared" si="345"/>
        <v>255153.16484357358</v>
      </c>
      <c r="BQ118" s="8">
        <f t="shared" si="345"/>
        <v>259542.94746812488</v>
      </c>
      <c r="BR118" s="8">
        <f t="shared" si="345"/>
        <v>264008.25410784024</v>
      </c>
      <c r="BS118" s="8">
        <f t="shared" si="345"/>
        <v>268550.38411563862</v>
      </c>
      <c r="BT118" s="8">
        <f t="shared" si="345"/>
        <v>273170.6591991561</v>
      </c>
      <c r="BU118" s="8">
        <f t="shared" si="345"/>
        <v>277870.42380534805</v>
      </c>
      <c r="BV118" s="8">
        <f t="shared" si="345"/>
        <v>282651.0455117072</v>
      </c>
      <c r="BW118" s="8">
        <f t="shared" si="345"/>
        <v>287513.91542421345</v>
      </c>
      <c r="BX118" s="8">
        <f t="shared" ref="BX118:CL118" si="346">BX116*POWER((1+(BX117/100)),BX97)</f>
        <v>292460.44858212932</v>
      </c>
      <c r="BY118" s="8">
        <f t="shared" si="346"/>
        <v>587155.42967715918</v>
      </c>
      <c r="BZ118" s="33">
        <f t="shared" si="346"/>
        <v>597257.14526704</v>
      </c>
      <c r="CA118" s="33">
        <f t="shared" si="346"/>
        <v>607532.65582278674</v>
      </c>
      <c r="CB118" s="33">
        <f t="shared" si="346"/>
        <v>617984.95139988989</v>
      </c>
      <c r="CC118" s="33">
        <f t="shared" si="346"/>
        <v>628617.0734962495</v>
      </c>
      <c r="CD118" s="33">
        <f t="shared" si="346"/>
        <v>639432.11593721574</v>
      </c>
      <c r="CE118" s="33">
        <f t="shared" si="346"/>
        <v>650433.22577585757</v>
      </c>
      <c r="CF118" s="33">
        <f t="shared" si="346"/>
        <v>661623.6042087184</v>
      </c>
      <c r="CG118" s="33">
        <f t="shared" si="346"/>
        <v>673006.50750732748</v>
      </c>
      <c r="CH118" s="33">
        <f t="shared" si="346"/>
        <v>684585.24796573736</v>
      </c>
      <c r="CI118" s="33">
        <f t="shared" si="346"/>
        <v>696363.19486436388</v>
      </c>
      <c r="CJ118" s="33">
        <f t="shared" si="346"/>
        <v>708343.77545040788</v>
      </c>
      <c r="CK118" s="33">
        <f t="shared" si="346"/>
        <v>720530.47593514447</v>
      </c>
      <c r="CL118" s="33">
        <f t="shared" si="346"/>
        <v>732926.84250837076</v>
      </c>
      <c r="CM118" s="33">
        <f t="shared" ref="CM118:CW118" si="347">CM116*POWER((1+(CM117/100)),CM97)</f>
        <v>745536.48237030616</v>
      </c>
      <c r="CN118" s="33">
        <f t="shared" si="347"/>
        <v>758363.06478124624</v>
      </c>
      <c r="CO118" s="33">
        <f t="shared" si="347"/>
        <v>771410.32212927542</v>
      </c>
      <c r="CP118" s="33">
        <f t="shared" si="347"/>
        <v>784682.05101634853</v>
      </c>
      <c r="CQ118" s="33">
        <f t="shared" si="347"/>
        <v>798182.11336305947</v>
      </c>
      <c r="CR118" s="33">
        <f t="shared" si="347"/>
        <v>811914.43753241422</v>
      </c>
      <c r="CS118" s="33">
        <f t="shared" si="347"/>
        <v>825883.01947294082</v>
      </c>
      <c r="CT118" s="33">
        <f t="shared" si="347"/>
        <v>840091.92388146289</v>
      </c>
      <c r="CU118" s="33">
        <f t="shared" si="347"/>
        <v>854545.28538588178</v>
      </c>
      <c r="CV118" s="33">
        <f t="shared" si="347"/>
        <v>869247.30974830326</v>
      </c>
      <c r="CW118" s="33">
        <f t="shared" si="347"/>
        <v>0</v>
      </c>
    </row>
    <row r="119" spans="1:101" s="25" customFormat="1" ht="29.45" customHeight="1" x14ac:dyDescent="0.25">
      <c r="A119" s="4" t="s">
        <v>128</v>
      </c>
      <c r="B119" s="4" t="s">
        <v>97</v>
      </c>
      <c r="C119" s="36">
        <v>1.97</v>
      </c>
      <c r="D119" s="32"/>
      <c r="E119" s="32"/>
      <c r="F119" s="36">
        <f>C119</f>
        <v>1.97</v>
      </c>
      <c r="G119" s="36">
        <f>F119</f>
        <v>1.97</v>
      </c>
      <c r="H119" s="36">
        <f t="shared" ref="H119:BS119" si="348">G119</f>
        <v>1.97</v>
      </c>
      <c r="I119" s="36">
        <f t="shared" si="348"/>
        <v>1.97</v>
      </c>
      <c r="J119" s="36">
        <f t="shared" si="348"/>
        <v>1.97</v>
      </c>
      <c r="K119" s="36">
        <f t="shared" si="348"/>
        <v>1.97</v>
      </c>
      <c r="L119" s="36">
        <f t="shared" si="348"/>
        <v>1.97</v>
      </c>
      <c r="M119" s="36">
        <f t="shared" si="348"/>
        <v>1.97</v>
      </c>
      <c r="N119" s="36">
        <f t="shared" si="348"/>
        <v>1.97</v>
      </c>
      <c r="O119" s="36">
        <f t="shared" si="348"/>
        <v>1.97</v>
      </c>
      <c r="P119" s="36">
        <f t="shared" si="348"/>
        <v>1.97</v>
      </c>
      <c r="Q119" s="36">
        <f t="shared" si="348"/>
        <v>1.97</v>
      </c>
      <c r="R119" s="36">
        <f t="shared" si="348"/>
        <v>1.97</v>
      </c>
      <c r="S119" s="36">
        <f t="shared" si="348"/>
        <v>1.97</v>
      </c>
      <c r="T119" s="36">
        <f t="shared" si="348"/>
        <v>1.97</v>
      </c>
      <c r="U119" s="36">
        <f t="shared" si="348"/>
        <v>1.97</v>
      </c>
      <c r="V119" s="36">
        <f t="shared" si="348"/>
        <v>1.97</v>
      </c>
      <c r="W119" s="36">
        <f t="shared" si="348"/>
        <v>1.97</v>
      </c>
      <c r="X119" s="36">
        <f t="shared" si="348"/>
        <v>1.97</v>
      </c>
      <c r="Y119" s="36">
        <f t="shared" si="348"/>
        <v>1.97</v>
      </c>
      <c r="Z119" s="36">
        <f t="shared" si="348"/>
        <v>1.97</v>
      </c>
      <c r="AA119" s="36">
        <f t="shared" si="348"/>
        <v>1.97</v>
      </c>
      <c r="AB119" s="36">
        <f t="shared" si="348"/>
        <v>1.97</v>
      </c>
      <c r="AC119" s="36">
        <f t="shared" si="348"/>
        <v>1.97</v>
      </c>
      <c r="AD119" s="36">
        <f t="shared" si="348"/>
        <v>1.97</v>
      </c>
      <c r="AE119" s="36">
        <f t="shared" si="348"/>
        <v>1.97</v>
      </c>
      <c r="AF119" s="36">
        <f t="shared" si="348"/>
        <v>1.97</v>
      </c>
      <c r="AG119" s="36">
        <f t="shared" si="348"/>
        <v>1.97</v>
      </c>
      <c r="AH119" s="36">
        <f t="shared" si="348"/>
        <v>1.97</v>
      </c>
      <c r="AI119" s="36">
        <f t="shared" si="348"/>
        <v>1.97</v>
      </c>
      <c r="AJ119" s="36">
        <f t="shared" si="348"/>
        <v>1.97</v>
      </c>
      <c r="AK119" s="36">
        <f t="shared" si="348"/>
        <v>1.97</v>
      </c>
      <c r="AL119" s="36">
        <f t="shared" si="348"/>
        <v>1.97</v>
      </c>
      <c r="AM119" s="36">
        <f t="shared" si="348"/>
        <v>1.97</v>
      </c>
      <c r="AN119" s="36">
        <f t="shared" si="348"/>
        <v>1.97</v>
      </c>
      <c r="AO119" s="36">
        <f t="shared" si="348"/>
        <v>1.97</v>
      </c>
      <c r="AP119" s="36">
        <f t="shared" si="348"/>
        <v>1.97</v>
      </c>
      <c r="AQ119" s="36">
        <f t="shared" si="348"/>
        <v>1.97</v>
      </c>
      <c r="AR119" s="36">
        <f t="shared" si="348"/>
        <v>1.97</v>
      </c>
      <c r="AS119" s="36">
        <f t="shared" si="348"/>
        <v>1.97</v>
      </c>
      <c r="AT119" s="36">
        <f t="shared" si="348"/>
        <v>1.97</v>
      </c>
      <c r="AU119" s="36">
        <f t="shared" si="348"/>
        <v>1.97</v>
      </c>
      <c r="AV119" s="36">
        <f t="shared" si="348"/>
        <v>1.97</v>
      </c>
      <c r="AW119" s="36">
        <f t="shared" si="348"/>
        <v>1.97</v>
      </c>
      <c r="AX119" s="36">
        <f t="shared" si="348"/>
        <v>1.97</v>
      </c>
      <c r="AY119" s="36">
        <f t="shared" si="348"/>
        <v>1.97</v>
      </c>
      <c r="AZ119" s="36">
        <f t="shared" si="348"/>
        <v>1.97</v>
      </c>
      <c r="BA119" s="36">
        <f t="shared" si="348"/>
        <v>1.97</v>
      </c>
      <c r="BB119" s="36">
        <f t="shared" si="348"/>
        <v>1.97</v>
      </c>
      <c r="BC119" s="36">
        <f t="shared" si="348"/>
        <v>1.97</v>
      </c>
      <c r="BD119" s="36">
        <f t="shared" si="348"/>
        <v>1.97</v>
      </c>
      <c r="BE119" s="36">
        <f t="shared" si="348"/>
        <v>1.97</v>
      </c>
      <c r="BF119" s="36">
        <f t="shared" si="348"/>
        <v>1.97</v>
      </c>
      <c r="BG119" s="36">
        <f t="shared" si="348"/>
        <v>1.97</v>
      </c>
      <c r="BH119" s="36">
        <f t="shared" si="348"/>
        <v>1.97</v>
      </c>
      <c r="BI119" s="36">
        <f t="shared" si="348"/>
        <v>1.97</v>
      </c>
      <c r="BJ119" s="36">
        <f t="shared" si="348"/>
        <v>1.97</v>
      </c>
      <c r="BK119" s="36">
        <f t="shared" si="348"/>
        <v>1.97</v>
      </c>
      <c r="BL119" s="36">
        <f t="shared" si="348"/>
        <v>1.97</v>
      </c>
      <c r="BM119" s="36">
        <f t="shared" si="348"/>
        <v>1.97</v>
      </c>
      <c r="BN119" s="36">
        <f t="shared" si="348"/>
        <v>1.97</v>
      </c>
      <c r="BO119" s="36">
        <f t="shared" si="348"/>
        <v>1.97</v>
      </c>
      <c r="BP119" s="36">
        <f t="shared" si="348"/>
        <v>1.97</v>
      </c>
      <c r="BQ119" s="36">
        <f t="shared" si="348"/>
        <v>1.97</v>
      </c>
      <c r="BR119" s="36">
        <f t="shared" si="348"/>
        <v>1.97</v>
      </c>
      <c r="BS119" s="36">
        <f t="shared" si="348"/>
        <v>1.97</v>
      </c>
      <c r="BT119" s="36">
        <f t="shared" ref="BT119:CL119" si="349">BS119</f>
        <v>1.97</v>
      </c>
      <c r="BU119" s="36">
        <f t="shared" si="349"/>
        <v>1.97</v>
      </c>
      <c r="BV119" s="36">
        <f t="shared" si="349"/>
        <v>1.97</v>
      </c>
      <c r="BW119" s="36">
        <f t="shared" si="349"/>
        <v>1.97</v>
      </c>
      <c r="BX119" s="36">
        <f t="shared" si="349"/>
        <v>1.97</v>
      </c>
      <c r="BY119" s="36">
        <f t="shared" si="349"/>
        <v>1.97</v>
      </c>
      <c r="BZ119" s="37">
        <f t="shared" si="349"/>
        <v>1.97</v>
      </c>
      <c r="CA119" s="37">
        <f t="shared" si="349"/>
        <v>1.97</v>
      </c>
      <c r="CB119" s="37">
        <f t="shared" si="349"/>
        <v>1.97</v>
      </c>
      <c r="CC119" s="37">
        <f t="shared" si="349"/>
        <v>1.97</v>
      </c>
      <c r="CD119" s="37">
        <f t="shared" si="349"/>
        <v>1.97</v>
      </c>
      <c r="CE119" s="37">
        <f t="shared" si="349"/>
        <v>1.97</v>
      </c>
      <c r="CF119" s="37">
        <f t="shared" si="349"/>
        <v>1.97</v>
      </c>
      <c r="CG119" s="37">
        <f t="shared" si="349"/>
        <v>1.97</v>
      </c>
      <c r="CH119" s="37">
        <f t="shared" si="349"/>
        <v>1.97</v>
      </c>
      <c r="CI119" s="37">
        <f t="shared" si="349"/>
        <v>1.97</v>
      </c>
      <c r="CJ119" s="37">
        <f t="shared" si="349"/>
        <v>1.97</v>
      </c>
      <c r="CK119" s="37">
        <f t="shared" si="349"/>
        <v>1.97</v>
      </c>
      <c r="CL119" s="37">
        <f t="shared" si="349"/>
        <v>1.97</v>
      </c>
      <c r="CM119" s="37">
        <f t="shared" ref="CM119" si="350">CL119</f>
        <v>1.97</v>
      </c>
      <c r="CN119" s="37">
        <f t="shared" ref="CN119" si="351">CM119</f>
        <v>1.97</v>
      </c>
      <c r="CO119" s="37">
        <f t="shared" ref="CO119" si="352">CN119</f>
        <v>1.97</v>
      </c>
      <c r="CP119" s="37">
        <f t="shared" ref="CP119" si="353">CO119</f>
        <v>1.97</v>
      </c>
      <c r="CQ119" s="37">
        <f t="shared" ref="CQ119" si="354">CP119</f>
        <v>1.97</v>
      </c>
      <c r="CR119" s="37">
        <f t="shared" ref="CR119" si="355">CQ119</f>
        <v>1.97</v>
      </c>
      <c r="CS119" s="37">
        <f t="shared" ref="CS119" si="356">CR119</f>
        <v>1.97</v>
      </c>
      <c r="CT119" s="37">
        <f t="shared" ref="CT119" si="357">CS119</f>
        <v>1.97</v>
      </c>
      <c r="CU119" s="37">
        <f t="shared" ref="CU119" si="358">CT119</f>
        <v>1.97</v>
      </c>
      <c r="CV119" s="37">
        <f t="shared" ref="CV119" si="359">CU119</f>
        <v>1.97</v>
      </c>
      <c r="CW119" s="37">
        <f t="shared" ref="CW119" si="360">CV119</f>
        <v>1.97</v>
      </c>
    </row>
    <row r="120" spans="1:101" s="25" customFormat="1" ht="27.75" customHeight="1" x14ac:dyDescent="0.25">
      <c r="A120" s="4" t="s">
        <v>99</v>
      </c>
      <c r="B120" s="7" t="s">
        <v>124</v>
      </c>
      <c r="C120" s="4" t="s">
        <v>129</v>
      </c>
      <c r="D120" s="32">
        <f>SUM(F120:CB120)</f>
        <v>49777878.584886864</v>
      </c>
      <c r="E120" s="32"/>
      <c r="F120" s="8">
        <v>103156</v>
      </c>
      <c r="G120" s="8">
        <v>112597</v>
      </c>
      <c r="H120" s="8">
        <v>117773</v>
      </c>
      <c r="I120" s="8">
        <v>131748</v>
      </c>
      <c r="J120" s="8">
        <f>J118*POWER((1+(J119/100)),J97)</f>
        <v>286331.41492447874</v>
      </c>
      <c r="K120" s="8">
        <f>K118*POWER((1+(K119/100)),K97)</f>
        <v>296995.37854647217</v>
      </c>
      <c r="L120" s="8">
        <f t="shared" ref="L120:BW120" si="361">L118*POWER((1+(L119/100)),L97)</f>
        <v>308056.50473674748</v>
      </c>
      <c r="M120" s="8">
        <f t="shared" si="361"/>
        <v>319529.58519107901</v>
      </c>
      <c r="N120" s="8">
        <f t="shared" si="361"/>
        <v>331429.96249870717</v>
      </c>
      <c r="O120" s="8">
        <f t="shared" si="361"/>
        <v>438407.84269498015</v>
      </c>
      <c r="P120" s="8">
        <f t="shared" si="361"/>
        <v>148239.81669116893</v>
      </c>
      <c r="Q120" s="8">
        <f t="shared" si="361"/>
        <v>139215.83748273115</v>
      </c>
      <c r="R120" s="8">
        <f t="shared" si="361"/>
        <v>140090.24356034331</v>
      </c>
      <c r="S120" s="8">
        <f t="shared" si="361"/>
        <v>297321.87761962408</v>
      </c>
      <c r="T120" s="8">
        <f t="shared" si="361"/>
        <v>62606.537002861151</v>
      </c>
      <c r="U120" s="8">
        <f t="shared" si="361"/>
        <v>64938.219096750821</v>
      </c>
      <c r="V120" s="8">
        <f t="shared" si="361"/>
        <v>67356.741026338728</v>
      </c>
      <c r="W120" s="8">
        <f t="shared" si="361"/>
        <v>69865.337004849716</v>
      </c>
      <c r="X120" s="8">
        <f t="shared" si="361"/>
        <v>72467.361698698049</v>
      </c>
      <c r="Y120" s="8">
        <f t="shared" si="361"/>
        <v>75166.294713577285</v>
      </c>
      <c r="Z120" s="8">
        <f t="shared" si="361"/>
        <v>77965.745247627259</v>
      </c>
      <c r="AA120" s="8">
        <f t="shared" si="361"/>
        <v>80869.456917901378</v>
      </c>
      <c r="AB120" s="8">
        <f t="shared" si="361"/>
        <v>83881.312766587478</v>
      </c>
      <c r="AC120" s="8">
        <f t="shared" si="361"/>
        <v>87005.340453678247</v>
      </c>
      <c r="AD120" s="8">
        <f t="shared" si="361"/>
        <v>233970.37907453201</v>
      </c>
      <c r="AE120" s="8">
        <f t="shared" si="361"/>
        <v>242684.23819380786</v>
      </c>
      <c r="AF120" s="8">
        <f t="shared" si="361"/>
        <v>284086.9696139032</v>
      </c>
      <c r="AG120" s="8">
        <f t="shared" si="361"/>
        <v>1022010.7824912542</v>
      </c>
      <c r="AH120" s="8">
        <f t="shared" si="361"/>
        <v>1060073.9681484979</v>
      </c>
      <c r="AI120" s="8">
        <f t="shared" si="361"/>
        <v>1099554.7573449591</v>
      </c>
      <c r="AJ120" s="8">
        <f t="shared" si="361"/>
        <v>869947.96648851444</v>
      </c>
      <c r="AK120" s="8">
        <f t="shared" si="361"/>
        <v>328126.47691186995</v>
      </c>
      <c r="AL120" s="8">
        <f t="shared" si="361"/>
        <v>340347.03194291308</v>
      </c>
      <c r="AM120" s="8">
        <f t="shared" si="361"/>
        <v>353022.72234331828</v>
      </c>
      <c r="AN120" s="8">
        <f t="shared" si="361"/>
        <v>366170.4989147404</v>
      </c>
      <c r="AO120" s="8">
        <f t="shared" si="361"/>
        <v>379807.94376480661</v>
      </c>
      <c r="AP120" s="8">
        <f t="shared" si="361"/>
        <v>393953.29381911439</v>
      </c>
      <c r="AQ120" s="8">
        <f t="shared" si="361"/>
        <v>408625.46520889911</v>
      </c>
      <c r="AR120" s="8">
        <f t="shared" si="361"/>
        <v>423844.07856697979</v>
      </c>
      <c r="AS120" s="8">
        <f t="shared" si="361"/>
        <v>439629.48526581435</v>
      </c>
      <c r="AT120" s="8">
        <f t="shared" si="361"/>
        <v>456002.79463274794</v>
      </c>
      <c r="AU120" s="8">
        <f t="shared" si="361"/>
        <v>472985.90217885334</v>
      </c>
      <c r="AV120" s="8">
        <f t="shared" si="361"/>
        <v>490601.51887910737</v>
      </c>
      <c r="AW120" s="8">
        <f t="shared" si="361"/>
        <v>508873.20154306322</v>
      </c>
      <c r="AX120" s="8">
        <f t="shared" si="361"/>
        <v>527825.38431662938</v>
      </c>
      <c r="AY120" s="8">
        <f t="shared" si="361"/>
        <v>547483.41135708464</v>
      </c>
      <c r="AZ120" s="8">
        <f t="shared" si="361"/>
        <v>567873.57072502084</v>
      </c>
      <c r="BA120" s="8">
        <f t="shared" si="361"/>
        <v>589023.1295385391</v>
      </c>
      <c r="BB120" s="8">
        <f t="shared" si="361"/>
        <v>610960.3704367074</v>
      </c>
      <c r="BC120" s="8">
        <f t="shared" si="361"/>
        <v>633714.62940104457</v>
      </c>
      <c r="BD120" s="8">
        <f t="shared" si="361"/>
        <v>657316.33498560369</v>
      </c>
      <c r="BE120" s="8">
        <f t="shared" si="361"/>
        <v>681797.04900811973</v>
      </c>
      <c r="BF120" s="8">
        <f t="shared" si="361"/>
        <v>707189.50875663408</v>
      </c>
      <c r="BG120" s="8">
        <f t="shared" si="361"/>
        <v>733527.67076804058</v>
      </c>
      <c r="BH120" s="8">
        <f t="shared" si="361"/>
        <v>760846.75623709091</v>
      </c>
      <c r="BI120" s="8">
        <f t="shared" si="361"/>
        <v>789183.29811659118</v>
      </c>
      <c r="BJ120" s="8">
        <f t="shared" si="361"/>
        <v>818575.18997176818</v>
      </c>
      <c r="BK120" s="8">
        <f t="shared" si="361"/>
        <v>849061.73665414215</v>
      </c>
      <c r="BL120" s="8">
        <f t="shared" si="361"/>
        <v>880683.70686266571</v>
      </c>
      <c r="BM120" s="8">
        <f t="shared" si="361"/>
        <v>913483.38766242319</v>
      </c>
      <c r="BN120" s="8">
        <f t="shared" si="361"/>
        <v>947504.64103378903</v>
      </c>
      <c r="BO120" s="8">
        <f t="shared" si="361"/>
        <v>982792.96252767486</v>
      </c>
      <c r="BP120" s="8">
        <f t="shared" si="361"/>
        <v>1019395.5421052965</v>
      </c>
      <c r="BQ120" s="8">
        <f t="shared" si="361"/>
        <v>1057361.3272438236</v>
      </c>
      <c r="BR120" s="8">
        <f t="shared" si="361"/>
        <v>1096741.0883922982</v>
      </c>
      <c r="BS120" s="8">
        <f t="shared" si="361"/>
        <v>1137587.4868653603</v>
      </c>
      <c r="BT120" s="8">
        <f t="shared" si="361"/>
        <v>1179955.1452655632</v>
      </c>
      <c r="BU120" s="8">
        <f t="shared" si="361"/>
        <v>1223900.720528462</v>
      </c>
      <c r="BV120" s="8">
        <f t="shared" si="361"/>
        <v>1269482.9796881475</v>
      </c>
      <c r="BW120" s="8">
        <f t="shared" si="361"/>
        <v>1316762.878464553</v>
      </c>
      <c r="BX120" s="8">
        <f t="shared" ref="BX120:CL120" si="362">BX118*POWER((1+(BX119/100)),BX97)</f>
        <v>1365803.6427776159</v>
      </c>
      <c r="BY120" s="8">
        <f t="shared" si="362"/>
        <v>2796060.8946657525</v>
      </c>
      <c r="BZ120" s="33">
        <f t="shared" si="362"/>
        <v>2900195.7890972923</v>
      </c>
      <c r="CA120" s="33">
        <f t="shared" si="362"/>
        <v>3008209.0240395674</v>
      </c>
      <c r="CB120" s="33">
        <f t="shared" si="362"/>
        <v>3120245.0421906719</v>
      </c>
      <c r="CC120" s="33">
        <f t="shared" si="362"/>
        <v>3236453.6657900177</v>
      </c>
      <c r="CD120" s="33">
        <f t="shared" si="362"/>
        <v>3356990.2969708992</v>
      </c>
      <c r="CE120" s="33">
        <f t="shared" si="362"/>
        <v>3482016.125574877</v>
      </c>
      <c r="CF120" s="33">
        <f t="shared" si="362"/>
        <v>3611698.3447058746</v>
      </c>
      <c r="CG120" s="33">
        <f t="shared" si="362"/>
        <v>3746210.3743122527</v>
      </c>
      <c r="CH120" s="33">
        <f t="shared" si="362"/>
        <v>3885732.0930958414</v>
      </c>
      <c r="CI120" s="33">
        <f t="shared" si="362"/>
        <v>4030450.0790580716</v>
      </c>
      <c r="CJ120" s="33">
        <f t="shared" si="362"/>
        <v>4180557.8590048579</v>
      </c>
      <c r="CK120" s="33">
        <f t="shared" si="362"/>
        <v>4336256.1673439033</v>
      </c>
      <c r="CL120" s="33">
        <f t="shared" si="362"/>
        <v>4497753.2145204991</v>
      </c>
      <c r="CM120" s="33">
        <f t="shared" ref="CM120:CW120" si="363">CM118*POWER((1+(CM119/100)),CM97)</f>
        <v>4665264.9654508019</v>
      </c>
      <c r="CN120" s="33">
        <f t="shared" si="363"/>
        <v>4839015.4283249145</v>
      </c>
      <c r="CO120" s="33">
        <f t="shared" si="363"/>
        <v>5019236.9541659849</v>
      </c>
      <c r="CP120" s="33">
        <f t="shared" si="363"/>
        <v>5206170.547545909</v>
      </c>
      <c r="CQ120" s="33">
        <f t="shared" si="363"/>
        <v>5400066.1888731681</v>
      </c>
      <c r="CR120" s="33">
        <f t="shared" si="363"/>
        <v>5601183.1686837422</v>
      </c>
      <c r="CS120" s="33">
        <f t="shared" si="363"/>
        <v>5809790.4343821984</v>
      </c>
      <c r="CT120" s="33">
        <f t="shared" si="363"/>
        <v>6026166.9498965638</v>
      </c>
      <c r="CU120" s="33">
        <f t="shared" si="363"/>
        <v>6250602.068728026</v>
      </c>
      <c r="CV120" s="33">
        <f t="shared" si="363"/>
        <v>6483395.920894241</v>
      </c>
      <c r="CW120" s="33">
        <f t="shared" si="363"/>
        <v>0</v>
      </c>
    </row>
    <row r="121" spans="1:101" s="44" customFormat="1" ht="21" customHeight="1" x14ac:dyDescent="0.25">
      <c r="A121" s="38"/>
      <c r="B121" s="38" t="s">
        <v>122</v>
      </c>
      <c r="C121" s="38"/>
      <c r="D121" s="39"/>
      <c r="E121" s="39"/>
      <c r="F121" s="41">
        <v>1</v>
      </c>
      <c r="G121" s="41">
        <v>2</v>
      </c>
      <c r="H121" s="41">
        <v>3</v>
      </c>
      <c r="I121" s="41">
        <v>4</v>
      </c>
      <c r="J121" s="41">
        <v>5</v>
      </c>
      <c r="K121" s="41">
        <v>6</v>
      </c>
      <c r="L121" s="41">
        <v>7</v>
      </c>
      <c r="M121" s="41">
        <v>8</v>
      </c>
      <c r="N121" s="41">
        <v>9</v>
      </c>
      <c r="O121" s="41">
        <v>10</v>
      </c>
      <c r="P121" s="41">
        <v>11</v>
      </c>
      <c r="Q121" s="41">
        <v>12</v>
      </c>
      <c r="R121" s="41">
        <v>13</v>
      </c>
      <c r="S121" s="41">
        <v>14</v>
      </c>
      <c r="T121" s="41">
        <v>15</v>
      </c>
      <c r="U121" s="41">
        <v>16</v>
      </c>
      <c r="V121" s="41">
        <v>17</v>
      </c>
      <c r="W121" s="41">
        <v>18</v>
      </c>
      <c r="X121" s="41">
        <v>19</v>
      </c>
      <c r="Y121" s="41">
        <v>20</v>
      </c>
      <c r="Z121" s="41">
        <v>21</v>
      </c>
      <c r="AA121" s="41">
        <v>22</v>
      </c>
      <c r="AB121" s="41">
        <v>23</v>
      </c>
      <c r="AC121" s="41">
        <v>24</v>
      </c>
      <c r="AD121" s="41">
        <v>25</v>
      </c>
      <c r="AE121" s="41">
        <v>26</v>
      </c>
      <c r="AF121" s="41">
        <v>27</v>
      </c>
      <c r="AG121" s="41">
        <v>28</v>
      </c>
      <c r="AH121" s="41">
        <v>29</v>
      </c>
      <c r="AI121" s="41">
        <v>30</v>
      </c>
      <c r="AJ121" s="41">
        <v>31</v>
      </c>
      <c r="AK121" s="41">
        <v>32</v>
      </c>
      <c r="AL121" s="41">
        <v>33</v>
      </c>
      <c r="AM121" s="41">
        <v>34</v>
      </c>
      <c r="AN121" s="41">
        <v>35</v>
      </c>
      <c r="AO121" s="41">
        <v>36</v>
      </c>
      <c r="AP121" s="41">
        <v>37</v>
      </c>
      <c r="AQ121" s="41">
        <v>38</v>
      </c>
      <c r="AR121" s="41">
        <v>39</v>
      </c>
      <c r="AS121" s="41">
        <v>40</v>
      </c>
      <c r="AT121" s="41">
        <v>41</v>
      </c>
      <c r="AU121" s="41">
        <v>42</v>
      </c>
      <c r="AV121" s="41">
        <v>43</v>
      </c>
      <c r="AW121" s="41">
        <v>44</v>
      </c>
      <c r="AX121" s="41">
        <v>45</v>
      </c>
      <c r="AY121" s="41">
        <v>46</v>
      </c>
      <c r="AZ121" s="41">
        <v>47</v>
      </c>
      <c r="BA121" s="41">
        <v>48</v>
      </c>
      <c r="BB121" s="41">
        <v>49</v>
      </c>
      <c r="BC121" s="41">
        <v>50</v>
      </c>
      <c r="BD121" s="41">
        <v>51</v>
      </c>
      <c r="BE121" s="41">
        <v>52</v>
      </c>
      <c r="BF121" s="41">
        <v>53</v>
      </c>
      <c r="BG121" s="41">
        <v>54</v>
      </c>
      <c r="BH121" s="41">
        <v>55</v>
      </c>
      <c r="BI121" s="41">
        <v>56</v>
      </c>
      <c r="BJ121" s="41">
        <v>57</v>
      </c>
      <c r="BK121" s="41">
        <v>58</v>
      </c>
      <c r="BL121" s="41">
        <v>59</v>
      </c>
      <c r="BM121" s="41">
        <v>60</v>
      </c>
      <c r="BN121" s="41">
        <v>61</v>
      </c>
      <c r="BO121" s="41">
        <v>62</v>
      </c>
      <c r="BP121" s="41">
        <v>63</v>
      </c>
      <c r="BQ121" s="41">
        <v>64</v>
      </c>
      <c r="BR121" s="41">
        <v>65</v>
      </c>
      <c r="BS121" s="41">
        <v>66</v>
      </c>
      <c r="BT121" s="41">
        <v>67</v>
      </c>
      <c r="BU121" s="41">
        <v>68</v>
      </c>
      <c r="BV121" s="41">
        <v>69</v>
      </c>
      <c r="BW121" s="41">
        <v>70</v>
      </c>
      <c r="BX121" s="41">
        <v>71</v>
      </c>
      <c r="BY121" s="41">
        <v>72</v>
      </c>
      <c r="BZ121" s="42">
        <v>73</v>
      </c>
      <c r="CA121" s="41">
        <v>74</v>
      </c>
      <c r="CB121" s="42">
        <v>75</v>
      </c>
      <c r="CC121" s="41">
        <v>76</v>
      </c>
      <c r="CD121" s="42">
        <v>77</v>
      </c>
      <c r="CE121" s="41">
        <v>78</v>
      </c>
      <c r="CF121" s="42">
        <v>79</v>
      </c>
      <c r="CG121" s="41">
        <v>80</v>
      </c>
      <c r="CH121" s="42">
        <v>81</v>
      </c>
      <c r="CI121" s="41">
        <v>82</v>
      </c>
      <c r="CJ121" s="42">
        <v>83</v>
      </c>
      <c r="CK121" s="41">
        <v>84</v>
      </c>
      <c r="CL121" s="42">
        <v>85</v>
      </c>
      <c r="CM121" s="41">
        <v>86</v>
      </c>
      <c r="CN121" s="42">
        <v>87</v>
      </c>
      <c r="CO121" s="41">
        <v>88</v>
      </c>
      <c r="CP121" s="42">
        <v>89</v>
      </c>
      <c r="CQ121" s="41">
        <v>90</v>
      </c>
      <c r="CR121" s="42">
        <v>91</v>
      </c>
      <c r="CS121" s="41">
        <v>92</v>
      </c>
      <c r="CT121" s="42">
        <v>93</v>
      </c>
      <c r="CU121" s="41">
        <v>94</v>
      </c>
      <c r="CV121" s="42">
        <v>95</v>
      </c>
      <c r="CW121" s="41">
        <v>96</v>
      </c>
    </row>
    <row r="122" spans="1:101" s="50" customFormat="1" ht="36.75" customHeight="1" x14ac:dyDescent="0.25">
      <c r="A122" s="45" t="s">
        <v>133</v>
      </c>
      <c r="B122" s="45" t="s">
        <v>124</v>
      </c>
      <c r="C122" s="45" t="s">
        <v>129</v>
      </c>
      <c r="D122" s="46">
        <f>SUM(F122:CL122)</f>
        <v>196129637.98449913</v>
      </c>
      <c r="E122" s="47">
        <v>0</v>
      </c>
      <c r="F122" s="47">
        <f>F102+F108+F114+F120</f>
        <v>896157</v>
      </c>
      <c r="G122" s="47">
        <f t="shared" ref="G122:BR122" si="364">G102+G108+G114+G120</f>
        <v>1009245</v>
      </c>
      <c r="H122" s="47">
        <f t="shared" si="364"/>
        <v>1007810</v>
      </c>
      <c r="I122" s="47">
        <f t="shared" si="364"/>
        <v>999230</v>
      </c>
      <c r="J122" s="47">
        <f t="shared" si="364"/>
        <v>887113.26094064454</v>
      </c>
      <c r="K122" s="47">
        <f t="shared" si="364"/>
        <v>700775.61230066465</v>
      </c>
      <c r="L122" s="47">
        <f t="shared" si="364"/>
        <v>702645.73552314308</v>
      </c>
      <c r="M122" s="47">
        <f t="shared" si="364"/>
        <v>714453.79160701938</v>
      </c>
      <c r="N122" s="47">
        <f t="shared" si="364"/>
        <v>741062.50041845744</v>
      </c>
      <c r="O122" s="47">
        <f t="shared" si="364"/>
        <v>822738.94708397146</v>
      </c>
      <c r="P122" s="47">
        <f t="shared" si="364"/>
        <v>532862.04378176935</v>
      </c>
      <c r="Q122" s="47">
        <f t="shared" si="364"/>
        <v>525695.62512135785</v>
      </c>
      <c r="R122" s="47">
        <f t="shared" si="364"/>
        <v>545274.33262718248</v>
      </c>
      <c r="S122" s="47">
        <f t="shared" si="364"/>
        <v>713125.40571924858</v>
      </c>
      <c r="T122" s="47">
        <f t="shared" si="364"/>
        <v>496214.77476341807</v>
      </c>
      <c r="U122" s="47">
        <f t="shared" si="364"/>
        <v>514695.51432239538</v>
      </c>
      <c r="V122" s="47">
        <f t="shared" si="364"/>
        <v>481475.96363271755</v>
      </c>
      <c r="W122" s="47">
        <f t="shared" si="364"/>
        <v>499407.7793309628</v>
      </c>
      <c r="X122" s="47">
        <f t="shared" si="364"/>
        <v>464327.91014350974</v>
      </c>
      <c r="Y122" s="47">
        <f t="shared" si="364"/>
        <v>481621.07353514328</v>
      </c>
      <c r="Z122" s="47">
        <f t="shared" si="364"/>
        <v>499558.29362368572</v>
      </c>
      <c r="AA122" s="47">
        <f t="shared" si="364"/>
        <v>518163.55728877557</v>
      </c>
      <c r="AB122" s="47">
        <f t="shared" si="364"/>
        <v>537461.74476369016</v>
      </c>
      <c r="AC122" s="47">
        <f t="shared" si="364"/>
        <v>689597.88359582017</v>
      </c>
      <c r="AD122" s="47">
        <f t="shared" si="364"/>
        <v>1049524.271848615</v>
      </c>
      <c r="AE122" s="47">
        <f t="shared" si="364"/>
        <v>1265424.9562962838</v>
      </c>
      <c r="AF122" s="47">
        <f t="shared" si="364"/>
        <v>1499547.675050603</v>
      </c>
      <c r="AG122" s="47">
        <f t="shared" si="364"/>
        <v>2282739.4119877648</v>
      </c>
      <c r="AH122" s="47">
        <f t="shared" si="364"/>
        <v>2170443.4165376183</v>
      </c>
      <c r="AI122" s="47">
        <f t="shared" si="364"/>
        <v>2046616.5191457267</v>
      </c>
      <c r="AJ122" s="47">
        <f t="shared" si="364"/>
        <v>1685784.336975351</v>
      </c>
      <c r="AK122" s="47">
        <f t="shared" si="364"/>
        <v>1256379.0102809756</v>
      </c>
      <c r="AL122" s="47">
        <f t="shared" si="364"/>
        <v>1370344.6286122552</v>
      </c>
      <c r="AM122" s="47">
        <f t="shared" si="364"/>
        <v>1426025.9968341934</v>
      </c>
      <c r="AN122" s="47">
        <f t="shared" si="364"/>
        <v>1474318.0614198758</v>
      </c>
      <c r="AO122" s="47">
        <f t="shared" si="364"/>
        <v>1729125.6387187247</v>
      </c>
      <c r="AP122" s="47">
        <f t="shared" si="364"/>
        <v>1793524.2060712313</v>
      </c>
      <c r="AQ122" s="47">
        <f t="shared" si="364"/>
        <v>1860321.1968720932</v>
      </c>
      <c r="AR122" s="47">
        <f t="shared" si="364"/>
        <v>1929605.9366338819</v>
      </c>
      <c r="AS122" s="47">
        <f t="shared" si="364"/>
        <v>2001471.0776575231</v>
      </c>
      <c r="AT122" s="47">
        <f t="shared" si="364"/>
        <v>1506009.2296423649</v>
      </c>
      <c r="AU122" s="47">
        <f t="shared" si="364"/>
        <v>1555874.6782199123</v>
      </c>
      <c r="AV122" s="47">
        <f t="shared" si="364"/>
        <v>1562178.5206413681</v>
      </c>
      <c r="AW122" s="47">
        <f t="shared" si="364"/>
        <v>1613663.7048931343</v>
      </c>
      <c r="AX122" s="47">
        <f t="shared" si="364"/>
        <v>1673762.0739514166</v>
      </c>
      <c r="AY122" s="47">
        <f t="shared" si="364"/>
        <v>1721691.2541360948</v>
      </c>
      <c r="AZ122" s="47">
        <f t="shared" si="364"/>
        <v>1785812.9395168419</v>
      </c>
      <c r="BA122" s="47">
        <f t="shared" si="364"/>
        <v>1852322.7363119849</v>
      </c>
      <c r="BB122" s="47">
        <f t="shared" si="364"/>
        <v>1921309.5859785927</v>
      </c>
      <c r="BC122" s="47">
        <f t="shared" si="364"/>
        <v>1992865.7424585479</v>
      </c>
      <c r="BD122" s="47">
        <f t="shared" si="364"/>
        <v>2067086.8955468331</v>
      </c>
      <c r="BE122" s="47">
        <f t="shared" si="364"/>
        <v>2144072.2988544819</v>
      </c>
      <c r="BF122" s="47">
        <f t="shared" si="364"/>
        <v>2223924.9025373096</v>
      </c>
      <c r="BG122" s="47">
        <f t="shared" si="364"/>
        <v>2306751.4909679173</v>
      </c>
      <c r="BH122" s="47">
        <f t="shared" si="364"/>
        <v>2392662.8255350622</v>
      </c>
      <c r="BI122" s="47">
        <f t="shared" si="364"/>
        <v>2481773.7927613854</v>
      </c>
      <c r="BJ122" s="47">
        <f t="shared" si="364"/>
        <v>2574203.5579375341</v>
      </c>
      <c r="BK122" s="47">
        <f t="shared" si="364"/>
        <v>2524841.4800504753</v>
      </c>
      <c r="BL122" s="47">
        <f t="shared" si="364"/>
        <v>2792694.3862355584</v>
      </c>
      <c r="BM122" s="47">
        <f t="shared" si="364"/>
        <v>2884684.3820918631</v>
      </c>
      <c r="BN122" s="47">
        <f t="shared" si="364"/>
        <v>3066922.917030422</v>
      </c>
      <c r="BO122" s="47">
        <f t="shared" si="364"/>
        <v>3116488.2101206537</v>
      </c>
      <c r="BP122" s="47">
        <f t="shared" si="364"/>
        <v>3259383.1148893032</v>
      </c>
      <c r="BQ122" s="47">
        <f t="shared" si="364"/>
        <v>3352948.4192863349</v>
      </c>
      <c r="BR122" s="47">
        <f t="shared" si="364"/>
        <v>3405669.6955339783</v>
      </c>
      <c r="BS122" s="47">
        <f t="shared" ref="BS122:CL122" si="365">BS102+BS108+BS114+BS120</f>
        <v>3592381.5374695593</v>
      </c>
      <c r="BT122" s="47">
        <f t="shared" si="365"/>
        <v>2965413.5887595075</v>
      </c>
      <c r="BU122" s="47">
        <f t="shared" si="365"/>
        <v>3156375.5424155076</v>
      </c>
      <c r="BV122" s="47">
        <f t="shared" si="365"/>
        <v>3190411.1726373183</v>
      </c>
      <c r="BW122" s="47">
        <f t="shared" si="365"/>
        <v>3274581.3688131645</v>
      </c>
      <c r="BX122" s="47">
        <f t="shared" si="365"/>
        <v>3396538.0063811764</v>
      </c>
      <c r="BY122" s="47">
        <f t="shared" si="365"/>
        <v>4231372.153927505</v>
      </c>
      <c r="BZ122" s="48">
        <f t="shared" si="365"/>
        <v>4388962.9608339025</v>
      </c>
      <c r="CA122" s="47">
        <f t="shared" si="365"/>
        <v>4552422.9897132125</v>
      </c>
      <c r="CB122" s="48">
        <f t="shared" si="365"/>
        <v>4721970.830515217</v>
      </c>
      <c r="CC122" s="47">
        <f t="shared" si="365"/>
        <v>4897833.2142288936</v>
      </c>
      <c r="CD122" s="48">
        <f t="shared" si="365"/>
        <v>5080245.3160826275</v>
      </c>
      <c r="CE122" s="47">
        <f t="shared" si="365"/>
        <v>5269451.0700366478</v>
      </c>
      <c r="CF122" s="48">
        <f t="shared" si="365"/>
        <v>5465703.4949882235</v>
      </c>
      <c r="CG122" s="47">
        <f t="shared" si="365"/>
        <v>5669265.0331258755</v>
      </c>
      <c r="CH122" s="48">
        <f t="shared" si="365"/>
        <v>5880407.9008850399</v>
      </c>
      <c r="CI122" s="47">
        <f t="shared" si="365"/>
        <v>6099414.4529745486</v>
      </c>
      <c r="CJ122" s="48">
        <f t="shared" si="365"/>
        <v>6326577.5599606857</v>
      </c>
      <c r="CK122" s="47">
        <f t="shared" si="365"/>
        <v>6562200.9999137735</v>
      </c>
      <c r="CL122" s="48">
        <f t="shared" si="365"/>
        <v>6806599.8646410219</v>
      </c>
      <c r="CM122" s="47">
        <f t="shared" ref="CM122:CW122" si="366">CM102+CM108+CM114+CM120</f>
        <v>7060100.9810488801</v>
      </c>
      <c r="CN122" s="48">
        <f t="shared" si="366"/>
        <v>7323043.348198371</v>
      </c>
      <c r="CO122" s="47">
        <f t="shared" si="366"/>
        <v>7595778.5906378571</v>
      </c>
      <c r="CP122" s="48">
        <f t="shared" si="366"/>
        <v>7878671.428619476</v>
      </c>
      <c r="CQ122" s="47">
        <f t="shared" si="366"/>
        <v>8172100.1658280613</v>
      </c>
      <c r="CR122" s="48">
        <f t="shared" si="366"/>
        <v>5601183.1686837422</v>
      </c>
      <c r="CS122" s="47">
        <f t="shared" si="366"/>
        <v>5809790.4343821984</v>
      </c>
      <c r="CT122" s="48">
        <f t="shared" si="366"/>
        <v>6026166.9498965638</v>
      </c>
      <c r="CU122" s="47">
        <f t="shared" si="366"/>
        <v>6250602.068728026</v>
      </c>
      <c r="CV122" s="48">
        <f t="shared" si="366"/>
        <v>6483395.920894241</v>
      </c>
      <c r="CW122" s="47">
        <f t="shared" si="366"/>
        <v>0</v>
      </c>
    </row>
    <row r="123" spans="1:101" s="25" customFormat="1" ht="21" customHeight="1" x14ac:dyDescent="0.25">
      <c r="A123" s="45" t="s">
        <v>134</v>
      </c>
      <c r="B123" s="4" t="s">
        <v>97</v>
      </c>
      <c r="C123" s="36">
        <v>4.9967239362385198</v>
      </c>
      <c r="D123" s="32"/>
      <c r="E123" s="32"/>
      <c r="F123" s="36">
        <f>C123</f>
        <v>4.9967239362385198</v>
      </c>
      <c r="G123" s="36">
        <f>F123</f>
        <v>4.9967239362385198</v>
      </c>
      <c r="H123" s="36">
        <f t="shared" ref="H123:BS123" si="367">G123</f>
        <v>4.9967239362385198</v>
      </c>
      <c r="I123" s="36">
        <f t="shared" si="367"/>
        <v>4.9967239362385198</v>
      </c>
      <c r="J123" s="36">
        <f t="shared" si="367"/>
        <v>4.9967239362385198</v>
      </c>
      <c r="K123" s="36">
        <f t="shared" si="367"/>
        <v>4.9967239362385198</v>
      </c>
      <c r="L123" s="36">
        <f t="shared" si="367"/>
        <v>4.9967239362385198</v>
      </c>
      <c r="M123" s="36">
        <f t="shared" si="367"/>
        <v>4.9967239362385198</v>
      </c>
      <c r="N123" s="36">
        <f t="shared" si="367"/>
        <v>4.9967239362385198</v>
      </c>
      <c r="O123" s="36">
        <f t="shared" si="367"/>
        <v>4.9967239362385198</v>
      </c>
      <c r="P123" s="36">
        <f t="shared" si="367"/>
        <v>4.9967239362385198</v>
      </c>
      <c r="Q123" s="36">
        <f t="shared" si="367"/>
        <v>4.9967239362385198</v>
      </c>
      <c r="R123" s="36">
        <f t="shared" si="367"/>
        <v>4.9967239362385198</v>
      </c>
      <c r="S123" s="36">
        <f t="shared" si="367"/>
        <v>4.9967239362385198</v>
      </c>
      <c r="T123" s="36">
        <f t="shared" si="367"/>
        <v>4.9967239362385198</v>
      </c>
      <c r="U123" s="36">
        <f t="shared" si="367"/>
        <v>4.9967239362385198</v>
      </c>
      <c r="V123" s="36">
        <f t="shared" si="367"/>
        <v>4.9967239362385198</v>
      </c>
      <c r="W123" s="36">
        <f t="shared" si="367"/>
        <v>4.9967239362385198</v>
      </c>
      <c r="X123" s="36">
        <f t="shared" si="367"/>
        <v>4.9967239362385198</v>
      </c>
      <c r="Y123" s="36">
        <f t="shared" si="367"/>
        <v>4.9967239362385198</v>
      </c>
      <c r="Z123" s="36">
        <f t="shared" si="367"/>
        <v>4.9967239362385198</v>
      </c>
      <c r="AA123" s="36">
        <f t="shared" si="367"/>
        <v>4.9967239362385198</v>
      </c>
      <c r="AB123" s="36">
        <f t="shared" si="367"/>
        <v>4.9967239362385198</v>
      </c>
      <c r="AC123" s="36">
        <f t="shared" si="367"/>
        <v>4.9967239362385198</v>
      </c>
      <c r="AD123" s="36">
        <f t="shared" si="367"/>
        <v>4.9967239362385198</v>
      </c>
      <c r="AE123" s="36">
        <f t="shared" si="367"/>
        <v>4.9967239362385198</v>
      </c>
      <c r="AF123" s="36">
        <f t="shared" si="367"/>
        <v>4.9967239362385198</v>
      </c>
      <c r="AG123" s="36">
        <f t="shared" si="367"/>
        <v>4.9967239362385198</v>
      </c>
      <c r="AH123" s="36">
        <f t="shared" si="367"/>
        <v>4.9967239362385198</v>
      </c>
      <c r="AI123" s="36">
        <f t="shared" si="367"/>
        <v>4.9967239362385198</v>
      </c>
      <c r="AJ123" s="36">
        <f t="shared" si="367"/>
        <v>4.9967239362385198</v>
      </c>
      <c r="AK123" s="36">
        <f t="shared" si="367"/>
        <v>4.9967239362385198</v>
      </c>
      <c r="AL123" s="36">
        <f t="shared" si="367"/>
        <v>4.9967239362385198</v>
      </c>
      <c r="AM123" s="36">
        <f t="shared" si="367"/>
        <v>4.9967239362385198</v>
      </c>
      <c r="AN123" s="36">
        <f t="shared" si="367"/>
        <v>4.9967239362385198</v>
      </c>
      <c r="AO123" s="36">
        <f t="shared" si="367"/>
        <v>4.9967239362385198</v>
      </c>
      <c r="AP123" s="36">
        <f t="shared" si="367"/>
        <v>4.9967239362385198</v>
      </c>
      <c r="AQ123" s="36">
        <f t="shared" si="367"/>
        <v>4.9967239362385198</v>
      </c>
      <c r="AR123" s="36">
        <f t="shared" si="367"/>
        <v>4.9967239362385198</v>
      </c>
      <c r="AS123" s="36">
        <f t="shared" si="367"/>
        <v>4.9967239362385198</v>
      </c>
      <c r="AT123" s="36">
        <f t="shared" si="367"/>
        <v>4.9967239362385198</v>
      </c>
      <c r="AU123" s="36">
        <f t="shared" si="367"/>
        <v>4.9967239362385198</v>
      </c>
      <c r="AV123" s="36">
        <f t="shared" si="367"/>
        <v>4.9967239362385198</v>
      </c>
      <c r="AW123" s="36">
        <f t="shared" si="367"/>
        <v>4.9967239362385198</v>
      </c>
      <c r="AX123" s="36">
        <f t="shared" si="367"/>
        <v>4.9967239362385198</v>
      </c>
      <c r="AY123" s="36">
        <f t="shared" si="367"/>
        <v>4.9967239362385198</v>
      </c>
      <c r="AZ123" s="36">
        <f t="shared" si="367"/>
        <v>4.9967239362385198</v>
      </c>
      <c r="BA123" s="36">
        <f t="shared" si="367"/>
        <v>4.9967239362385198</v>
      </c>
      <c r="BB123" s="36">
        <f t="shared" si="367"/>
        <v>4.9967239362385198</v>
      </c>
      <c r="BC123" s="36">
        <f t="shared" si="367"/>
        <v>4.9967239362385198</v>
      </c>
      <c r="BD123" s="36">
        <f t="shared" si="367"/>
        <v>4.9967239362385198</v>
      </c>
      <c r="BE123" s="36">
        <f t="shared" si="367"/>
        <v>4.9967239362385198</v>
      </c>
      <c r="BF123" s="36">
        <f t="shared" si="367"/>
        <v>4.9967239362385198</v>
      </c>
      <c r="BG123" s="36">
        <f t="shared" si="367"/>
        <v>4.9967239362385198</v>
      </c>
      <c r="BH123" s="36">
        <f t="shared" si="367"/>
        <v>4.9967239362385198</v>
      </c>
      <c r="BI123" s="36">
        <f t="shared" si="367"/>
        <v>4.9967239362385198</v>
      </c>
      <c r="BJ123" s="36">
        <f t="shared" si="367"/>
        <v>4.9967239362385198</v>
      </c>
      <c r="BK123" s="36">
        <f t="shared" si="367"/>
        <v>4.9967239362385198</v>
      </c>
      <c r="BL123" s="36">
        <f t="shared" si="367"/>
        <v>4.9967239362385198</v>
      </c>
      <c r="BM123" s="36">
        <f t="shared" si="367"/>
        <v>4.9967239362385198</v>
      </c>
      <c r="BN123" s="36">
        <f t="shared" si="367"/>
        <v>4.9967239362385198</v>
      </c>
      <c r="BO123" s="36">
        <f t="shared" si="367"/>
        <v>4.9967239362385198</v>
      </c>
      <c r="BP123" s="36">
        <f t="shared" si="367"/>
        <v>4.9967239362385198</v>
      </c>
      <c r="BQ123" s="36">
        <f t="shared" si="367"/>
        <v>4.9967239362385198</v>
      </c>
      <c r="BR123" s="36">
        <f t="shared" si="367"/>
        <v>4.9967239362385198</v>
      </c>
      <c r="BS123" s="36">
        <f t="shared" si="367"/>
        <v>4.9967239362385198</v>
      </c>
      <c r="BT123" s="36">
        <f t="shared" ref="BT123:CL123" si="368">BS123</f>
        <v>4.9967239362385198</v>
      </c>
      <c r="BU123" s="36">
        <f t="shared" si="368"/>
        <v>4.9967239362385198</v>
      </c>
      <c r="BV123" s="36">
        <f t="shared" si="368"/>
        <v>4.9967239362385198</v>
      </c>
      <c r="BW123" s="36">
        <f t="shared" si="368"/>
        <v>4.9967239362385198</v>
      </c>
      <c r="BX123" s="36">
        <f t="shared" si="368"/>
        <v>4.9967239362385198</v>
      </c>
      <c r="BY123" s="36">
        <f t="shared" si="368"/>
        <v>4.9967239362385198</v>
      </c>
      <c r="BZ123" s="37">
        <f t="shared" si="368"/>
        <v>4.9967239362385198</v>
      </c>
      <c r="CA123" s="37">
        <f t="shared" si="368"/>
        <v>4.9967239362385198</v>
      </c>
      <c r="CB123" s="37">
        <f t="shared" si="368"/>
        <v>4.9967239362385198</v>
      </c>
      <c r="CC123" s="37">
        <f t="shared" si="368"/>
        <v>4.9967239362385198</v>
      </c>
      <c r="CD123" s="37">
        <f t="shared" si="368"/>
        <v>4.9967239362385198</v>
      </c>
      <c r="CE123" s="37">
        <f t="shared" si="368"/>
        <v>4.9967239362385198</v>
      </c>
      <c r="CF123" s="37">
        <f t="shared" si="368"/>
        <v>4.9967239362385198</v>
      </c>
      <c r="CG123" s="37">
        <f t="shared" si="368"/>
        <v>4.9967239362385198</v>
      </c>
      <c r="CH123" s="37">
        <f t="shared" si="368"/>
        <v>4.9967239362385198</v>
      </c>
      <c r="CI123" s="37">
        <f t="shared" si="368"/>
        <v>4.9967239362385198</v>
      </c>
      <c r="CJ123" s="37">
        <f t="shared" si="368"/>
        <v>4.9967239362385198</v>
      </c>
      <c r="CK123" s="37">
        <f t="shared" si="368"/>
        <v>4.9967239362385198</v>
      </c>
      <c r="CL123" s="37">
        <f t="shared" si="368"/>
        <v>4.9967239362385198</v>
      </c>
      <c r="CM123" s="37">
        <f t="shared" ref="CM123" si="369">CL123</f>
        <v>4.9967239362385198</v>
      </c>
      <c r="CN123" s="37">
        <f t="shared" ref="CN123" si="370">CM123</f>
        <v>4.9967239362385198</v>
      </c>
      <c r="CO123" s="37">
        <f t="shared" ref="CO123" si="371">CN123</f>
        <v>4.9967239362385198</v>
      </c>
      <c r="CP123" s="37">
        <f t="shared" ref="CP123" si="372">CO123</f>
        <v>4.9967239362385198</v>
      </c>
      <c r="CQ123" s="37">
        <f t="shared" ref="CQ123" si="373">CP123</f>
        <v>4.9967239362385198</v>
      </c>
      <c r="CR123" s="37">
        <f t="shared" ref="CR123" si="374">CQ123</f>
        <v>4.9967239362385198</v>
      </c>
      <c r="CS123" s="37">
        <f t="shared" ref="CS123" si="375">CR123</f>
        <v>4.9967239362385198</v>
      </c>
      <c r="CT123" s="37">
        <f t="shared" ref="CT123" si="376">CS123</f>
        <v>4.9967239362385198</v>
      </c>
      <c r="CU123" s="37">
        <f t="shared" ref="CU123" si="377">CT123</f>
        <v>4.9967239362385198</v>
      </c>
      <c r="CV123" s="37">
        <f t="shared" ref="CV123" si="378">CU123</f>
        <v>4.9967239362385198</v>
      </c>
      <c r="CW123" s="37">
        <f t="shared" ref="CW123" si="379">CV123</f>
        <v>4.9967239362385198</v>
      </c>
    </row>
    <row r="124" spans="1:101" s="50" customFormat="1" ht="36.75" customHeight="1" x14ac:dyDescent="0.25">
      <c r="A124" s="51" t="s">
        <v>110</v>
      </c>
      <c r="B124" s="45" t="s">
        <v>124</v>
      </c>
      <c r="C124" s="45"/>
      <c r="D124" s="52"/>
      <c r="E124" s="32">
        <v>21736939.067389999</v>
      </c>
      <c r="F124" s="53">
        <f>(E124*(1+(F123/100)))-F122</f>
        <v>21926916.904775854</v>
      </c>
      <c r="G124" s="53">
        <f t="shared" ref="G124:BR124" si="380">(F124*(1+(G123/100)))-G122</f>
        <v>22013299.410235919</v>
      </c>
      <c r="H124" s="53">
        <f t="shared" si="380"/>
        <v>22105433.211023029</v>
      </c>
      <c r="I124" s="53">
        <f t="shared" si="380"/>
        <v>22210750.683487434</v>
      </c>
      <c r="J124" s="53">
        <f t="shared" si="380"/>
        <v>22433447.318366863</v>
      </c>
      <c r="K124" s="53">
        <f t="shared" si="380"/>
        <v>22853609.137946494</v>
      </c>
      <c r="L124" s="53">
        <f t="shared" si="380"/>
        <v>23292895.160513517</v>
      </c>
      <c r="M124" s="53">
        <f t="shared" si="380"/>
        <v>23742323.036834817</v>
      </c>
      <c r="N124" s="53">
        <f t="shared" si="380"/>
        <v>24187598.874616954</v>
      </c>
      <c r="O124" s="53">
        <f t="shared" si="380"/>
        <v>24573447.470102325</v>
      </c>
      <c r="P124" s="53">
        <f t="shared" si="380"/>
        <v>25268452.758018155</v>
      </c>
      <c r="Q124" s="53">
        <f t="shared" si="380"/>
        <v>26005351.960173808</v>
      </c>
      <c r="R124" s="53">
        <f t="shared" si="380"/>
        <v>26759493.273643702</v>
      </c>
      <c r="S124" s="53">
        <f t="shared" si="380"/>
        <v>27383465.873544745</v>
      </c>
      <c r="T124" s="53">
        <f t="shared" si="380"/>
        <v>28255527.292656444</v>
      </c>
      <c r="U124" s="53">
        <f t="shared" si="380"/>
        <v>29152682.473876618</v>
      </c>
      <c r="V124" s="53">
        <f t="shared" si="380"/>
        <v>30127885.573471703</v>
      </c>
      <c r="W124" s="53">
        <f t="shared" si="380"/>
        <v>31133885.064072952</v>
      </c>
      <c r="X124" s="53">
        <f t="shared" si="380"/>
        <v>32225231.441206962</v>
      </c>
      <c r="Y124" s="53">
        <f t="shared" si="380"/>
        <v>33353816.220602863</v>
      </c>
      <c r="Z124" s="53">
        <f t="shared" si="380"/>
        <v>34520856.045723043</v>
      </c>
      <c r="AA124" s="53">
        <f t="shared" si="380"/>
        <v>35727604.36546535</v>
      </c>
      <c r="AB124" s="53">
        <f t="shared" si="380"/>
        <v>36975352.379875466</v>
      </c>
      <c r="AC124" s="53">
        <f t="shared" si="380"/>
        <v>38133310.779153422</v>
      </c>
      <c r="AD124" s="53">
        <f t="shared" si="380"/>
        <v>38989202.774686992</v>
      </c>
      <c r="AE124" s="53">
        <f t="shared" si="380"/>
        <v>39671960.645982057</v>
      </c>
      <c r="AF124" s="53">
        <f t="shared" si="380"/>
        <v>40154711.324504361</v>
      </c>
      <c r="AG124" s="53">
        <f t="shared" si="380"/>
        <v>39878391.984795578</v>
      </c>
      <c r="AH124" s="53">
        <f t="shared" si="380"/>
        <v>39700561.725949258</v>
      </c>
      <c r="AI124" s="53">
        <f t="shared" si="380"/>
        <v>39637672.677385181</v>
      </c>
      <c r="AJ124" s="53">
        <f t="shared" si="380"/>
        <v>39932473.418848611</v>
      </c>
      <c r="AK124" s="53">
        <f t="shared" si="380"/>
        <v>40671409.866219327</v>
      </c>
      <c r="AL124" s="53">
        <f t="shared" si="380"/>
        <v>41333303.309598126</v>
      </c>
      <c r="AM124" s="53">
        <f t="shared" si="380"/>
        <v>41972588.37287268</v>
      </c>
      <c r="AN124" s="53">
        <f t="shared" si="380"/>
        <v>42595524.681338996</v>
      </c>
      <c r="AO124" s="53">
        <f t="shared" si="380"/>
        <v>42994779.820139118</v>
      </c>
      <c r="AP124" s="53">
        <f t="shared" si="380"/>
        <v>43349586.068673827</v>
      </c>
      <c r="AQ124" s="53">
        <f t="shared" si="380"/>
        <v>43655324.015155472</v>
      </c>
      <c r="AR124" s="53">
        <f t="shared" si="380"/>
        <v>43907054.103029341</v>
      </c>
      <c r="AS124" s="53">
        <f t="shared" si="380"/>
        <v>44099497.30743508</v>
      </c>
      <c r="AT124" s="53">
        <f t="shared" si="380"/>
        <v>44797018.215514183</v>
      </c>
      <c r="AU124" s="53">
        <f t="shared" si="380"/>
        <v>45479526.869189993</v>
      </c>
      <c r="AV124" s="53">
        <f t="shared" si="380"/>
        <v>46189834.753709465</v>
      </c>
      <c r="AW124" s="53">
        <f t="shared" si="380"/>
        <v>46884149.57806395</v>
      </c>
      <c r="AX124" s="53">
        <f t="shared" si="380"/>
        <v>47553059.028381526</v>
      </c>
      <c r="AY124" s="53">
        <f t="shared" si="380"/>
        <v>48207462.8571302</v>
      </c>
      <c r="AZ124" s="53">
        <f t="shared" si="380"/>
        <v>48830443.75324887</v>
      </c>
      <c r="BA124" s="53">
        <f t="shared" si="380"/>
        <v>49418043.488126956</v>
      </c>
      <c r="BB124" s="53">
        <f t="shared" si="380"/>
        <v>49966017.109940365</v>
      </c>
      <c r="BC124" s="53">
        <f t="shared" si="380"/>
        <v>50469815.304399244</v>
      </c>
      <c r="BD124" s="53">
        <f t="shared" si="380"/>
        <v>50924565.750742696</v>
      </c>
      <c r="BE124" s="53">
        <f t="shared" si="380"/>
        <v>51325053.418181092</v>
      </c>
      <c r="BF124" s="53">
        <f t="shared" si="380"/>
        <v>51665699.745077237</v>
      </c>
      <c r="BG124" s="53">
        <f t="shared" si="380"/>
        <v>51940540.640096717</v>
      </c>
      <c r="BH124" s="53">
        <f t="shared" si="380"/>
        <v>52143203.241337061</v>
      </c>
      <c r="BI124" s="53">
        <f t="shared" si="380"/>
        <v>52266881.366057061</v>
      </c>
      <c r="BJ124" s="53">
        <f t="shared" si="380"/>
        <v>52304309.580062687</v>
      </c>
      <c r="BK124" s="53">
        <f t="shared" si="380"/>
        <v>52392970.0564835</v>
      </c>
      <c r="BL124" s="53">
        <f t="shared" si="380"/>
        <v>52218207.745966531</v>
      </c>
      <c r="BM124" s="53">
        <f t="shared" si="380"/>
        <v>51942723.049392127</v>
      </c>
      <c r="BN124" s="53">
        <f t="shared" si="380"/>
        <v>51471234.608104758</v>
      </c>
      <c r="BO124" s="53">
        <f t="shared" si="380"/>
        <v>50926621.897924751</v>
      </c>
      <c r="BP124" s="53">
        <f t="shared" si="380"/>
        <v>50211901.489326738</v>
      </c>
      <c r="BQ124" s="53">
        <f t="shared" si="380"/>
        <v>49367903.170598097</v>
      </c>
      <c r="BR124" s="53">
        <f t="shared" si="380"/>
        <v>48429011.309608445</v>
      </c>
      <c r="BS124" s="53">
        <f t="shared" ref="BS124:CL124" si="381">(BR124*(1+(BS123/100)))-BS122</f>
        <v>47256493.772329748</v>
      </c>
      <c r="BT124" s="53">
        <f t="shared" si="381"/>
        <v>46652356.719319306</v>
      </c>
      <c r="BU124" s="53">
        <f t="shared" si="381"/>
        <v>45827070.651917405</v>
      </c>
      <c r="BV124" s="53">
        <f t="shared" si="381"/>
        <v>44926511.687821373</v>
      </c>
      <c r="BW124" s="53">
        <f t="shared" si="381"/>
        <v>43896784.082230575</v>
      </c>
      <c r="BX124" s="53">
        <f t="shared" si="381"/>
        <v>42693647.193325154</v>
      </c>
      <c r="BY124" s="53">
        <f t="shared" si="381"/>
        <v>40595558.727959752</v>
      </c>
      <c r="BZ124" s="54">
        <f t="shared" si="381"/>
        <v>38235043.767135583</v>
      </c>
      <c r="CA124" s="54">
        <f t="shared" si="381"/>
        <v>35593120.361366101</v>
      </c>
      <c r="CB124" s="54">
        <f t="shared" si="381"/>
        <v>32649639.495601449</v>
      </c>
      <c r="CC124" s="54">
        <f t="shared" si="381"/>
        <v>29383218.633144852</v>
      </c>
      <c r="CD124" s="54">
        <f t="shared" si="381"/>
        <v>25771171.635741867</v>
      </c>
      <c r="CE124" s="54">
        <f t="shared" si="381"/>
        <v>21789434.867477447</v>
      </c>
      <c r="CF124" s="54">
        <f t="shared" si="381"/>
        <v>17412489.280083567</v>
      </c>
      <c r="CG124" s="54">
        <f t="shared" si="381"/>
        <v>12613278.266710592</v>
      </c>
      <c r="CH124" s="54">
        <f t="shared" si="381"/>
        <v>7363121.0601226501</v>
      </c>
      <c r="CI124" s="54">
        <f t="shared" si="381"/>
        <v>1631621.4396134689</v>
      </c>
      <c r="CJ124" s="54">
        <f t="shared" si="381"/>
        <v>-4613428.5013252515</v>
      </c>
      <c r="CK124" s="54">
        <f t="shared" si="381"/>
        <v>-11406149.787445992</v>
      </c>
      <c r="CL124" s="54">
        <f t="shared" si="381"/>
        <v>-18782683.468719546</v>
      </c>
      <c r="CM124" s="54">
        <f t="shared" ref="CM124" si="382">(CL124*(1+(CM123/100)))-CM122</f>
        <v>-26781303.290517852</v>
      </c>
      <c r="CN124" s="54">
        <f t="shared" ref="CN124" si="383">(CM124*(1+(CN123/100)))-CN122</f>
        <v>-35442534.430670157</v>
      </c>
      <c r="CO124" s="54">
        <f t="shared" ref="CO124" si="384">(CN124*(1+(CO123/100)))-CO122</f>
        <v>-44809278.622814886</v>
      </c>
      <c r="CP124" s="54">
        <f t="shared" ref="CP124" si="385">(CO124*(1+(CP123/100)))-CP122</f>
        <v>-54926946.002036355</v>
      </c>
      <c r="CQ124" s="54">
        <f t="shared" ref="CQ124" si="386">(CP124*(1+(CQ123/100)))-CQ122</f>
        <v>-65843594.026192971</v>
      </c>
      <c r="CR124" s="54">
        <f t="shared" ref="CR124" si="387">(CQ124*(1+(CR123/100)))-CR122</f>
        <v>-74734799.8180632</v>
      </c>
      <c r="CS124" s="54">
        <f t="shared" ref="CS124" si="388">(CR124*(1+(CS123/100)))-CS122</f>
        <v>-84278881.883654505</v>
      </c>
      <c r="CT124" s="54">
        <f t="shared" ref="CT124" si="389">(CS124*(1+(CT123/100)))-CT122</f>
        <v>-94516231.897825807</v>
      </c>
      <c r="CU124" s="54">
        <f t="shared" ref="CU124" si="390">(CT124*(1+(CU123/100)))-CU122</f>
        <v>-105489549.1494232</v>
      </c>
      <c r="CV124" s="54">
        <f t="shared" ref="CV124" si="391">(CU124*(1+(CV123/100)))-CV122</f>
        <v>-117243966.62289675</v>
      </c>
      <c r="CW124" s="54">
        <f t="shared" ref="CW124" si="392">(CV124*(1+(CW123/100)))-CW122</f>
        <v>-123102323.96693853</v>
      </c>
    </row>
    <row r="126" spans="1:101" ht="35.450000000000003" customHeight="1" x14ac:dyDescent="0.25">
      <c r="A126" s="1" t="s">
        <v>135</v>
      </c>
    </row>
    <row r="127" spans="1:101" ht="35.450000000000003" customHeight="1" x14ac:dyDescent="0.25">
      <c r="A127" s="45" t="s">
        <v>133</v>
      </c>
      <c r="B127" s="45" t="s">
        <v>124</v>
      </c>
      <c r="C127" s="45" t="s">
        <v>129</v>
      </c>
      <c r="D127" s="46">
        <v>178964378.7458131</v>
      </c>
      <c r="E127" s="47">
        <v>0</v>
      </c>
      <c r="F127" s="47">
        <v>896157</v>
      </c>
      <c r="G127" s="47">
        <v>1009245</v>
      </c>
      <c r="H127" s="47">
        <v>1007810</v>
      </c>
      <c r="I127" s="47">
        <v>999230</v>
      </c>
      <c r="J127" s="47">
        <v>887113.26094064454</v>
      </c>
      <c r="K127" s="47">
        <v>700775.61230066465</v>
      </c>
      <c r="L127" s="47">
        <v>702645.73552314308</v>
      </c>
      <c r="M127" s="47">
        <v>714453.79160701938</v>
      </c>
      <c r="N127" s="47">
        <v>741062.50041845744</v>
      </c>
      <c r="O127" s="47">
        <v>822738.94708397146</v>
      </c>
      <c r="P127" s="47">
        <v>532862.04378176935</v>
      </c>
      <c r="Q127" s="47">
        <v>525695.62512135785</v>
      </c>
      <c r="R127" s="47">
        <v>545274.33262718248</v>
      </c>
      <c r="S127" s="47">
        <v>713125.40571924858</v>
      </c>
      <c r="T127" s="47">
        <v>496214.77476341807</v>
      </c>
      <c r="U127" s="47">
        <v>514695.51432239538</v>
      </c>
      <c r="V127" s="47">
        <v>481475.96363271755</v>
      </c>
      <c r="W127" s="47">
        <v>499407.7793309628</v>
      </c>
      <c r="X127" s="47">
        <v>464327.91014350974</v>
      </c>
      <c r="Y127" s="47">
        <v>481621.07353514328</v>
      </c>
      <c r="Z127" s="47">
        <v>499558.29362368572</v>
      </c>
      <c r="AA127" s="47">
        <v>518163.55728877557</v>
      </c>
      <c r="AB127" s="47">
        <v>537461.74476369016</v>
      </c>
      <c r="AC127" s="47">
        <v>689597.88359582017</v>
      </c>
      <c r="AD127" s="47">
        <v>1049524.271848615</v>
      </c>
      <c r="AE127" s="47">
        <v>1265424.9562962838</v>
      </c>
      <c r="AF127" s="47">
        <v>1499547.675050603</v>
      </c>
      <c r="AG127" s="47">
        <v>2282739.4119877648</v>
      </c>
      <c r="AH127" s="47">
        <v>2170443.4165376183</v>
      </c>
      <c r="AI127" s="47">
        <v>2046616.5191457267</v>
      </c>
      <c r="AJ127" s="47">
        <v>1685784.336975351</v>
      </c>
      <c r="AK127" s="47">
        <v>1256379.0102809756</v>
      </c>
      <c r="AL127" s="47">
        <v>1370344.6286122552</v>
      </c>
      <c r="AM127" s="47">
        <v>1426025.9968341934</v>
      </c>
      <c r="AN127" s="47">
        <v>1474318.0614198758</v>
      </c>
      <c r="AO127" s="47">
        <v>1729125.6387187247</v>
      </c>
      <c r="AP127" s="47">
        <v>1793524.2060712313</v>
      </c>
      <c r="AQ127" s="47">
        <v>1860321.1968720932</v>
      </c>
      <c r="AR127" s="47">
        <v>1929605.9366338819</v>
      </c>
      <c r="AS127" s="47">
        <v>2001471.0776575231</v>
      </c>
      <c r="AT127" s="47">
        <v>1506009.2296423649</v>
      </c>
      <c r="AU127" s="47">
        <v>1555874.6782199123</v>
      </c>
      <c r="AV127" s="47">
        <v>1562178.5206413681</v>
      </c>
      <c r="AW127" s="47">
        <v>1613663.7048931343</v>
      </c>
      <c r="AX127" s="47">
        <v>1673762.0739514166</v>
      </c>
      <c r="AY127" s="47">
        <v>1721691.2541360948</v>
      </c>
      <c r="AZ127" s="47">
        <v>1785812.9395168419</v>
      </c>
      <c r="BA127" s="47">
        <v>1852322.7363119849</v>
      </c>
      <c r="BB127" s="47">
        <v>1921309.5859785927</v>
      </c>
      <c r="BC127" s="47">
        <v>1992865.7424585479</v>
      </c>
      <c r="BD127" s="47">
        <v>2067086.8955468331</v>
      </c>
      <c r="BE127" s="47">
        <v>2144072.2988544819</v>
      </c>
      <c r="BF127" s="47">
        <v>2223924.9025373096</v>
      </c>
      <c r="BG127" s="47">
        <v>2306751.4909679173</v>
      </c>
      <c r="BH127" s="47">
        <v>2392662.8255350622</v>
      </c>
      <c r="BI127" s="47">
        <v>2481773.7927613854</v>
      </c>
      <c r="BJ127" s="47">
        <v>2574203.5579375341</v>
      </c>
      <c r="BK127" s="47">
        <v>2524841.4800504753</v>
      </c>
      <c r="BL127" s="47">
        <v>2792694.3862355584</v>
      </c>
      <c r="BM127" s="47">
        <v>2884684.3820918631</v>
      </c>
      <c r="BN127" s="47">
        <v>3066922.917030422</v>
      </c>
      <c r="BO127" s="47">
        <v>3116488.2101206537</v>
      </c>
      <c r="BP127" s="47">
        <v>3259383.1148893032</v>
      </c>
      <c r="BQ127" s="47">
        <v>3352948.4192863349</v>
      </c>
      <c r="BR127" s="47">
        <v>3405669.6955339783</v>
      </c>
      <c r="BS127" s="47">
        <v>3592381.5374695593</v>
      </c>
      <c r="BT127" s="47">
        <v>2965413.5887595075</v>
      </c>
      <c r="BU127" s="47">
        <v>3156375.5424155076</v>
      </c>
      <c r="BV127" s="47">
        <v>3190411.1726373183</v>
      </c>
      <c r="BW127" s="47">
        <v>3274581.3688131645</v>
      </c>
      <c r="BX127" s="47">
        <v>3396538.0063811764</v>
      </c>
      <c r="BY127" s="47">
        <v>4231372.153927505</v>
      </c>
      <c r="BZ127" s="48">
        <v>4388962.9608339025</v>
      </c>
      <c r="CA127" s="47">
        <v>4552422.9897132125</v>
      </c>
      <c r="CB127" s="48">
        <v>4721970.830515217</v>
      </c>
      <c r="CC127" s="47">
        <v>4897833.2142288936</v>
      </c>
      <c r="CD127" s="48">
        <v>5080245.3160826275</v>
      </c>
      <c r="CE127" s="47">
        <v>5269451.0700366478</v>
      </c>
      <c r="CF127" s="48">
        <v>5465703.4949882235</v>
      </c>
      <c r="CG127" s="47">
        <v>3746210.3743122527</v>
      </c>
      <c r="CH127" s="48">
        <v>3885732.0930958414</v>
      </c>
      <c r="CI127" s="47">
        <v>4030450.0790580716</v>
      </c>
      <c r="CJ127" s="48">
        <v>4180557.8590048579</v>
      </c>
      <c r="CK127" s="47">
        <v>4336256.1673439033</v>
      </c>
      <c r="CL127" s="48">
        <v>0</v>
      </c>
    </row>
    <row r="128" spans="1:101" ht="35.450000000000003" customHeight="1" x14ac:dyDescent="0.25">
      <c r="A128" s="45" t="s">
        <v>134</v>
      </c>
      <c r="B128" s="4" t="s">
        <v>97</v>
      </c>
      <c r="C128" s="36">
        <v>4.9967239362385198</v>
      </c>
      <c r="D128" s="32"/>
      <c r="E128" s="32"/>
      <c r="F128" s="36">
        <v>4.9967239362385198</v>
      </c>
      <c r="G128" s="36">
        <v>4.9967239362385198</v>
      </c>
      <c r="H128" s="36">
        <v>4.9967239362385198</v>
      </c>
      <c r="I128" s="36">
        <v>4.9967239362385198</v>
      </c>
      <c r="J128" s="36">
        <v>4.9967239362385198</v>
      </c>
      <c r="K128" s="36">
        <v>4.9967239362385198</v>
      </c>
      <c r="L128" s="36">
        <v>4.9967239362385198</v>
      </c>
      <c r="M128" s="36">
        <v>4.9967239362385198</v>
      </c>
      <c r="N128" s="36">
        <v>4.9967239362385198</v>
      </c>
      <c r="O128" s="36">
        <v>4.9967239362385198</v>
      </c>
      <c r="P128" s="36">
        <v>4.9967239362385198</v>
      </c>
      <c r="Q128" s="36">
        <v>4.9967239362385198</v>
      </c>
      <c r="R128" s="36">
        <v>4.9967239362385198</v>
      </c>
      <c r="S128" s="36">
        <v>4.9967239362385198</v>
      </c>
      <c r="T128" s="36">
        <v>4.9967239362385198</v>
      </c>
      <c r="U128" s="36">
        <v>4.9967239362385198</v>
      </c>
      <c r="V128" s="36">
        <v>4.9967239362385198</v>
      </c>
      <c r="W128" s="36">
        <v>4.9967239362385198</v>
      </c>
      <c r="X128" s="36">
        <v>4.9967239362385198</v>
      </c>
      <c r="Y128" s="36">
        <v>4.9967239362385198</v>
      </c>
      <c r="Z128" s="36">
        <v>4.9967239362385198</v>
      </c>
      <c r="AA128" s="36">
        <v>4.9967239362385198</v>
      </c>
      <c r="AB128" s="36">
        <v>4.9967239362385198</v>
      </c>
      <c r="AC128" s="36">
        <v>4.9967239362385198</v>
      </c>
      <c r="AD128" s="36">
        <v>4.9967239362385198</v>
      </c>
      <c r="AE128" s="36">
        <v>4.9967239362385198</v>
      </c>
      <c r="AF128" s="36">
        <v>4.9967239362385198</v>
      </c>
      <c r="AG128" s="36">
        <v>4.9967239362385198</v>
      </c>
      <c r="AH128" s="36">
        <v>4.9967239362385198</v>
      </c>
      <c r="AI128" s="36">
        <v>4.9967239362385198</v>
      </c>
      <c r="AJ128" s="36">
        <v>4.9967239362385198</v>
      </c>
      <c r="AK128" s="36">
        <v>4.9967239362385198</v>
      </c>
      <c r="AL128" s="36">
        <v>4.9967239362385198</v>
      </c>
      <c r="AM128" s="36">
        <v>4.9967239362385198</v>
      </c>
      <c r="AN128" s="36">
        <v>4.9967239362385198</v>
      </c>
      <c r="AO128" s="36">
        <v>4.9967239362385198</v>
      </c>
      <c r="AP128" s="36">
        <v>4.9967239362385198</v>
      </c>
      <c r="AQ128" s="36">
        <v>4.9967239362385198</v>
      </c>
      <c r="AR128" s="36">
        <v>4.9967239362385198</v>
      </c>
      <c r="AS128" s="36">
        <v>4.9967239362385198</v>
      </c>
      <c r="AT128" s="36">
        <v>4.9967239362385198</v>
      </c>
      <c r="AU128" s="36">
        <v>4.9967239362385198</v>
      </c>
      <c r="AV128" s="36">
        <v>4.9967239362385198</v>
      </c>
      <c r="AW128" s="36">
        <v>4.9967239362385198</v>
      </c>
      <c r="AX128" s="36">
        <v>4.9967239362385198</v>
      </c>
      <c r="AY128" s="36">
        <v>4.9967239362385198</v>
      </c>
      <c r="AZ128" s="36">
        <v>4.9967239362385198</v>
      </c>
      <c r="BA128" s="36">
        <v>4.9967239362385198</v>
      </c>
      <c r="BB128" s="36">
        <v>4.9967239362385198</v>
      </c>
      <c r="BC128" s="36">
        <v>4.9967239362385198</v>
      </c>
      <c r="BD128" s="36">
        <v>4.9967239362385198</v>
      </c>
      <c r="BE128" s="36">
        <v>4.9967239362385198</v>
      </c>
      <c r="BF128" s="36">
        <v>4.9967239362385198</v>
      </c>
      <c r="BG128" s="36">
        <v>4.9967239362385198</v>
      </c>
      <c r="BH128" s="36">
        <v>4.9967239362385198</v>
      </c>
      <c r="BI128" s="36">
        <v>4.9967239362385198</v>
      </c>
      <c r="BJ128" s="36">
        <v>4.9967239362385198</v>
      </c>
      <c r="BK128" s="36">
        <v>4.9967239362385198</v>
      </c>
      <c r="BL128" s="36">
        <v>4.9967239362385198</v>
      </c>
      <c r="BM128" s="36">
        <v>4.9967239362385198</v>
      </c>
      <c r="BN128" s="36">
        <v>4.9967239362385198</v>
      </c>
      <c r="BO128" s="36">
        <v>4.9967239362385198</v>
      </c>
      <c r="BP128" s="36">
        <v>4.9967239362385198</v>
      </c>
      <c r="BQ128" s="36">
        <v>4.9967239362385198</v>
      </c>
      <c r="BR128" s="36">
        <v>4.9967239362385198</v>
      </c>
      <c r="BS128" s="36">
        <v>4.9967239362385198</v>
      </c>
      <c r="BT128" s="36">
        <v>4.9967239362385198</v>
      </c>
      <c r="BU128" s="36">
        <v>4.9967239362385198</v>
      </c>
      <c r="BV128" s="36">
        <v>4.9967239362385198</v>
      </c>
      <c r="BW128" s="36">
        <v>4.9967239362385198</v>
      </c>
      <c r="BX128" s="36">
        <v>4.9967239362385198</v>
      </c>
      <c r="BY128" s="36">
        <v>4.9967239362385198</v>
      </c>
      <c r="BZ128" s="37">
        <v>4.9967239362385198</v>
      </c>
      <c r="CA128" s="37">
        <v>4.9967239362385198</v>
      </c>
      <c r="CB128" s="37">
        <v>4.9967239362385198</v>
      </c>
      <c r="CC128" s="37">
        <v>4.9967239362385198</v>
      </c>
      <c r="CD128" s="37">
        <v>4.9967239362385198</v>
      </c>
      <c r="CE128" s="37">
        <v>4.9967239362385198</v>
      </c>
      <c r="CF128" s="37">
        <v>4.9967239362385198</v>
      </c>
      <c r="CG128" s="37">
        <v>4.9967239362385198</v>
      </c>
      <c r="CH128" s="37">
        <v>4.9967239362385198</v>
      </c>
      <c r="CI128" s="37">
        <v>4.9967239362385198</v>
      </c>
      <c r="CJ128" s="37">
        <v>4.9967239362385198</v>
      </c>
      <c r="CK128" s="37">
        <v>4.9967239362385198</v>
      </c>
      <c r="CL128" s="37">
        <v>4.9967239362385198</v>
      </c>
    </row>
    <row r="129" spans="1:90" ht="35.450000000000003" customHeight="1" x14ac:dyDescent="0.25">
      <c r="A129" s="51" t="s">
        <v>110</v>
      </c>
      <c r="B129" s="45" t="s">
        <v>124</v>
      </c>
      <c r="C129" s="45"/>
      <c r="D129" s="52"/>
      <c r="E129" s="32">
        <v>21736939.067389999</v>
      </c>
      <c r="F129" s="53">
        <v>21926916.904775854</v>
      </c>
      <c r="G129" s="53">
        <v>22013299.410235919</v>
      </c>
      <c r="H129" s="53">
        <v>22105433.211023029</v>
      </c>
      <c r="I129" s="53">
        <v>22210750.683487434</v>
      </c>
      <c r="J129" s="53">
        <v>22433447.318366863</v>
      </c>
      <c r="K129" s="53">
        <v>22853609.137946494</v>
      </c>
      <c r="L129" s="53">
        <v>23292895.160513517</v>
      </c>
      <c r="M129" s="53">
        <v>23742323.036834817</v>
      </c>
      <c r="N129" s="53">
        <v>24187598.874616954</v>
      </c>
      <c r="O129" s="53">
        <v>24573447.470102325</v>
      </c>
      <c r="P129" s="53">
        <v>25268452.758018155</v>
      </c>
      <c r="Q129" s="53">
        <v>26005351.960173808</v>
      </c>
      <c r="R129" s="53">
        <v>26759493.273643702</v>
      </c>
      <c r="S129" s="53">
        <v>27383465.873544745</v>
      </c>
      <c r="T129" s="53">
        <v>28255527.292656444</v>
      </c>
      <c r="U129" s="53">
        <v>29152682.473876618</v>
      </c>
      <c r="V129" s="53">
        <v>30127885.573471703</v>
      </c>
      <c r="W129" s="53">
        <v>31133885.064072952</v>
      </c>
      <c r="X129" s="53">
        <v>32225231.441206962</v>
      </c>
      <c r="Y129" s="53">
        <v>33353816.220602863</v>
      </c>
      <c r="Z129" s="53">
        <v>34520856.045723043</v>
      </c>
      <c r="AA129" s="53">
        <v>35727604.36546535</v>
      </c>
      <c r="AB129" s="53">
        <v>36975352.379875466</v>
      </c>
      <c r="AC129" s="53">
        <v>38133310.779153422</v>
      </c>
      <c r="AD129" s="53">
        <v>38989202.774686992</v>
      </c>
      <c r="AE129" s="53">
        <v>39671960.645982057</v>
      </c>
      <c r="AF129" s="53">
        <v>40154711.324504361</v>
      </c>
      <c r="AG129" s="53">
        <v>39878391.984795578</v>
      </c>
      <c r="AH129" s="53">
        <v>39700561.725949258</v>
      </c>
      <c r="AI129" s="53">
        <v>39637672.677385181</v>
      </c>
      <c r="AJ129" s="53">
        <v>39932473.418848611</v>
      </c>
      <c r="AK129" s="53">
        <v>40671409.866219327</v>
      </c>
      <c r="AL129" s="53">
        <v>41333303.309598126</v>
      </c>
      <c r="AM129" s="53">
        <v>41972588.37287268</v>
      </c>
      <c r="AN129" s="53">
        <v>42595524.681338996</v>
      </c>
      <c r="AO129" s="53">
        <v>42994779.820139118</v>
      </c>
      <c r="AP129" s="53">
        <v>43349586.068673827</v>
      </c>
      <c r="AQ129" s="53">
        <v>43655324.015155472</v>
      </c>
      <c r="AR129" s="53">
        <v>43907054.103029341</v>
      </c>
      <c r="AS129" s="53">
        <v>44099497.30743508</v>
      </c>
      <c r="AT129" s="53">
        <v>44797018.215514183</v>
      </c>
      <c r="AU129" s="53">
        <v>45479526.869189993</v>
      </c>
      <c r="AV129" s="53">
        <v>46189834.753709465</v>
      </c>
      <c r="AW129" s="53">
        <v>46884149.57806395</v>
      </c>
      <c r="AX129" s="53">
        <v>47553059.028381526</v>
      </c>
      <c r="AY129" s="53">
        <v>48207462.8571302</v>
      </c>
      <c r="AZ129" s="53">
        <v>48830443.75324887</v>
      </c>
      <c r="BA129" s="53">
        <v>49418043.488126956</v>
      </c>
      <c r="BB129" s="53">
        <v>49966017.109940365</v>
      </c>
      <c r="BC129" s="53">
        <v>50469815.304399244</v>
      </c>
      <c r="BD129" s="53">
        <v>50924565.750742696</v>
      </c>
      <c r="BE129" s="53">
        <v>51325053.418181092</v>
      </c>
      <c r="BF129" s="53">
        <v>51665699.745077237</v>
      </c>
      <c r="BG129" s="53">
        <v>51940540.640096717</v>
      </c>
      <c r="BH129" s="53">
        <v>52143203.241337061</v>
      </c>
      <c r="BI129" s="53">
        <v>52266881.366057061</v>
      </c>
      <c r="BJ129" s="53">
        <v>52304309.580062687</v>
      </c>
      <c r="BK129" s="53">
        <v>52392970.0564835</v>
      </c>
      <c r="BL129" s="53">
        <v>52218207.745966531</v>
      </c>
      <c r="BM129" s="53">
        <v>51942723.049392127</v>
      </c>
      <c r="BN129" s="53">
        <v>51471234.608104758</v>
      </c>
      <c r="BO129" s="53">
        <v>50926621.897924751</v>
      </c>
      <c r="BP129" s="53">
        <v>50211901.489326738</v>
      </c>
      <c r="BQ129" s="53">
        <v>49367903.170598097</v>
      </c>
      <c r="BR129" s="53">
        <v>48429011.309608445</v>
      </c>
      <c r="BS129" s="53">
        <v>47256493.772329748</v>
      </c>
      <c r="BT129" s="53">
        <v>46652356.719319306</v>
      </c>
      <c r="BU129" s="53">
        <v>45827070.651917405</v>
      </c>
      <c r="BV129" s="53">
        <v>44926511.687821373</v>
      </c>
      <c r="BW129" s="53">
        <v>43896784.082230575</v>
      </c>
      <c r="BX129" s="53">
        <v>42693647.193325154</v>
      </c>
      <c r="BY129" s="53">
        <v>40595558.727959752</v>
      </c>
      <c r="BZ129" s="54">
        <v>38235043.767135583</v>
      </c>
      <c r="CA129" s="54">
        <v>35593120.361366101</v>
      </c>
      <c r="CB129" s="54">
        <v>32649639.495601449</v>
      </c>
      <c r="CC129" s="54">
        <v>29383218.633144852</v>
      </c>
      <c r="CD129" s="54">
        <v>25771171.635741867</v>
      </c>
      <c r="CE129" s="54">
        <v>21789434.867477447</v>
      </c>
      <c r="CF129" s="54">
        <v>17412489.280083567</v>
      </c>
      <c r="CG129" s="54">
        <v>14536332.925524216</v>
      </c>
      <c r="CH129" s="54">
        <v>11376941.259169364</v>
      </c>
      <c r="CI129" s="54">
        <v>7914965.5272200033</v>
      </c>
      <c r="CJ129" s="54">
        <v>4129896.645258774</v>
      </c>
      <c r="CK129" s="54">
        <v>1.2130427174270153E-2</v>
      </c>
      <c r="CL129" s="54">
        <v>1.2736551132454891E-2</v>
      </c>
    </row>
    <row r="222" spans="1:77" ht="35.450000000000003" customHeight="1" x14ac:dyDescent="0.25">
      <c r="A222" s="19" t="s">
        <v>135</v>
      </c>
    </row>
    <row r="223" spans="1:77" ht="60.75" customHeight="1" x14ac:dyDescent="0.25">
      <c r="A223" s="15" t="s">
        <v>142</v>
      </c>
    </row>
    <row r="224" spans="1:77" ht="35.450000000000003" customHeight="1" x14ac:dyDescent="0.25">
      <c r="A224" s="4" t="s">
        <v>1</v>
      </c>
      <c r="B224" s="5" t="s">
        <v>2</v>
      </c>
      <c r="C224" s="6">
        <v>44926</v>
      </c>
      <c r="D224" s="6">
        <v>45291</v>
      </c>
      <c r="E224" s="6">
        <v>45657</v>
      </c>
      <c r="F224" s="6">
        <v>46022</v>
      </c>
      <c r="G224" s="6">
        <v>46387</v>
      </c>
      <c r="H224" s="6">
        <v>46752</v>
      </c>
      <c r="I224" s="6">
        <v>47118</v>
      </c>
      <c r="J224" s="6">
        <v>47483</v>
      </c>
      <c r="K224" s="6">
        <v>47848</v>
      </c>
      <c r="L224" s="6">
        <v>48213</v>
      </c>
      <c r="M224" s="6">
        <v>48579</v>
      </c>
      <c r="N224" s="6">
        <v>48944</v>
      </c>
      <c r="O224" s="6">
        <v>49309</v>
      </c>
      <c r="P224" s="6">
        <v>49674</v>
      </c>
      <c r="Q224" s="6">
        <v>50040</v>
      </c>
      <c r="R224" s="6">
        <v>50405</v>
      </c>
      <c r="S224" s="6">
        <v>50770</v>
      </c>
      <c r="T224" s="6">
        <v>51135</v>
      </c>
      <c r="U224" s="6">
        <v>51501</v>
      </c>
      <c r="V224" s="6">
        <v>51866</v>
      </c>
      <c r="W224" s="6">
        <v>52231</v>
      </c>
      <c r="X224" s="6">
        <v>52596</v>
      </c>
      <c r="Y224" s="6">
        <v>52962</v>
      </c>
      <c r="Z224" s="6">
        <v>53327</v>
      </c>
      <c r="AA224" s="6">
        <v>53692</v>
      </c>
      <c r="AB224" s="6">
        <v>54057</v>
      </c>
      <c r="AC224" s="6">
        <v>54423</v>
      </c>
      <c r="AD224" s="6">
        <v>54788</v>
      </c>
      <c r="AE224" s="6">
        <v>55153</v>
      </c>
      <c r="AF224" s="6">
        <v>55518</v>
      </c>
      <c r="AG224" s="6">
        <v>55884</v>
      </c>
      <c r="AH224" s="6">
        <v>56249</v>
      </c>
      <c r="AI224" s="6">
        <v>56614</v>
      </c>
      <c r="AJ224" s="6">
        <v>56979</v>
      </c>
      <c r="AK224" s="6">
        <v>57345</v>
      </c>
      <c r="AL224" s="6">
        <v>57710</v>
      </c>
      <c r="AM224" s="6">
        <v>58075</v>
      </c>
      <c r="AN224" s="6">
        <v>58440</v>
      </c>
      <c r="AO224" s="6">
        <v>58806</v>
      </c>
      <c r="AP224" s="6">
        <v>59171</v>
      </c>
      <c r="AQ224" s="6">
        <v>59536</v>
      </c>
      <c r="AR224" s="6">
        <v>59901</v>
      </c>
      <c r="AS224" s="6">
        <v>60267</v>
      </c>
      <c r="AT224" s="6">
        <v>60632</v>
      </c>
      <c r="AU224" s="6">
        <v>60997</v>
      </c>
      <c r="AV224" s="6">
        <v>61362</v>
      </c>
      <c r="AW224" s="6">
        <v>61728</v>
      </c>
      <c r="AX224" s="6">
        <v>62093</v>
      </c>
      <c r="AY224" s="6">
        <v>62458</v>
      </c>
      <c r="AZ224" s="6">
        <v>62823</v>
      </c>
      <c r="BA224" s="6">
        <v>63189</v>
      </c>
      <c r="BB224" s="6">
        <v>63554</v>
      </c>
      <c r="BC224" s="6">
        <v>63919</v>
      </c>
      <c r="BD224" s="6">
        <v>64284</v>
      </c>
      <c r="BE224" s="6">
        <v>64650</v>
      </c>
      <c r="BF224" s="6">
        <v>65015</v>
      </c>
      <c r="BG224" s="6">
        <v>65380</v>
      </c>
      <c r="BH224" s="6">
        <v>65745</v>
      </c>
      <c r="BI224" s="6">
        <v>66111</v>
      </c>
      <c r="BJ224" s="6">
        <v>66476</v>
      </c>
      <c r="BK224" s="6">
        <v>66841</v>
      </c>
      <c r="BL224" s="6">
        <v>67206</v>
      </c>
      <c r="BM224" s="6">
        <v>67572</v>
      </c>
      <c r="BN224" s="6">
        <v>67937</v>
      </c>
      <c r="BO224" s="6">
        <v>68302</v>
      </c>
      <c r="BP224" s="6">
        <v>68667</v>
      </c>
      <c r="BQ224" s="6">
        <v>69033</v>
      </c>
      <c r="BR224" s="6">
        <v>69398</v>
      </c>
      <c r="BS224" s="6">
        <v>69763</v>
      </c>
      <c r="BT224" s="6">
        <v>70128</v>
      </c>
      <c r="BU224" s="6">
        <v>70494</v>
      </c>
      <c r="BV224" s="6">
        <v>70859</v>
      </c>
      <c r="BW224" s="6">
        <v>71224</v>
      </c>
      <c r="BX224" s="6">
        <v>71589</v>
      </c>
      <c r="BY224" s="6">
        <v>71590</v>
      </c>
    </row>
    <row r="225" spans="1:77" ht="35.450000000000003" customHeight="1" x14ac:dyDescent="0.25">
      <c r="A225" s="15" t="s">
        <v>123</v>
      </c>
      <c r="B225" s="1">
        <v>25899378</v>
      </c>
      <c r="C225" s="1">
        <v>0</v>
      </c>
      <c r="D225" s="1">
        <v>430583</v>
      </c>
      <c r="E225" s="1">
        <v>520286</v>
      </c>
      <c r="F225" s="1">
        <v>548842</v>
      </c>
      <c r="G225" s="1">
        <v>541667</v>
      </c>
      <c r="H225" s="1">
        <v>146000</v>
      </c>
      <c r="I225" s="1">
        <v>150000</v>
      </c>
      <c r="J225" s="1">
        <v>160000</v>
      </c>
      <c r="K225" s="1">
        <v>158000</v>
      </c>
      <c r="L225" s="1">
        <v>159000</v>
      </c>
      <c r="M225" s="1">
        <v>160000</v>
      </c>
      <c r="N225" s="1">
        <v>166000</v>
      </c>
      <c r="O225" s="1">
        <v>169000</v>
      </c>
      <c r="P225" s="1">
        <v>180000</v>
      </c>
      <c r="Q225" s="1">
        <v>183000</v>
      </c>
      <c r="R225" s="1">
        <v>192000</v>
      </c>
      <c r="S225" s="1">
        <v>198000</v>
      </c>
      <c r="T225" s="1">
        <v>208000</v>
      </c>
      <c r="U225" s="1">
        <v>216000</v>
      </c>
      <c r="V225" s="1">
        <v>224000</v>
      </c>
      <c r="W225" s="1">
        <v>232000</v>
      </c>
      <c r="X225" s="1">
        <v>239000</v>
      </c>
      <c r="Y225" s="1">
        <v>248000</v>
      </c>
      <c r="Z225" s="1">
        <v>257000</v>
      </c>
      <c r="AA225" s="1">
        <v>266000</v>
      </c>
      <c r="AB225" s="1">
        <v>275000</v>
      </c>
      <c r="AC225" s="1">
        <v>285000</v>
      </c>
      <c r="AD225" s="1">
        <v>268000</v>
      </c>
      <c r="AE225" s="1">
        <v>278000</v>
      </c>
      <c r="AF225" s="1">
        <v>288000</v>
      </c>
      <c r="AG225" s="1">
        <v>298000</v>
      </c>
      <c r="AH225" s="1">
        <v>309000</v>
      </c>
      <c r="AI225" s="1">
        <v>315000</v>
      </c>
      <c r="AJ225" s="1">
        <v>302000</v>
      </c>
      <c r="AK225" s="1">
        <v>313000</v>
      </c>
      <c r="AL225" s="1">
        <v>324000</v>
      </c>
      <c r="AM225" s="1">
        <v>335000</v>
      </c>
      <c r="AN225" s="1">
        <v>348000</v>
      </c>
      <c r="AO225" s="1">
        <v>360000</v>
      </c>
      <c r="AP225" s="1">
        <v>373000</v>
      </c>
      <c r="AQ225" s="1">
        <v>387000</v>
      </c>
      <c r="AR225" s="1">
        <v>388000</v>
      </c>
      <c r="AS225" s="1">
        <v>402000</v>
      </c>
      <c r="AT225" s="1">
        <v>368000</v>
      </c>
      <c r="AU225" s="1">
        <v>381000</v>
      </c>
      <c r="AV225" s="1">
        <v>395000</v>
      </c>
      <c r="AW225" s="1">
        <v>409000</v>
      </c>
      <c r="AX225" s="1">
        <v>424000</v>
      </c>
      <c r="AY225" s="1">
        <v>439000</v>
      </c>
      <c r="AZ225" s="1">
        <v>455000</v>
      </c>
      <c r="BA225" s="1">
        <v>471000</v>
      </c>
      <c r="BB225" s="1">
        <v>488000</v>
      </c>
      <c r="BC225" s="1">
        <v>506000</v>
      </c>
      <c r="BD225" s="1">
        <v>524000</v>
      </c>
      <c r="BE225" s="1">
        <v>543000</v>
      </c>
      <c r="BF225" s="1">
        <v>562000</v>
      </c>
      <c r="BG225" s="1">
        <v>583000</v>
      </c>
      <c r="BH225" s="1">
        <v>604000</v>
      </c>
      <c r="BI225" s="1">
        <v>625000</v>
      </c>
      <c r="BJ225" s="1">
        <v>648000</v>
      </c>
      <c r="BK225" s="1">
        <v>671000</v>
      </c>
      <c r="BL225" s="1">
        <v>695000</v>
      </c>
      <c r="BM225" s="1">
        <v>720000</v>
      </c>
      <c r="BN225" s="1">
        <v>746000</v>
      </c>
      <c r="BO225" s="1">
        <v>773000</v>
      </c>
      <c r="BP225" s="1">
        <v>801000</v>
      </c>
      <c r="BQ225" s="1">
        <v>830000</v>
      </c>
      <c r="BR225" s="1">
        <v>215000</v>
      </c>
      <c r="BS225" s="1">
        <v>223000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</row>
    <row r="226" spans="1:77" ht="35.450000000000003" customHeight="1" x14ac:dyDescent="0.25">
      <c r="A226" s="15" t="s">
        <v>146</v>
      </c>
      <c r="B226" s="1">
        <v>44676000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151000</v>
      </c>
      <c r="I226" s="1">
        <v>161000</v>
      </c>
      <c r="J226" s="1">
        <v>138000</v>
      </c>
      <c r="K226" s="1">
        <v>137000</v>
      </c>
      <c r="L226" s="1">
        <v>146000</v>
      </c>
      <c r="M226" s="1">
        <v>115000</v>
      </c>
      <c r="N226" s="1">
        <v>105000</v>
      </c>
      <c r="O226" s="1">
        <v>102000</v>
      </c>
      <c r="P226" s="1">
        <v>104000</v>
      </c>
      <c r="Q226" s="1">
        <v>108000</v>
      </c>
      <c r="R226" s="1">
        <v>112000</v>
      </c>
      <c r="S226" s="1">
        <v>116000</v>
      </c>
      <c r="T226" s="1">
        <v>66000</v>
      </c>
      <c r="U226" s="1">
        <v>69000</v>
      </c>
      <c r="V226" s="1">
        <v>19000</v>
      </c>
      <c r="W226" s="1">
        <v>20000</v>
      </c>
      <c r="X226" s="1">
        <v>21000</v>
      </c>
      <c r="Y226" s="1">
        <v>21000</v>
      </c>
      <c r="Z226" s="1">
        <v>22000</v>
      </c>
      <c r="AA226" s="1">
        <v>149000</v>
      </c>
      <c r="AB226" s="1">
        <v>339000</v>
      </c>
      <c r="AC226" s="1">
        <v>521000</v>
      </c>
      <c r="AD226" s="1">
        <v>715000</v>
      </c>
      <c r="AE226" s="1">
        <v>741000</v>
      </c>
      <c r="AF226" s="1">
        <v>579000</v>
      </c>
      <c r="AG226" s="1">
        <v>405000</v>
      </c>
      <c r="AH226" s="1">
        <v>258000</v>
      </c>
      <c r="AI226" s="1">
        <v>355000</v>
      </c>
      <c r="AJ226" s="1">
        <v>453000</v>
      </c>
      <c r="AK226" s="1">
        <v>473000</v>
      </c>
      <c r="AL226" s="1">
        <v>487000</v>
      </c>
      <c r="AM226" s="1">
        <v>504000</v>
      </c>
      <c r="AN226" s="1">
        <v>522000</v>
      </c>
      <c r="AO226" s="1">
        <v>541000</v>
      </c>
      <c r="AP226" s="1">
        <v>561000</v>
      </c>
      <c r="AQ226" s="1">
        <v>581000</v>
      </c>
      <c r="AR226" s="1">
        <v>604000</v>
      </c>
      <c r="AS226" s="1">
        <v>623000</v>
      </c>
      <c r="AT226" s="1">
        <v>645000</v>
      </c>
      <c r="AU226" s="1">
        <v>661000</v>
      </c>
      <c r="AV226" s="1">
        <v>684000</v>
      </c>
      <c r="AW226" s="1">
        <v>700000</v>
      </c>
      <c r="AX226" s="1">
        <v>725000</v>
      </c>
      <c r="AY226" s="1">
        <v>751000</v>
      </c>
      <c r="AZ226" s="1">
        <v>778000</v>
      </c>
      <c r="BA226" s="1">
        <v>806000</v>
      </c>
      <c r="BB226" s="1">
        <v>835000</v>
      </c>
      <c r="BC226" s="1">
        <v>866000</v>
      </c>
      <c r="BD226" s="1">
        <v>897000</v>
      </c>
      <c r="BE226" s="1">
        <v>929000</v>
      </c>
      <c r="BF226" s="1">
        <v>963000</v>
      </c>
      <c r="BG226" s="1">
        <v>997000</v>
      </c>
      <c r="BH226" s="1">
        <v>1033000</v>
      </c>
      <c r="BI226" s="1">
        <v>935000</v>
      </c>
      <c r="BJ226" s="1">
        <v>1122000</v>
      </c>
      <c r="BK226" s="1">
        <v>1160000</v>
      </c>
      <c r="BL226" s="1">
        <v>1262000</v>
      </c>
      <c r="BM226" s="1">
        <v>1248000</v>
      </c>
      <c r="BN226" s="1">
        <v>1327000</v>
      </c>
      <c r="BO226" s="1">
        <v>1347000</v>
      </c>
      <c r="BP226" s="1">
        <v>1324000</v>
      </c>
      <c r="BQ226" s="1">
        <v>1427000</v>
      </c>
      <c r="BR226" s="1">
        <v>1424000</v>
      </c>
      <c r="BS226" s="1">
        <v>1543000</v>
      </c>
      <c r="BT226" s="1">
        <v>1528000</v>
      </c>
      <c r="BU226" s="1">
        <v>1581000</v>
      </c>
      <c r="BV226" s="1">
        <v>1637000</v>
      </c>
      <c r="BW226" s="1">
        <v>1176000</v>
      </c>
      <c r="BX226" s="1">
        <v>1221000</v>
      </c>
      <c r="BY226" s="1">
        <v>0</v>
      </c>
    </row>
    <row r="227" spans="1:77" ht="35.450000000000003" customHeight="1" x14ac:dyDescent="0.25">
      <c r="A227" s="15" t="s">
        <v>131</v>
      </c>
      <c r="B227" s="1">
        <v>8684763</v>
      </c>
      <c r="C227" s="1">
        <v>0</v>
      </c>
      <c r="D227" s="1">
        <v>362418</v>
      </c>
      <c r="E227" s="1">
        <v>376362</v>
      </c>
      <c r="F227" s="1">
        <v>341195</v>
      </c>
      <c r="G227" s="1">
        <v>325815</v>
      </c>
      <c r="H227" s="1">
        <v>299973</v>
      </c>
      <c r="I227" s="1">
        <v>88000</v>
      </c>
      <c r="J227" s="1">
        <v>91000</v>
      </c>
      <c r="K227" s="1">
        <v>94000</v>
      </c>
      <c r="L227" s="1">
        <v>98000</v>
      </c>
      <c r="M227" s="1">
        <v>101000</v>
      </c>
      <c r="N227" s="1">
        <v>105000</v>
      </c>
      <c r="O227" s="1">
        <v>108000</v>
      </c>
      <c r="P227" s="1">
        <v>112000</v>
      </c>
      <c r="Q227" s="1">
        <v>116000</v>
      </c>
      <c r="R227" s="1">
        <v>121000</v>
      </c>
      <c r="S227" s="1">
        <v>125000</v>
      </c>
      <c r="T227" s="1">
        <v>130000</v>
      </c>
      <c r="U227" s="1">
        <v>134000</v>
      </c>
      <c r="V227" s="1">
        <v>139000</v>
      </c>
      <c r="W227" s="1">
        <v>144000</v>
      </c>
      <c r="X227" s="1">
        <v>149000</v>
      </c>
      <c r="Y227" s="1">
        <v>155000</v>
      </c>
      <c r="Z227" s="1">
        <v>160000</v>
      </c>
      <c r="AA227" s="1">
        <v>166000</v>
      </c>
      <c r="AB227" s="1">
        <v>172000</v>
      </c>
      <c r="AC227" s="1">
        <v>178000</v>
      </c>
      <c r="AD227" s="1">
        <v>185000</v>
      </c>
      <c r="AE227" s="1">
        <v>191000</v>
      </c>
      <c r="AF227" s="1">
        <v>198000</v>
      </c>
      <c r="AG227" s="1">
        <v>205000</v>
      </c>
      <c r="AH227" s="1">
        <v>213000</v>
      </c>
      <c r="AI227" s="1">
        <v>220000</v>
      </c>
      <c r="AJ227" s="1">
        <v>228000</v>
      </c>
      <c r="AK227" s="1">
        <v>236000</v>
      </c>
      <c r="AL227" s="1">
        <v>245000</v>
      </c>
      <c r="AM227" s="1">
        <v>441000</v>
      </c>
      <c r="AN227" s="1">
        <v>457000</v>
      </c>
      <c r="AO227" s="1">
        <v>474000</v>
      </c>
      <c r="AP227" s="1">
        <v>491000</v>
      </c>
      <c r="AQ227" s="1">
        <v>509000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</row>
    <row r="228" spans="1:77" ht="35.450000000000003" customHeight="1" x14ac:dyDescent="0.25">
      <c r="A228" s="15" t="s">
        <v>149</v>
      </c>
      <c r="B228" s="1">
        <v>40925274</v>
      </c>
      <c r="C228" s="1">
        <v>0</v>
      </c>
      <c r="D228" s="1">
        <v>103156</v>
      </c>
      <c r="E228" s="1">
        <v>112597</v>
      </c>
      <c r="F228" s="1">
        <v>117773</v>
      </c>
      <c r="G228" s="1">
        <v>131748</v>
      </c>
      <c r="H228" s="1">
        <v>282000</v>
      </c>
      <c r="I228" s="1">
        <v>293000</v>
      </c>
      <c r="J228" s="1">
        <v>303000</v>
      </c>
      <c r="K228" s="1">
        <v>314000</v>
      </c>
      <c r="L228" s="1">
        <v>325000</v>
      </c>
      <c r="M228" s="1">
        <v>430000</v>
      </c>
      <c r="N228" s="1">
        <v>146000</v>
      </c>
      <c r="O228" s="1">
        <v>136000</v>
      </c>
      <c r="P228" s="1">
        <v>137000</v>
      </c>
      <c r="Q228" s="1">
        <v>291000</v>
      </c>
      <c r="R228" s="1">
        <v>61000</v>
      </c>
      <c r="S228" s="1">
        <v>63000</v>
      </c>
      <c r="T228" s="1">
        <v>66000</v>
      </c>
      <c r="U228" s="1">
        <v>68000</v>
      </c>
      <c r="V228" s="1">
        <v>70000</v>
      </c>
      <c r="W228" s="1">
        <v>73000</v>
      </c>
      <c r="X228" s="1">
        <v>76000</v>
      </c>
      <c r="Y228" s="1">
        <v>78000</v>
      </c>
      <c r="Z228" s="1">
        <v>81000</v>
      </c>
      <c r="AA228" s="1">
        <v>84000</v>
      </c>
      <c r="AB228" s="1">
        <v>224000</v>
      </c>
      <c r="AC228" s="1">
        <v>232000</v>
      </c>
      <c r="AD228" s="1">
        <v>272000</v>
      </c>
      <c r="AE228" s="1">
        <v>979000</v>
      </c>
      <c r="AF228" s="1">
        <v>1014000</v>
      </c>
      <c r="AG228" s="1">
        <v>1051000</v>
      </c>
      <c r="AH228" s="1">
        <v>831000</v>
      </c>
      <c r="AI228" s="1">
        <v>315000</v>
      </c>
      <c r="AJ228" s="1">
        <v>326000</v>
      </c>
      <c r="AK228" s="1">
        <v>338000</v>
      </c>
      <c r="AL228" s="1">
        <v>350000</v>
      </c>
      <c r="AM228" s="1">
        <v>363000</v>
      </c>
      <c r="AN228" s="1">
        <v>376000</v>
      </c>
      <c r="AO228" s="1">
        <v>390000</v>
      </c>
      <c r="AP228" s="1">
        <v>404000</v>
      </c>
      <c r="AQ228" s="1">
        <v>418000</v>
      </c>
      <c r="AR228" s="1">
        <v>433000</v>
      </c>
      <c r="AS228" s="1">
        <v>449000</v>
      </c>
      <c r="AT228" s="1">
        <v>465000</v>
      </c>
      <c r="AU228" s="1">
        <v>482000</v>
      </c>
      <c r="AV228" s="1">
        <v>499000</v>
      </c>
      <c r="AW228" s="1">
        <v>517000</v>
      </c>
      <c r="AX228" s="1">
        <v>536000</v>
      </c>
      <c r="AY228" s="1">
        <v>555000</v>
      </c>
      <c r="AZ228" s="1">
        <v>575000</v>
      </c>
      <c r="BA228" s="1">
        <v>596000</v>
      </c>
      <c r="BB228" s="1">
        <v>618000</v>
      </c>
      <c r="BC228" s="1">
        <v>640000</v>
      </c>
      <c r="BD228" s="1">
        <v>663000</v>
      </c>
      <c r="BE228" s="1">
        <v>687000</v>
      </c>
      <c r="BF228" s="1">
        <v>712000</v>
      </c>
      <c r="BG228" s="1">
        <v>737000</v>
      </c>
      <c r="BH228" s="1">
        <v>764000</v>
      </c>
      <c r="BI228" s="1">
        <v>791000</v>
      </c>
      <c r="BJ228" s="1">
        <v>820000</v>
      </c>
      <c r="BK228" s="1">
        <v>849000</v>
      </c>
      <c r="BL228" s="1">
        <v>880000</v>
      </c>
      <c r="BM228" s="1">
        <v>912000</v>
      </c>
      <c r="BN228" s="1">
        <v>945000</v>
      </c>
      <c r="BO228" s="1">
        <v>979000</v>
      </c>
      <c r="BP228" s="1">
        <v>1014000</v>
      </c>
      <c r="BQ228" s="1">
        <v>1051000</v>
      </c>
      <c r="BR228" s="1">
        <v>1088000</v>
      </c>
      <c r="BS228" s="1">
        <v>1128000</v>
      </c>
      <c r="BT228" s="1">
        <v>1168000</v>
      </c>
      <c r="BU228" s="1">
        <v>1211000</v>
      </c>
      <c r="BV228" s="1">
        <v>1254000</v>
      </c>
      <c r="BW228" s="1">
        <v>2545000</v>
      </c>
      <c r="BX228" s="1">
        <v>2637000</v>
      </c>
      <c r="BY228" s="1">
        <v>0</v>
      </c>
    </row>
    <row r="229" spans="1:77" ht="35.450000000000003" customHeight="1" x14ac:dyDescent="0.25">
      <c r="A229" s="15" t="s">
        <v>6</v>
      </c>
      <c r="B229" s="1">
        <v>120185415</v>
      </c>
      <c r="C229" s="1">
        <v>0</v>
      </c>
      <c r="D229" s="1">
        <v>896157</v>
      </c>
      <c r="E229" s="1">
        <v>1009245</v>
      </c>
      <c r="F229" s="1">
        <v>1007810</v>
      </c>
      <c r="G229" s="1">
        <v>999230</v>
      </c>
      <c r="H229" s="1">
        <v>878973</v>
      </c>
      <c r="I229" s="1">
        <v>692000</v>
      </c>
      <c r="J229" s="1">
        <v>692000</v>
      </c>
      <c r="K229" s="1">
        <v>703000</v>
      </c>
      <c r="L229" s="1">
        <v>728000</v>
      </c>
      <c r="M229" s="1">
        <v>806000</v>
      </c>
      <c r="N229" s="1">
        <v>522000</v>
      </c>
      <c r="O229" s="1">
        <v>515000</v>
      </c>
      <c r="P229" s="1">
        <v>533000</v>
      </c>
      <c r="Q229" s="1">
        <v>698000</v>
      </c>
      <c r="R229" s="1">
        <v>486000</v>
      </c>
      <c r="S229" s="1">
        <v>502000</v>
      </c>
      <c r="T229" s="1">
        <v>470000</v>
      </c>
      <c r="U229" s="1">
        <v>487000</v>
      </c>
      <c r="V229" s="1">
        <v>452000</v>
      </c>
      <c r="W229" s="1">
        <v>469000</v>
      </c>
      <c r="X229" s="1">
        <v>485000</v>
      </c>
      <c r="Y229" s="1">
        <v>502000</v>
      </c>
      <c r="Z229" s="1">
        <v>520000</v>
      </c>
      <c r="AA229" s="1">
        <v>665000</v>
      </c>
      <c r="AB229" s="1">
        <v>1010000</v>
      </c>
      <c r="AC229" s="1">
        <v>1216000</v>
      </c>
      <c r="AD229" s="1">
        <v>1440000</v>
      </c>
      <c r="AE229" s="1">
        <v>2189000</v>
      </c>
      <c r="AF229" s="1">
        <v>2079000</v>
      </c>
      <c r="AG229" s="1">
        <v>1959000</v>
      </c>
      <c r="AH229" s="1">
        <v>1611000</v>
      </c>
      <c r="AI229" s="1">
        <v>1205000</v>
      </c>
      <c r="AJ229" s="1">
        <v>1309000</v>
      </c>
      <c r="AK229" s="1">
        <v>1360000</v>
      </c>
      <c r="AL229" s="1">
        <v>1406000</v>
      </c>
      <c r="AM229" s="1">
        <v>1643000</v>
      </c>
      <c r="AN229" s="1">
        <v>1703000</v>
      </c>
      <c r="AO229" s="1">
        <v>1765000</v>
      </c>
      <c r="AP229" s="1">
        <v>1829000</v>
      </c>
      <c r="AQ229" s="1">
        <v>1895000</v>
      </c>
      <c r="AR229" s="1">
        <v>1425000</v>
      </c>
      <c r="AS229" s="1">
        <v>1474000</v>
      </c>
      <c r="AT229" s="1">
        <v>1478000</v>
      </c>
      <c r="AU229" s="1">
        <v>1524000</v>
      </c>
      <c r="AV229" s="1">
        <v>1578000</v>
      </c>
      <c r="AW229" s="1">
        <v>1626000</v>
      </c>
      <c r="AX229" s="1">
        <v>1685000</v>
      </c>
      <c r="AY229" s="1">
        <v>1745000</v>
      </c>
      <c r="AZ229" s="1">
        <v>1808000</v>
      </c>
      <c r="BA229" s="1">
        <v>1873000</v>
      </c>
      <c r="BB229" s="1">
        <v>1941000</v>
      </c>
      <c r="BC229" s="1">
        <v>2012000</v>
      </c>
      <c r="BD229" s="1">
        <v>2084000</v>
      </c>
      <c r="BE229" s="1">
        <v>2159000</v>
      </c>
      <c r="BF229" s="1">
        <v>2237000</v>
      </c>
      <c r="BG229" s="1">
        <v>2317000</v>
      </c>
      <c r="BH229" s="1">
        <v>2401000</v>
      </c>
      <c r="BI229" s="1">
        <v>2351000</v>
      </c>
      <c r="BJ229" s="1">
        <v>2590000</v>
      </c>
      <c r="BK229" s="1">
        <v>2680000</v>
      </c>
      <c r="BL229" s="1">
        <v>2837000</v>
      </c>
      <c r="BM229" s="1">
        <v>2880000</v>
      </c>
      <c r="BN229" s="1">
        <v>3018000</v>
      </c>
      <c r="BO229" s="1">
        <v>3099000</v>
      </c>
      <c r="BP229" s="1">
        <v>3139000</v>
      </c>
      <c r="BQ229" s="1">
        <v>3308000</v>
      </c>
      <c r="BR229" s="1">
        <v>2727000</v>
      </c>
      <c r="BS229" s="1">
        <v>2894000</v>
      </c>
      <c r="BT229" s="1">
        <v>2696000</v>
      </c>
      <c r="BU229" s="1">
        <v>2792000</v>
      </c>
      <c r="BV229" s="1">
        <v>2891000</v>
      </c>
      <c r="BW229" s="1">
        <v>3721000</v>
      </c>
      <c r="BX229" s="1">
        <v>3858000</v>
      </c>
      <c r="BY229" s="1">
        <v>0</v>
      </c>
    </row>
    <row r="230" spans="1:77" ht="81.75" customHeight="1" x14ac:dyDescent="0.25">
      <c r="A230" s="15" t="s">
        <v>152</v>
      </c>
    </row>
    <row r="232" spans="1:77" ht="35.450000000000003" customHeight="1" x14ac:dyDescent="0.25">
      <c r="A232" s="19" t="s">
        <v>108</v>
      </c>
    </row>
    <row r="233" spans="1:77" ht="35.450000000000003" customHeight="1" x14ac:dyDescent="0.25">
      <c r="A233" s="7" t="s">
        <v>5</v>
      </c>
      <c r="B233" s="6">
        <v>44926</v>
      </c>
      <c r="C233" s="6">
        <v>45291</v>
      </c>
      <c r="D233" s="6">
        <v>45657</v>
      </c>
      <c r="E233" s="6">
        <v>46022</v>
      </c>
      <c r="F233" s="6">
        <v>46387</v>
      </c>
      <c r="G233" s="6">
        <v>46752</v>
      </c>
      <c r="H233" s="6">
        <v>47118</v>
      </c>
      <c r="I233" s="6">
        <v>47483</v>
      </c>
      <c r="J233" s="6">
        <v>47848</v>
      </c>
      <c r="K233" s="6">
        <v>48213</v>
      </c>
      <c r="L233" s="6">
        <v>48579</v>
      </c>
      <c r="M233" s="6">
        <v>48944</v>
      </c>
      <c r="N233" s="6">
        <v>49309</v>
      </c>
      <c r="O233" s="6">
        <v>49674</v>
      </c>
      <c r="P233" s="6">
        <v>50040</v>
      </c>
      <c r="Q233" s="6">
        <v>50405</v>
      </c>
      <c r="R233" s="6">
        <v>50770</v>
      </c>
      <c r="S233" s="6">
        <v>51135</v>
      </c>
      <c r="T233" s="6">
        <v>51501</v>
      </c>
      <c r="U233" s="6">
        <v>51866</v>
      </c>
      <c r="V233" s="6">
        <v>52231</v>
      </c>
      <c r="W233" s="6">
        <v>52596</v>
      </c>
      <c r="X233" s="6">
        <v>52962</v>
      </c>
      <c r="Y233" s="6">
        <v>53327</v>
      </c>
      <c r="Z233" s="6">
        <v>53692</v>
      </c>
      <c r="AA233" s="6">
        <v>54057</v>
      </c>
      <c r="AB233" s="6">
        <v>54423</v>
      </c>
      <c r="AC233" s="6">
        <v>54788</v>
      </c>
      <c r="AD233" s="6">
        <v>55153</v>
      </c>
      <c r="AE233" s="6">
        <v>55518</v>
      </c>
      <c r="AF233" s="6">
        <v>55884</v>
      </c>
      <c r="AG233" s="6">
        <v>56249</v>
      </c>
      <c r="AH233" s="6">
        <v>56614</v>
      </c>
      <c r="AI233" s="6">
        <v>56979</v>
      </c>
      <c r="AJ233" s="6">
        <v>57345</v>
      </c>
      <c r="AK233" s="6">
        <v>57710</v>
      </c>
      <c r="AL233" s="6">
        <v>58075</v>
      </c>
      <c r="AM233" s="6">
        <v>58440</v>
      </c>
      <c r="AN233" s="6">
        <v>58806</v>
      </c>
      <c r="AO233" s="6">
        <v>59171</v>
      </c>
      <c r="AP233" s="6">
        <v>59536</v>
      </c>
      <c r="AQ233" s="6">
        <v>59901</v>
      </c>
      <c r="AR233" s="6">
        <v>60267</v>
      </c>
      <c r="AS233" s="6">
        <v>60632</v>
      </c>
      <c r="AT233" s="6">
        <v>60997</v>
      </c>
      <c r="AU233" s="6">
        <v>61362</v>
      </c>
      <c r="AV233" s="6">
        <v>61728</v>
      </c>
      <c r="AW233" s="6">
        <v>62093</v>
      </c>
      <c r="AX233" s="6">
        <v>62458</v>
      </c>
      <c r="AY233" s="6">
        <v>62823</v>
      </c>
      <c r="AZ233" s="6">
        <v>63189</v>
      </c>
      <c r="BA233" s="6">
        <v>63554</v>
      </c>
      <c r="BB233" s="6">
        <v>63919</v>
      </c>
      <c r="BC233" s="6">
        <v>64284</v>
      </c>
      <c r="BD233" s="6">
        <v>64650</v>
      </c>
      <c r="BE233" s="6">
        <v>65015</v>
      </c>
      <c r="BF233" s="6">
        <v>65380</v>
      </c>
      <c r="BG233" s="6">
        <v>65745</v>
      </c>
      <c r="BH233" s="6">
        <v>66111</v>
      </c>
      <c r="BI233" s="6">
        <v>66476</v>
      </c>
      <c r="BJ233" s="6">
        <v>66841</v>
      </c>
      <c r="BK233" s="6">
        <v>67206</v>
      </c>
      <c r="BL233" s="6">
        <v>67572</v>
      </c>
      <c r="BM233" s="6">
        <v>67937</v>
      </c>
      <c r="BN233" s="6">
        <v>68302</v>
      </c>
      <c r="BO233" s="6">
        <v>68667</v>
      </c>
      <c r="BP233" s="6">
        <v>69033</v>
      </c>
      <c r="BQ233" s="6">
        <v>69398</v>
      </c>
      <c r="BR233" s="6">
        <v>69763</v>
      </c>
      <c r="BS233" s="6">
        <v>70128</v>
      </c>
      <c r="BT233" s="6">
        <v>70494</v>
      </c>
      <c r="BU233" s="6">
        <v>70859</v>
      </c>
      <c r="BV233" s="6">
        <v>71224</v>
      </c>
      <c r="BW233" s="6">
        <v>71589</v>
      </c>
      <c r="BX233" s="6">
        <v>71590</v>
      </c>
    </row>
    <row r="234" spans="1:77" ht="35.450000000000003" customHeight="1" x14ac:dyDescent="0.25">
      <c r="A234" s="15" t="s">
        <v>109</v>
      </c>
      <c r="B234" s="1">
        <v>0</v>
      </c>
      <c r="C234" s="20">
        <f>D229*1000</f>
        <v>896157000</v>
      </c>
      <c r="D234" s="20">
        <f t="shared" ref="D234:BO234" si="393">E229*1000</f>
        <v>1009245000</v>
      </c>
      <c r="E234" s="20">
        <f t="shared" si="393"/>
        <v>1007810000</v>
      </c>
      <c r="F234" s="20">
        <f t="shared" si="393"/>
        <v>999230000</v>
      </c>
      <c r="G234" s="20">
        <f t="shared" si="393"/>
        <v>878973000</v>
      </c>
      <c r="H234" s="20">
        <f t="shared" si="393"/>
        <v>692000000</v>
      </c>
      <c r="I234" s="20">
        <f t="shared" si="393"/>
        <v>692000000</v>
      </c>
      <c r="J234" s="20">
        <f t="shared" si="393"/>
        <v>703000000</v>
      </c>
      <c r="K234" s="20">
        <f t="shared" si="393"/>
        <v>728000000</v>
      </c>
      <c r="L234" s="20">
        <f t="shared" si="393"/>
        <v>806000000</v>
      </c>
      <c r="M234" s="20">
        <f t="shared" si="393"/>
        <v>522000000</v>
      </c>
      <c r="N234" s="20">
        <f t="shared" si="393"/>
        <v>515000000</v>
      </c>
      <c r="O234" s="20">
        <f t="shared" si="393"/>
        <v>533000000</v>
      </c>
      <c r="P234" s="20">
        <f t="shared" si="393"/>
        <v>698000000</v>
      </c>
      <c r="Q234" s="20">
        <f t="shared" si="393"/>
        <v>486000000</v>
      </c>
      <c r="R234" s="20">
        <f t="shared" si="393"/>
        <v>502000000</v>
      </c>
      <c r="S234" s="20">
        <f t="shared" si="393"/>
        <v>470000000</v>
      </c>
      <c r="T234" s="20">
        <f t="shared" si="393"/>
        <v>487000000</v>
      </c>
      <c r="U234" s="20">
        <f t="shared" si="393"/>
        <v>452000000</v>
      </c>
      <c r="V234" s="20">
        <f t="shared" si="393"/>
        <v>469000000</v>
      </c>
      <c r="W234" s="20">
        <f t="shared" si="393"/>
        <v>485000000</v>
      </c>
      <c r="X234" s="20">
        <f t="shared" si="393"/>
        <v>502000000</v>
      </c>
      <c r="Y234" s="20">
        <f t="shared" si="393"/>
        <v>520000000</v>
      </c>
      <c r="Z234" s="20">
        <f t="shared" si="393"/>
        <v>665000000</v>
      </c>
      <c r="AA234" s="20">
        <f t="shared" si="393"/>
        <v>1010000000</v>
      </c>
      <c r="AB234" s="20">
        <f t="shared" si="393"/>
        <v>1216000000</v>
      </c>
      <c r="AC234" s="20">
        <f t="shared" si="393"/>
        <v>1440000000</v>
      </c>
      <c r="AD234" s="20">
        <f t="shared" si="393"/>
        <v>2189000000</v>
      </c>
      <c r="AE234" s="20">
        <f t="shared" si="393"/>
        <v>2079000000</v>
      </c>
      <c r="AF234" s="20">
        <f t="shared" si="393"/>
        <v>1959000000</v>
      </c>
      <c r="AG234" s="20">
        <f t="shared" si="393"/>
        <v>1611000000</v>
      </c>
      <c r="AH234" s="20">
        <f t="shared" si="393"/>
        <v>1205000000</v>
      </c>
      <c r="AI234" s="20">
        <f t="shared" si="393"/>
        <v>1309000000</v>
      </c>
      <c r="AJ234" s="20">
        <f t="shared" si="393"/>
        <v>1360000000</v>
      </c>
      <c r="AK234" s="20">
        <f t="shared" si="393"/>
        <v>1406000000</v>
      </c>
      <c r="AL234" s="20">
        <f t="shared" si="393"/>
        <v>1643000000</v>
      </c>
      <c r="AM234" s="20">
        <f t="shared" si="393"/>
        <v>1703000000</v>
      </c>
      <c r="AN234" s="20">
        <f t="shared" si="393"/>
        <v>1765000000</v>
      </c>
      <c r="AO234" s="20">
        <f t="shared" si="393"/>
        <v>1829000000</v>
      </c>
      <c r="AP234" s="20">
        <f t="shared" si="393"/>
        <v>1895000000</v>
      </c>
      <c r="AQ234" s="20">
        <f t="shared" si="393"/>
        <v>1425000000</v>
      </c>
      <c r="AR234" s="20">
        <f t="shared" si="393"/>
        <v>1474000000</v>
      </c>
      <c r="AS234" s="20">
        <f t="shared" si="393"/>
        <v>1478000000</v>
      </c>
      <c r="AT234" s="20">
        <f t="shared" si="393"/>
        <v>1524000000</v>
      </c>
      <c r="AU234" s="20">
        <f t="shared" si="393"/>
        <v>1578000000</v>
      </c>
      <c r="AV234" s="20">
        <f t="shared" si="393"/>
        <v>1626000000</v>
      </c>
      <c r="AW234" s="20">
        <f t="shared" si="393"/>
        <v>1685000000</v>
      </c>
      <c r="AX234" s="20">
        <f t="shared" si="393"/>
        <v>1745000000</v>
      </c>
      <c r="AY234" s="20">
        <f t="shared" si="393"/>
        <v>1808000000</v>
      </c>
      <c r="AZ234" s="20">
        <f t="shared" si="393"/>
        <v>1873000000</v>
      </c>
      <c r="BA234" s="20">
        <f t="shared" si="393"/>
        <v>1941000000</v>
      </c>
      <c r="BB234" s="20">
        <f t="shared" si="393"/>
        <v>2012000000</v>
      </c>
      <c r="BC234" s="20">
        <f t="shared" si="393"/>
        <v>2084000000</v>
      </c>
      <c r="BD234" s="20">
        <f t="shared" si="393"/>
        <v>2159000000</v>
      </c>
      <c r="BE234" s="20">
        <f t="shared" si="393"/>
        <v>2237000000</v>
      </c>
      <c r="BF234" s="20">
        <f t="shared" si="393"/>
        <v>2317000000</v>
      </c>
      <c r="BG234" s="20">
        <f t="shared" si="393"/>
        <v>2401000000</v>
      </c>
      <c r="BH234" s="20">
        <f t="shared" si="393"/>
        <v>2351000000</v>
      </c>
      <c r="BI234" s="20">
        <f t="shared" si="393"/>
        <v>2590000000</v>
      </c>
      <c r="BJ234" s="20">
        <f t="shared" si="393"/>
        <v>2680000000</v>
      </c>
      <c r="BK234" s="20">
        <f t="shared" si="393"/>
        <v>2837000000</v>
      </c>
      <c r="BL234" s="20">
        <f t="shared" si="393"/>
        <v>2880000000</v>
      </c>
      <c r="BM234" s="20">
        <f t="shared" si="393"/>
        <v>3018000000</v>
      </c>
      <c r="BN234" s="20">
        <f t="shared" si="393"/>
        <v>3099000000</v>
      </c>
      <c r="BO234" s="20">
        <f t="shared" si="393"/>
        <v>3139000000</v>
      </c>
      <c r="BP234" s="20">
        <f t="shared" ref="BP234:BX234" si="394">BQ229*1000</f>
        <v>3308000000</v>
      </c>
      <c r="BQ234" s="20">
        <f t="shared" si="394"/>
        <v>2727000000</v>
      </c>
      <c r="BR234" s="20">
        <f t="shared" si="394"/>
        <v>2894000000</v>
      </c>
      <c r="BS234" s="20">
        <f t="shared" si="394"/>
        <v>2696000000</v>
      </c>
      <c r="BT234" s="20">
        <f t="shared" si="394"/>
        <v>2792000000</v>
      </c>
      <c r="BU234" s="20">
        <f t="shared" si="394"/>
        <v>2891000000</v>
      </c>
      <c r="BV234" s="20">
        <f t="shared" si="394"/>
        <v>3721000000</v>
      </c>
      <c r="BW234" s="20">
        <f t="shared" si="394"/>
        <v>3858000000</v>
      </c>
      <c r="BX234" s="20">
        <f t="shared" si="394"/>
        <v>0</v>
      </c>
    </row>
    <row r="235" spans="1:77" ht="35.450000000000003" customHeight="1" x14ac:dyDescent="0.25">
      <c r="A235" s="13" t="s">
        <v>110</v>
      </c>
      <c r="B235" s="20">
        <v>21700000000</v>
      </c>
      <c r="C235" s="20">
        <f>(B235*(1+C236))-C234</f>
        <v>21814315882.301208</v>
      </c>
      <c r="D235" s="20">
        <f>(C235*(1+D236))-D234</f>
        <v>21820866948.891895</v>
      </c>
      <c r="E235" s="20">
        <f>(D235*(1+E236))-E234</f>
        <v>21829158069.636501</v>
      </c>
      <c r="F235" s="20">
        <f>(E235*(1+F236))-F234</f>
        <v>21846415271.149601</v>
      </c>
      <c r="G235" s="20">
        <f t="shared" ref="G235:BR235" si="395">(F235*(1+G236))-G234</f>
        <v>21984733064.098339</v>
      </c>
      <c r="H235" s="20">
        <f t="shared" si="395"/>
        <v>22316464704.001663</v>
      </c>
      <c r="I235" s="20">
        <f t="shared" si="395"/>
        <v>22663643617.007458</v>
      </c>
      <c r="J235" s="20">
        <f t="shared" si="395"/>
        <v>23015989114.202152</v>
      </c>
      <c r="K235" s="20">
        <f t="shared" si="395"/>
        <v>23359741780.526627</v>
      </c>
      <c r="L235" s="20">
        <f t="shared" si="395"/>
        <v>23641501485.908226</v>
      </c>
      <c r="M235" s="20">
        <f t="shared" si="395"/>
        <v>24220381492.746658</v>
      </c>
      <c r="N235" s="20">
        <f t="shared" si="395"/>
        <v>24833217377.419956</v>
      </c>
      <c r="O235" s="20">
        <f t="shared" si="395"/>
        <v>25456590314.755161</v>
      </c>
      <c r="P235" s="20">
        <f t="shared" si="395"/>
        <v>25943990968.622059</v>
      </c>
      <c r="Q235" s="20">
        <f t="shared" si="395"/>
        <v>26666087712.053394</v>
      </c>
      <c r="R235" s="20">
        <f t="shared" si="395"/>
        <v>27405809302.380371</v>
      </c>
      <c r="S235" s="20">
        <f t="shared" si="395"/>
        <v>28211976450.655647</v>
      </c>
      <c r="T235" s="20">
        <f t="shared" si="395"/>
        <v>29038683232.199783</v>
      </c>
      <c r="U235" s="20">
        <f t="shared" si="395"/>
        <v>29938886086.756126</v>
      </c>
      <c r="V235" s="20">
        <f t="shared" si="395"/>
        <v>30864007400.902302</v>
      </c>
      <c r="W235" s="20">
        <f t="shared" si="395"/>
        <v>31816207516.927902</v>
      </c>
      <c r="X235" s="20">
        <f t="shared" si="395"/>
        <v>32795747374.693962</v>
      </c>
      <c r="Y235" s="20">
        <f t="shared" si="395"/>
        <v>33802900064.875034</v>
      </c>
      <c r="Z235" s="20">
        <f t="shared" si="395"/>
        <v>34711951394.768761</v>
      </c>
      <c r="AA235" s="20">
        <f t="shared" si="395"/>
        <v>35318333218.555458</v>
      </c>
      <c r="AB235" s="20">
        <f t="shared" si="395"/>
        <v>35746951557.976112</v>
      </c>
      <c r="AC235" s="20">
        <f t="shared" si="395"/>
        <v>35971528754.947067</v>
      </c>
      <c r="AD235" s="20">
        <f t="shared" si="395"/>
        <v>35457563517.241638</v>
      </c>
      <c r="AE235" s="20">
        <f t="shared" si="395"/>
        <v>35029665194.967224</v>
      </c>
      <c r="AF235" s="20">
        <f t="shared" si="395"/>
        <v>34701841543.151779</v>
      </c>
      <c r="AG235" s="20">
        <f t="shared" si="395"/>
        <v>34706752595.929123</v>
      </c>
      <c r="AH235" s="20">
        <f t="shared" si="395"/>
        <v>35117892334.681351</v>
      </c>
      <c r="AI235" s="20">
        <f t="shared" si="395"/>
        <v>35444177029.970238</v>
      </c>
      <c r="AJ235" s="20">
        <f t="shared" si="395"/>
        <v>35734655358.277534</v>
      </c>
      <c r="AK235" s="20">
        <f t="shared" si="395"/>
        <v>35992659975.693153</v>
      </c>
      <c r="AL235" s="20">
        <f t="shared" si="395"/>
        <v>36025678725.339508</v>
      </c>
      <c r="AM235" s="20">
        <f t="shared" si="395"/>
        <v>36000235011.904076</v>
      </c>
      <c r="AN235" s="20">
        <f t="shared" si="395"/>
        <v>35911606497.434006</v>
      </c>
      <c r="AO235" s="20">
        <f t="shared" si="395"/>
        <v>35754850945.615059</v>
      </c>
      <c r="AP235" s="20">
        <f t="shared" si="395"/>
        <v>35524795982.078918</v>
      </c>
      <c r="AQ235" s="20">
        <f t="shared" si="395"/>
        <v>35754028377.893372</v>
      </c>
      <c r="AR235" s="20">
        <f t="shared" si="395"/>
        <v>35944935111.021896</v>
      </c>
      <c r="AS235" s="20">
        <f t="shared" si="395"/>
        <v>36140731525.112411</v>
      </c>
      <c r="AT235" s="20">
        <f t="shared" si="395"/>
        <v>36299645310.94902</v>
      </c>
      <c r="AU235" s="20">
        <f t="shared" si="395"/>
        <v>36411959007.901375</v>
      </c>
      <c r="AV235" s="20">
        <f t="shared" si="395"/>
        <v>36481502656.239967</v>
      </c>
      <c r="AW235" s="20">
        <f t="shared" si="395"/>
        <v>36495284644.245956</v>
      </c>
      <c r="AX235" s="20">
        <f t="shared" si="395"/>
        <v>36449708398.387627</v>
      </c>
      <c r="AY235" s="20">
        <f t="shared" si="395"/>
        <v>36339009868.634506</v>
      </c>
      <c r="AZ235" s="20">
        <f t="shared" si="395"/>
        <v>36158156598.677414</v>
      </c>
      <c r="BA235" s="20">
        <f t="shared" si="395"/>
        <v>35900881793.007553</v>
      </c>
      <c r="BB235" s="20">
        <f t="shared" si="395"/>
        <v>35560626839.207336</v>
      </c>
      <c r="BC235" s="20">
        <f t="shared" si="395"/>
        <v>35132527719.329529</v>
      </c>
      <c r="BD235" s="20">
        <f t="shared" si="395"/>
        <v>34609493919.655701</v>
      </c>
      <c r="BE235" s="20">
        <f t="shared" si="395"/>
        <v>33984104752.6502</v>
      </c>
      <c r="BF235" s="20">
        <f t="shared" si="395"/>
        <v>33249593982.227921</v>
      </c>
      <c r="BG235" s="20">
        <f t="shared" si="395"/>
        <v>32396880298.659569</v>
      </c>
      <c r="BH235" s="20">
        <f t="shared" si="395"/>
        <v>31554459515.846375</v>
      </c>
      <c r="BI235" s="20">
        <f t="shared" si="395"/>
        <v>30433810928.58527</v>
      </c>
      <c r="BJ235" s="20">
        <f t="shared" si="395"/>
        <v>29170978700.401745</v>
      </c>
      <c r="BK235" s="20">
        <f t="shared" si="395"/>
        <v>27692341968.924419</v>
      </c>
      <c r="BL235" s="20">
        <f t="shared" si="395"/>
        <v>26101851674.316574</v>
      </c>
      <c r="BM235" s="20">
        <f t="shared" si="395"/>
        <v>24299299291.585941</v>
      </c>
      <c r="BN235" s="20">
        <f t="shared" si="395"/>
        <v>22331810028.593708</v>
      </c>
      <c r="BO235" s="20">
        <f t="shared" si="395"/>
        <v>20232703505.39537</v>
      </c>
      <c r="BP235" s="20">
        <f t="shared" si="395"/>
        <v>17866850889.16692</v>
      </c>
      <c r="BQ235" s="20">
        <f t="shared" si="395"/>
        <v>15971830995.877628</v>
      </c>
      <c r="BR235" s="20">
        <f t="shared" si="395"/>
        <v>13821568419.934412</v>
      </c>
      <c r="BS235" s="20">
        <f t="shared" ref="BS235:BX235" si="396">(BR235*(1+BS236))-BS234</f>
        <v>11769177640.174709</v>
      </c>
      <c r="BT235" s="20">
        <f t="shared" si="396"/>
        <v>9525216112.6347218</v>
      </c>
      <c r="BU235" s="20">
        <f t="shared" si="396"/>
        <v>7077763236.1313076</v>
      </c>
      <c r="BV235" s="20">
        <f>(BU235*(1+BV236))-BV234</f>
        <v>3686343319.8851843</v>
      </c>
      <c r="BW235" s="20">
        <f t="shared" si="396"/>
        <v>5.0907135009765625E-2</v>
      </c>
      <c r="BX235" s="20">
        <f t="shared" si="396"/>
        <v>5.3277654799766296E-2</v>
      </c>
    </row>
    <row r="236" spans="1:77" ht="35.450000000000003" customHeight="1" x14ac:dyDescent="0.25">
      <c r="A236" s="13" t="s">
        <v>111</v>
      </c>
      <c r="B236" s="21">
        <v>4.6565570612958802E-2</v>
      </c>
      <c r="C236" s="21">
        <v>4.6565570612958802E-2</v>
      </c>
      <c r="D236" s="21">
        <v>4.6565570612958802E-2</v>
      </c>
      <c r="E236" s="21">
        <v>4.6565570612958802E-2</v>
      </c>
      <c r="F236" s="21">
        <v>4.6565570612958802E-2</v>
      </c>
      <c r="G236" s="21">
        <v>4.6565570612958802E-2</v>
      </c>
      <c r="H236" s="21">
        <v>4.6565570612958802E-2</v>
      </c>
      <c r="I236" s="21">
        <v>4.6565570612958802E-2</v>
      </c>
      <c r="J236" s="21">
        <v>4.6565570612958802E-2</v>
      </c>
      <c r="K236" s="21">
        <v>4.6565570612958802E-2</v>
      </c>
      <c r="L236" s="21">
        <v>4.6565570612958802E-2</v>
      </c>
      <c r="M236" s="21">
        <v>4.6565570612958802E-2</v>
      </c>
      <c r="N236" s="21">
        <v>4.6565570612958802E-2</v>
      </c>
      <c r="O236" s="21">
        <v>4.6565570612958802E-2</v>
      </c>
      <c r="P236" s="21">
        <v>4.6565570612958802E-2</v>
      </c>
      <c r="Q236" s="21">
        <v>4.6565570612958802E-2</v>
      </c>
      <c r="R236" s="21">
        <v>4.6565570612958802E-2</v>
      </c>
      <c r="S236" s="21">
        <v>4.6565570612958802E-2</v>
      </c>
      <c r="T236" s="21">
        <v>4.6565570612958802E-2</v>
      </c>
      <c r="U236" s="21">
        <v>4.6565570612958802E-2</v>
      </c>
      <c r="V236" s="21">
        <v>4.6565570612958802E-2</v>
      </c>
      <c r="W236" s="21">
        <v>4.6565570612958802E-2</v>
      </c>
      <c r="X236" s="21">
        <v>4.6565570612958802E-2</v>
      </c>
      <c r="Y236" s="21">
        <v>4.6565570612958802E-2</v>
      </c>
      <c r="Z236" s="21">
        <v>4.6565570612958802E-2</v>
      </c>
      <c r="AA236" s="21">
        <v>4.6565570612958802E-2</v>
      </c>
      <c r="AB236" s="21">
        <v>4.6565570612958802E-2</v>
      </c>
      <c r="AC236" s="21">
        <v>4.6565570612958802E-2</v>
      </c>
      <c r="AD236" s="21">
        <v>4.6565570612958802E-2</v>
      </c>
      <c r="AE236" s="21">
        <v>4.6565570612958802E-2</v>
      </c>
      <c r="AF236" s="21">
        <v>4.6565570612958802E-2</v>
      </c>
      <c r="AG236" s="21">
        <v>4.6565570612958802E-2</v>
      </c>
      <c r="AH236" s="21">
        <v>4.6565570612958802E-2</v>
      </c>
      <c r="AI236" s="21">
        <v>4.6565570612958802E-2</v>
      </c>
      <c r="AJ236" s="21">
        <v>4.6565570612958802E-2</v>
      </c>
      <c r="AK236" s="21">
        <v>4.6565570612958802E-2</v>
      </c>
      <c r="AL236" s="21">
        <v>4.6565570612958802E-2</v>
      </c>
      <c r="AM236" s="21">
        <v>4.6565570612958802E-2</v>
      </c>
      <c r="AN236" s="21">
        <v>4.6565570612958802E-2</v>
      </c>
      <c r="AO236" s="21">
        <v>4.6565570612958802E-2</v>
      </c>
      <c r="AP236" s="21">
        <v>4.6565570612958802E-2</v>
      </c>
      <c r="AQ236" s="21">
        <v>4.6565570612958802E-2</v>
      </c>
      <c r="AR236" s="21">
        <v>4.6565570612958802E-2</v>
      </c>
      <c r="AS236" s="21">
        <v>4.6565570612958802E-2</v>
      </c>
      <c r="AT236" s="21">
        <v>4.6565570612958802E-2</v>
      </c>
      <c r="AU236" s="21">
        <v>4.6565570612958802E-2</v>
      </c>
      <c r="AV236" s="21">
        <v>4.6565570612958802E-2</v>
      </c>
      <c r="AW236" s="21">
        <v>4.6565570612958802E-2</v>
      </c>
      <c r="AX236" s="21">
        <v>4.6565570612958802E-2</v>
      </c>
      <c r="AY236" s="21">
        <v>4.6565570612958802E-2</v>
      </c>
      <c r="AZ236" s="21">
        <v>4.6565570612958802E-2</v>
      </c>
      <c r="BA236" s="21">
        <v>4.6565570612958802E-2</v>
      </c>
      <c r="BB236" s="21">
        <v>4.6565570612958802E-2</v>
      </c>
      <c r="BC236" s="21">
        <v>4.6565570612958802E-2</v>
      </c>
      <c r="BD236" s="21">
        <v>4.6565570612958802E-2</v>
      </c>
      <c r="BE236" s="21">
        <v>4.6565570612958802E-2</v>
      </c>
      <c r="BF236" s="21">
        <v>4.6565570612958802E-2</v>
      </c>
      <c r="BG236" s="21">
        <v>4.6565570612958802E-2</v>
      </c>
      <c r="BH236" s="21">
        <v>4.6565570612958802E-2</v>
      </c>
      <c r="BI236" s="21">
        <v>4.6565570612958802E-2</v>
      </c>
      <c r="BJ236" s="21">
        <v>4.6565570612958802E-2</v>
      </c>
      <c r="BK236" s="21">
        <v>4.6565570612958802E-2</v>
      </c>
      <c r="BL236" s="21">
        <v>4.6565570612958802E-2</v>
      </c>
      <c r="BM236" s="21">
        <v>4.6565570612958802E-2</v>
      </c>
      <c r="BN236" s="21">
        <v>4.6565570612958802E-2</v>
      </c>
      <c r="BO236" s="21">
        <v>4.6565570612958802E-2</v>
      </c>
      <c r="BP236" s="21">
        <v>4.6565570612958802E-2</v>
      </c>
      <c r="BQ236" s="21">
        <v>4.6565570612958802E-2</v>
      </c>
      <c r="BR236" s="21">
        <v>4.6565570612958802E-2</v>
      </c>
      <c r="BS236" s="21">
        <v>4.6565570612958802E-2</v>
      </c>
      <c r="BT236" s="21">
        <v>4.6565570612958802E-2</v>
      </c>
      <c r="BU236" s="21">
        <v>4.6565570612958802E-2</v>
      </c>
      <c r="BV236" s="21">
        <v>4.6565570612958802E-2</v>
      </c>
      <c r="BW236" s="21">
        <v>4.6565570612958802E-2</v>
      </c>
      <c r="BX236" s="21">
        <v>4.6565570612958802E-2</v>
      </c>
    </row>
    <row r="237" spans="1:77" ht="35.450000000000003" customHeight="1" x14ac:dyDescent="0.25">
      <c r="A237" s="13" t="s">
        <v>111</v>
      </c>
      <c r="B237" s="21">
        <v>4.6565570612958802E-2</v>
      </c>
      <c r="C237" s="21">
        <v>4.6565570612958802E-2</v>
      </c>
      <c r="D237" s="21">
        <v>4.6565570612958802E-2</v>
      </c>
      <c r="E237" s="21">
        <v>4.6565570612958802E-2</v>
      </c>
      <c r="F237" s="21">
        <v>4.6565570612958802E-2</v>
      </c>
      <c r="G237" s="21">
        <v>4.6565570612958802E-2</v>
      </c>
      <c r="H237" s="21">
        <v>4.6565570612958802E-2</v>
      </c>
      <c r="I237" s="21">
        <v>4.6565570612958802E-2</v>
      </c>
      <c r="J237" s="21">
        <v>4.6565570612958802E-2</v>
      </c>
      <c r="K237" s="21">
        <v>4.6565570612958802E-2</v>
      </c>
      <c r="L237" s="21">
        <v>4.6565570612958802E-2</v>
      </c>
      <c r="M237" s="21">
        <v>4.6565570612958802E-2</v>
      </c>
      <c r="N237" s="21">
        <v>4.6565570612958802E-2</v>
      </c>
      <c r="O237" s="21">
        <v>4.6565570612958802E-2</v>
      </c>
      <c r="P237" s="21">
        <v>4.6565570612958802E-2</v>
      </c>
      <c r="Q237" s="21">
        <v>4.6565570612958802E-2</v>
      </c>
      <c r="R237" s="21">
        <v>4.6565570612958802E-2</v>
      </c>
      <c r="S237" s="21">
        <v>4.6565570612958802E-2</v>
      </c>
      <c r="T237" s="21">
        <v>4.6565570612958802E-2</v>
      </c>
      <c r="U237" s="21">
        <v>4.6565570612958802E-2</v>
      </c>
      <c r="V237" s="21">
        <v>4.6565570612958802E-2</v>
      </c>
      <c r="W237" s="21">
        <v>4.6565570612958802E-2</v>
      </c>
      <c r="X237" s="21">
        <v>4.6565570612958802E-2</v>
      </c>
      <c r="Y237" s="21">
        <v>4.6565570612958802E-2</v>
      </c>
      <c r="Z237" s="21">
        <v>4.6565570612958802E-2</v>
      </c>
      <c r="AA237" s="21">
        <v>4.6565570612958802E-2</v>
      </c>
      <c r="AB237" s="21">
        <v>4.6565570612958802E-2</v>
      </c>
      <c r="AC237" s="21">
        <v>4.6565570612958802E-2</v>
      </c>
      <c r="AD237" s="21">
        <v>4.6565570612958802E-2</v>
      </c>
      <c r="AE237" s="21">
        <v>4.6565570612958802E-2</v>
      </c>
      <c r="AF237" s="21">
        <v>4.6565570612958802E-2</v>
      </c>
      <c r="AG237" s="21">
        <v>4.6565570612958802E-2</v>
      </c>
      <c r="AH237" s="21">
        <v>4.6565570612958802E-2</v>
      </c>
      <c r="AI237" s="21">
        <v>4.6565570612958802E-2</v>
      </c>
      <c r="AJ237" s="21">
        <v>4.6565570612958802E-2</v>
      </c>
      <c r="AK237" s="21">
        <v>4.6565570612958802E-2</v>
      </c>
      <c r="AL237" s="21">
        <v>4.6565570612958802E-2</v>
      </c>
      <c r="AM237" s="21">
        <v>4.6565570612958802E-2</v>
      </c>
      <c r="AN237" s="21">
        <v>4.6565570612958802E-2</v>
      </c>
      <c r="AO237" s="21">
        <v>4.6565570612958802E-2</v>
      </c>
      <c r="AP237" s="21">
        <v>4.6565570612958802E-2</v>
      </c>
      <c r="AQ237" s="21">
        <v>4.6565570612958802E-2</v>
      </c>
      <c r="AR237" s="21">
        <v>4.6565570612958802E-2</v>
      </c>
      <c r="AS237" s="21">
        <v>4.6565570612958802E-2</v>
      </c>
      <c r="AT237" s="21">
        <v>4.6565570612958802E-2</v>
      </c>
      <c r="AU237" s="21">
        <v>4.6565570612958802E-2</v>
      </c>
      <c r="AV237" s="21">
        <v>4.6565570612958802E-2</v>
      </c>
      <c r="AW237" s="21">
        <v>4.6565570612958802E-2</v>
      </c>
      <c r="AX237" s="21">
        <v>4.6565570612958802E-2</v>
      </c>
      <c r="AY237" s="21">
        <v>4.6565570612958802E-2</v>
      </c>
      <c r="AZ237" s="21">
        <v>4.6565570612958802E-2</v>
      </c>
      <c r="BA237" s="21">
        <v>4.6565570612958802E-2</v>
      </c>
      <c r="BB237" s="21">
        <v>4.6565570612958802E-2</v>
      </c>
      <c r="BC237" s="21">
        <v>4.6565570612958802E-2</v>
      </c>
      <c r="BD237" s="21">
        <v>4.6565570612958802E-2</v>
      </c>
      <c r="BE237" s="21">
        <v>4.6565570612958802E-2</v>
      </c>
      <c r="BF237" s="21">
        <v>4.6565570612958802E-2</v>
      </c>
      <c r="BG237" s="21">
        <v>4.6565570612958802E-2</v>
      </c>
      <c r="BH237" s="21">
        <v>4.6565570612958802E-2</v>
      </c>
      <c r="BI237" s="21">
        <v>4.6565570612958802E-2</v>
      </c>
      <c r="BJ237" s="21">
        <v>4.6565570612958802E-2</v>
      </c>
      <c r="BK237" s="21">
        <v>4.6565570612958802E-2</v>
      </c>
      <c r="BL237" s="21">
        <v>4.6565570612958802E-2</v>
      </c>
      <c r="BM237" s="21">
        <v>4.6565570612958802E-2</v>
      </c>
      <c r="BN237" s="21">
        <v>4.6565570612958802E-2</v>
      </c>
      <c r="BO237" s="21">
        <v>4.6565570612958802E-2</v>
      </c>
      <c r="BP237" s="21">
        <v>4.6565570612958802E-2</v>
      </c>
      <c r="BQ237" s="21">
        <v>4.6565570612958802E-2</v>
      </c>
      <c r="BR237" s="21">
        <v>4.6565570612958802E-2</v>
      </c>
      <c r="BS237" s="21">
        <v>4.6565570612958802E-2</v>
      </c>
      <c r="BT237" s="21">
        <v>4.6565570612958802E-2</v>
      </c>
      <c r="BU237" s="21">
        <v>4.6565570612958802E-2</v>
      </c>
      <c r="BV237" s="21">
        <v>4.6565570612958802E-2</v>
      </c>
      <c r="BW237" s="21">
        <v>4.6565570612958802E-2</v>
      </c>
      <c r="BX237" s="21">
        <v>4.6565570612958802E-2</v>
      </c>
    </row>
    <row r="240" spans="1:77" ht="35.450000000000003" customHeight="1" x14ac:dyDescent="0.25">
      <c r="A240" s="22" t="s">
        <v>113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3" t="s">
        <v>114</v>
      </c>
    </row>
    <row r="241" spans="1:76" ht="35.450000000000003" customHeight="1" x14ac:dyDescent="0.25">
      <c r="A241" s="1">
        <v>0.5</v>
      </c>
      <c r="B241" s="1">
        <v>0.5</v>
      </c>
      <c r="C241" s="1">
        <v>0.5</v>
      </c>
      <c r="D241" s="1">
        <v>0.5</v>
      </c>
      <c r="E241" s="1">
        <v>0.5</v>
      </c>
      <c r="F241" s="1">
        <v>0.5</v>
      </c>
      <c r="G241" s="1">
        <v>0.5</v>
      </c>
      <c r="H241" s="1">
        <v>0.5</v>
      </c>
      <c r="I241" s="1">
        <v>0.5</v>
      </c>
      <c r="J241" s="1">
        <v>0.50000999999999995</v>
      </c>
      <c r="K241" s="1">
        <v>0.50000999999999995</v>
      </c>
      <c r="L241" s="1">
        <v>0.50002000000000002</v>
      </c>
      <c r="M241" s="1">
        <v>0.50002999999999997</v>
      </c>
      <c r="N241" s="1">
        <v>0.50005999999999995</v>
      </c>
      <c r="O241" s="1">
        <v>0.50009000000000003</v>
      </c>
      <c r="P241" s="1">
        <v>0.50014000000000003</v>
      </c>
      <c r="Q241" s="1">
        <v>0.50021000000000004</v>
      </c>
      <c r="R241" s="1">
        <v>0.50031000000000003</v>
      </c>
      <c r="S241" s="1">
        <v>0.50044999999999995</v>
      </c>
      <c r="T241" s="1">
        <v>0.50063000000000002</v>
      </c>
      <c r="U241" s="1">
        <v>0.50087999999999999</v>
      </c>
      <c r="V241" s="1">
        <v>0.50119999999999998</v>
      </c>
      <c r="W241" s="1">
        <v>0.50161</v>
      </c>
      <c r="X241" s="1">
        <v>0.50212999999999997</v>
      </c>
      <c r="Y241" s="1">
        <v>0.50278999999999996</v>
      </c>
      <c r="Z241" s="1">
        <v>0.50361</v>
      </c>
      <c r="AA241" s="1">
        <v>0.50461</v>
      </c>
      <c r="AB241" s="1">
        <v>0.50583999999999996</v>
      </c>
      <c r="AC241" s="1">
        <v>0.50732999999999995</v>
      </c>
      <c r="AD241" s="1">
        <v>0.50910999999999995</v>
      </c>
      <c r="AE241" s="1">
        <v>0.51122999999999996</v>
      </c>
      <c r="AF241" s="1">
        <v>0.51373999999999997</v>
      </c>
      <c r="AG241" s="1">
        <v>0.51668000000000003</v>
      </c>
      <c r="AH241" s="1">
        <v>0.52010999999999996</v>
      </c>
      <c r="AI241" s="1">
        <v>0.52407000000000004</v>
      </c>
      <c r="AJ241" s="1">
        <v>0.52864</v>
      </c>
      <c r="AK241" s="1">
        <v>0.53386999999999996</v>
      </c>
      <c r="AL241" s="1">
        <v>0.53981000000000001</v>
      </c>
      <c r="AM241" s="1">
        <v>0.54654000000000003</v>
      </c>
      <c r="AN241" s="1">
        <v>0.55411999999999995</v>
      </c>
      <c r="AO241" s="1">
        <v>0.56259000000000003</v>
      </c>
      <c r="AP241" s="1">
        <v>0.57203000000000004</v>
      </c>
      <c r="AQ241" s="1">
        <v>0.58248999999999995</v>
      </c>
      <c r="AR241" s="1">
        <v>0.59402999999999995</v>
      </c>
      <c r="AS241" s="1">
        <v>0.60667000000000004</v>
      </c>
      <c r="AT241" s="1">
        <v>0.62046999999999997</v>
      </c>
      <c r="AU241" s="1">
        <v>0.63544</v>
      </c>
      <c r="AV241" s="1">
        <v>0.65159999999999996</v>
      </c>
      <c r="AW241" s="1">
        <v>0.66896</v>
      </c>
      <c r="AX241" s="1">
        <v>0.68747999999999998</v>
      </c>
      <c r="AY241" s="1">
        <v>0.70713999999999999</v>
      </c>
      <c r="AZ241" s="1">
        <v>0.72785999999999995</v>
      </c>
      <c r="BA241" s="1">
        <v>0.74955000000000005</v>
      </c>
      <c r="BB241" s="1">
        <v>0.77210000000000001</v>
      </c>
      <c r="BC241" s="1">
        <v>0.79534000000000005</v>
      </c>
      <c r="BD241" s="1">
        <v>0.81908000000000003</v>
      </c>
      <c r="BE241" s="1">
        <v>0.84306999999999999</v>
      </c>
      <c r="BF241" s="1">
        <v>0.86702000000000001</v>
      </c>
      <c r="BG241" s="1">
        <v>0.89056999999999997</v>
      </c>
      <c r="BH241" s="1">
        <v>0.91330999999999996</v>
      </c>
      <c r="BI241" s="1">
        <v>0.93476000000000004</v>
      </c>
      <c r="BJ241" s="1">
        <v>0.95437000000000005</v>
      </c>
      <c r="BK241" s="1">
        <v>0.97148000000000001</v>
      </c>
      <c r="BL241" s="1">
        <v>0.98536000000000001</v>
      </c>
      <c r="BM241" s="1">
        <v>0.99517999999999995</v>
      </c>
      <c r="BN241" s="1">
        <v>1</v>
      </c>
      <c r="BO241" s="1">
        <v>0.99875000000000003</v>
      </c>
      <c r="BP241" s="1">
        <v>0.99024999999999996</v>
      </c>
      <c r="BQ241" s="1">
        <v>0.97314999999999996</v>
      </c>
      <c r="BR241" s="1">
        <v>0.94598000000000004</v>
      </c>
      <c r="BS241" s="1">
        <v>0.90710000000000002</v>
      </c>
      <c r="BT241" s="1">
        <v>0.85467000000000004</v>
      </c>
      <c r="BU241" s="1">
        <v>0.78669</v>
      </c>
      <c r="BV241" s="1">
        <v>0.70094999999999996</v>
      </c>
      <c r="BW241" s="1">
        <v>0</v>
      </c>
      <c r="BX241" s="1">
        <v>0</v>
      </c>
    </row>
    <row r="242" spans="1:76" ht="35.450000000000003" customHeight="1" x14ac:dyDescent="0.25">
      <c r="A242" s="1">
        <f>A241+1</f>
        <v>1.5</v>
      </c>
      <c r="B242" s="1">
        <f t="shared" ref="B242:BM242" si="397">B241+1</f>
        <v>1.5</v>
      </c>
      <c r="C242" s="1">
        <f t="shared" si="397"/>
        <v>1.5</v>
      </c>
      <c r="D242" s="1">
        <f t="shared" si="397"/>
        <v>1.5</v>
      </c>
      <c r="E242" s="1">
        <f t="shared" si="397"/>
        <v>1.5</v>
      </c>
      <c r="F242" s="1">
        <f t="shared" si="397"/>
        <v>1.5</v>
      </c>
      <c r="G242" s="1">
        <f t="shared" si="397"/>
        <v>1.5</v>
      </c>
      <c r="H242" s="1">
        <f t="shared" si="397"/>
        <v>1.5</v>
      </c>
      <c r="I242" s="1">
        <f t="shared" si="397"/>
        <v>1.5</v>
      </c>
      <c r="J242" s="1">
        <f t="shared" si="397"/>
        <v>1.5000100000000001</v>
      </c>
      <c r="K242" s="1">
        <f t="shared" si="397"/>
        <v>1.5000100000000001</v>
      </c>
      <c r="L242" s="1">
        <f t="shared" si="397"/>
        <v>1.5000200000000001</v>
      </c>
      <c r="M242" s="1">
        <f t="shared" si="397"/>
        <v>1.50003</v>
      </c>
      <c r="N242" s="1">
        <f t="shared" si="397"/>
        <v>1.5000599999999999</v>
      </c>
      <c r="O242" s="1">
        <f t="shared" si="397"/>
        <v>1.5000900000000001</v>
      </c>
      <c r="P242" s="1">
        <f t="shared" si="397"/>
        <v>1.50014</v>
      </c>
      <c r="Q242" s="1">
        <f t="shared" si="397"/>
        <v>1.50021</v>
      </c>
      <c r="R242" s="1">
        <f t="shared" si="397"/>
        <v>1.50031</v>
      </c>
      <c r="S242" s="1">
        <f t="shared" si="397"/>
        <v>1.5004499999999998</v>
      </c>
      <c r="T242" s="1">
        <f t="shared" si="397"/>
        <v>1.5006300000000001</v>
      </c>
      <c r="U242" s="1">
        <f t="shared" si="397"/>
        <v>1.50088</v>
      </c>
      <c r="V242" s="1">
        <f t="shared" si="397"/>
        <v>1.5011999999999999</v>
      </c>
      <c r="W242" s="1">
        <f t="shared" si="397"/>
        <v>1.5016099999999999</v>
      </c>
      <c r="X242" s="1">
        <f t="shared" si="397"/>
        <v>1.50213</v>
      </c>
      <c r="Y242" s="1">
        <f t="shared" si="397"/>
        <v>1.5027900000000001</v>
      </c>
      <c r="Z242" s="1">
        <f t="shared" si="397"/>
        <v>1.5036100000000001</v>
      </c>
      <c r="AA242" s="1">
        <f t="shared" si="397"/>
        <v>1.50461</v>
      </c>
      <c r="AB242" s="1">
        <f t="shared" si="397"/>
        <v>1.5058400000000001</v>
      </c>
      <c r="AC242" s="1">
        <f t="shared" si="397"/>
        <v>1.5073300000000001</v>
      </c>
      <c r="AD242" s="1">
        <f t="shared" si="397"/>
        <v>1.50911</v>
      </c>
      <c r="AE242" s="1">
        <f t="shared" si="397"/>
        <v>1.5112299999999999</v>
      </c>
      <c r="AF242" s="1">
        <f t="shared" si="397"/>
        <v>1.5137399999999999</v>
      </c>
      <c r="AG242" s="1">
        <f t="shared" si="397"/>
        <v>1.51668</v>
      </c>
      <c r="AH242" s="1">
        <f t="shared" si="397"/>
        <v>1.5201099999999999</v>
      </c>
      <c r="AI242" s="1">
        <f t="shared" si="397"/>
        <v>1.52407</v>
      </c>
      <c r="AJ242" s="1">
        <f t="shared" si="397"/>
        <v>1.52864</v>
      </c>
      <c r="AK242" s="1">
        <f t="shared" si="397"/>
        <v>1.5338699999999998</v>
      </c>
      <c r="AL242" s="1">
        <f t="shared" si="397"/>
        <v>1.5398100000000001</v>
      </c>
      <c r="AM242" s="1">
        <f t="shared" si="397"/>
        <v>1.54654</v>
      </c>
      <c r="AN242" s="1">
        <f t="shared" si="397"/>
        <v>1.5541199999999999</v>
      </c>
      <c r="AO242" s="1">
        <f t="shared" si="397"/>
        <v>1.5625900000000001</v>
      </c>
      <c r="AP242" s="1">
        <f t="shared" si="397"/>
        <v>1.57203</v>
      </c>
      <c r="AQ242" s="1">
        <f t="shared" si="397"/>
        <v>1.58249</v>
      </c>
      <c r="AR242" s="1">
        <f t="shared" si="397"/>
        <v>1.5940300000000001</v>
      </c>
      <c r="AS242" s="1">
        <f t="shared" si="397"/>
        <v>1.60667</v>
      </c>
      <c r="AT242" s="1">
        <f t="shared" si="397"/>
        <v>1.6204700000000001</v>
      </c>
      <c r="AU242" s="1">
        <f t="shared" si="397"/>
        <v>1.63544</v>
      </c>
      <c r="AV242" s="1">
        <f t="shared" si="397"/>
        <v>1.6516</v>
      </c>
      <c r="AW242" s="1">
        <f t="shared" si="397"/>
        <v>1.66896</v>
      </c>
      <c r="AX242" s="1">
        <f t="shared" si="397"/>
        <v>1.6874799999999999</v>
      </c>
      <c r="AY242" s="1">
        <f t="shared" si="397"/>
        <v>1.7071399999999999</v>
      </c>
      <c r="AZ242" s="1">
        <f t="shared" si="397"/>
        <v>1.72786</v>
      </c>
      <c r="BA242" s="1">
        <f t="shared" si="397"/>
        <v>1.7495500000000002</v>
      </c>
      <c r="BB242" s="1">
        <f t="shared" si="397"/>
        <v>1.7721</v>
      </c>
      <c r="BC242" s="1">
        <f t="shared" si="397"/>
        <v>1.7953399999999999</v>
      </c>
      <c r="BD242" s="1">
        <f t="shared" si="397"/>
        <v>1.81908</v>
      </c>
      <c r="BE242" s="1">
        <f t="shared" si="397"/>
        <v>1.84307</v>
      </c>
      <c r="BF242" s="1">
        <f t="shared" si="397"/>
        <v>1.8670200000000001</v>
      </c>
      <c r="BG242" s="1">
        <f t="shared" si="397"/>
        <v>1.8905699999999999</v>
      </c>
      <c r="BH242" s="1">
        <f t="shared" si="397"/>
        <v>1.9133100000000001</v>
      </c>
      <c r="BI242" s="1">
        <f t="shared" si="397"/>
        <v>1.93476</v>
      </c>
      <c r="BJ242" s="1">
        <f t="shared" si="397"/>
        <v>1.9543699999999999</v>
      </c>
      <c r="BK242" s="1">
        <f t="shared" si="397"/>
        <v>1.9714800000000001</v>
      </c>
      <c r="BL242" s="1">
        <f t="shared" si="397"/>
        <v>1.98536</v>
      </c>
      <c r="BM242" s="1">
        <f t="shared" si="397"/>
        <v>1.99518</v>
      </c>
      <c r="BN242" s="1">
        <f t="shared" ref="BN242:BW242" si="398">BN241+1</f>
        <v>2</v>
      </c>
      <c r="BO242" s="1">
        <f t="shared" si="398"/>
        <v>1.99875</v>
      </c>
      <c r="BP242" s="1">
        <f t="shared" si="398"/>
        <v>1.9902500000000001</v>
      </c>
      <c r="BQ242" s="1">
        <f t="shared" si="398"/>
        <v>1.97315</v>
      </c>
      <c r="BR242" s="1">
        <f t="shared" si="398"/>
        <v>1.94598</v>
      </c>
      <c r="BS242" s="1">
        <f t="shared" si="398"/>
        <v>1.9071</v>
      </c>
      <c r="BT242" s="1">
        <f t="shared" si="398"/>
        <v>1.85467</v>
      </c>
      <c r="BU242" s="1">
        <f t="shared" si="398"/>
        <v>1.7866900000000001</v>
      </c>
      <c r="BV242" s="1">
        <f t="shared" si="398"/>
        <v>1.70095</v>
      </c>
      <c r="BW242" s="1">
        <f t="shared" si="398"/>
        <v>1</v>
      </c>
      <c r="BX242" s="1">
        <v>0</v>
      </c>
    </row>
    <row r="245" spans="1:76" ht="35.450000000000003" customHeight="1" x14ac:dyDescent="0.25">
      <c r="A245" s="19" t="s">
        <v>112</v>
      </c>
    </row>
    <row r="246" spans="1:76" ht="35.450000000000003" customHeight="1" x14ac:dyDescent="0.25">
      <c r="B246" s="7" t="s">
        <v>5</v>
      </c>
      <c r="C246" s="22"/>
      <c r="D246" s="22"/>
      <c r="E246" s="22" t="s">
        <v>115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3" t="s">
        <v>116</v>
      </c>
    </row>
    <row r="247" spans="1:76" ht="35.450000000000003" customHeight="1" x14ac:dyDescent="0.25">
      <c r="B247" s="15" t="s">
        <v>109</v>
      </c>
      <c r="C247" s="20"/>
      <c r="D247" s="20" t="e">
        <f>#REF!*10</f>
        <v>#REF!</v>
      </c>
      <c r="E247" s="20" t="e">
        <f>#REF!*10</f>
        <v>#REF!</v>
      </c>
      <c r="F247" s="20" t="e">
        <f>#REF!*10</f>
        <v>#REF!</v>
      </c>
      <c r="G247" s="20" t="e">
        <f>#REF!*10</f>
        <v>#REF!</v>
      </c>
      <c r="H247" s="20" t="e">
        <f>#REF!*10</f>
        <v>#REF!</v>
      </c>
      <c r="I247" s="20" t="e">
        <f>#REF!*10</f>
        <v>#REF!</v>
      </c>
      <c r="J247" s="20" t="e">
        <f>#REF!*10</f>
        <v>#REF!</v>
      </c>
      <c r="K247" s="20" t="e">
        <f>#REF!*10</f>
        <v>#REF!</v>
      </c>
      <c r="L247" s="20" t="e">
        <f>#REF!*10</f>
        <v>#REF!</v>
      </c>
      <c r="M247" s="20" t="e">
        <f>#REF!*10</f>
        <v>#REF!</v>
      </c>
      <c r="N247" s="20" t="e">
        <f>#REF!*10</f>
        <v>#REF!</v>
      </c>
      <c r="O247" s="20" t="e">
        <f>#REF!*10</f>
        <v>#REF!</v>
      </c>
      <c r="P247" s="20" t="e">
        <f>#REF!*10</f>
        <v>#REF!</v>
      </c>
      <c r="Q247" s="20" t="e">
        <f>#REF!*10</f>
        <v>#REF!</v>
      </c>
      <c r="R247" s="20" t="e">
        <f>#REF!*10</f>
        <v>#REF!</v>
      </c>
      <c r="S247" s="20" t="e">
        <f>#REF!*10</f>
        <v>#REF!</v>
      </c>
      <c r="T247" s="20" t="e">
        <f>#REF!*10</f>
        <v>#REF!</v>
      </c>
      <c r="U247" s="20" t="e">
        <f>#REF!*10</f>
        <v>#REF!</v>
      </c>
      <c r="V247" s="20" t="e">
        <f>#REF!*10</f>
        <v>#REF!</v>
      </c>
      <c r="W247" s="20" t="e">
        <f>#REF!*10</f>
        <v>#REF!</v>
      </c>
      <c r="X247" s="20" t="e">
        <f>#REF!*10</f>
        <v>#REF!</v>
      </c>
      <c r="Y247" s="20" t="e">
        <f>#REF!*10</f>
        <v>#REF!</v>
      </c>
      <c r="Z247" s="20" t="e">
        <f>#REF!*10</f>
        <v>#REF!</v>
      </c>
      <c r="AA247" s="20" t="e">
        <f>#REF!*10</f>
        <v>#REF!</v>
      </c>
      <c r="AB247" s="20" t="e">
        <f>#REF!*10</f>
        <v>#REF!</v>
      </c>
      <c r="AC247" s="20" t="e">
        <f>#REF!*10</f>
        <v>#REF!</v>
      </c>
      <c r="AD247" s="20" t="e">
        <f>#REF!*10</f>
        <v>#REF!</v>
      </c>
      <c r="AE247" s="20" t="e">
        <f>#REF!*10</f>
        <v>#REF!</v>
      </c>
      <c r="AF247" s="20" t="e">
        <f>#REF!*10</f>
        <v>#REF!</v>
      </c>
      <c r="AG247" s="20" t="e">
        <f>#REF!*10</f>
        <v>#REF!</v>
      </c>
      <c r="AH247" s="20" t="e">
        <f>#REF!*10</f>
        <v>#REF!</v>
      </c>
      <c r="AI247" s="20" t="e">
        <f>#REF!*10</f>
        <v>#REF!</v>
      </c>
      <c r="AJ247" s="20" t="e">
        <f>#REF!*10</f>
        <v>#REF!</v>
      </c>
      <c r="AK247" s="20" t="e">
        <f>#REF!*10</f>
        <v>#REF!</v>
      </c>
      <c r="AL247" s="20" t="e">
        <f>#REF!*10</f>
        <v>#REF!</v>
      </c>
      <c r="AM247" s="20" t="e">
        <f>#REF!*10</f>
        <v>#REF!</v>
      </c>
      <c r="AN247" s="20" t="e">
        <f>#REF!*10</f>
        <v>#REF!</v>
      </c>
      <c r="AO247" s="20" t="e">
        <f>#REF!*10</f>
        <v>#REF!</v>
      </c>
      <c r="AP247" s="20" t="e">
        <f>#REF!*10</f>
        <v>#REF!</v>
      </c>
      <c r="AQ247" s="20" t="e">
        <f>#REF!*10</f>
        <v>#REF!</v>
      </c>
      <c r="AR247" s="20" t="e">
        <f>#REF!*10</f>
        <v>#REF!</v>
      </c>
      <c r="AS247" s="20" t="e">
        <f>#REF!*10</f>
        <v>#REF!</v>
      </c>
      <c r="AT247" s="20" t="e">
        <f>#REF!*10</f>
        <v>#REF!</v>
      </c>
      <c r="AU247" s="20" t="e">
        <f>#REF!*10</f>
        <v>#REF!</v>
      </c>
      <c r="AV247" s="20" t="e">
        <f>#REF!*10</f>
        <v>#REF!</v>
      </c>
      <c r="AW247" s="20" t="e">
        <f>#REF!*10</f>
        <v>#REF!</v>
      </c>
      <c r="AX247" s="20" t="e">
        <f>#REF!*10</f>
        <v>#REF!</v>
      </c>
      <c r="AY247" s="20" t="e">
        <f>#REF!*10</f>
        <v>#REF!</v>
      </c>
      <c r="AZ247" s="20" t="e">
        <f>#REF!*10</f>
        <v>#REF!</v>
      </c>
      <c r="BA247" s="20" t="e">
        <f>#REF!*10</f>
        <v>#REF!</v>
      </c>
      <c r="BB247" s="20" t="e">
        <f>#REF!*10</f>
        <v>#REF!</v>
      </c>
      <c r="BC247" s="20" t="e">
        <f>#REF!*10</f>
        <v>#REF!</v>
      </c>
      <c r="BD247" s="20" t="e">
        <f>#REF!*10</f>
        <v>#REF!</v>
      </c>
      <c r="BE247" s="20" t="e">
        <f>#REF!*10</f>
        <v>#REF!</v>
      </c>
      <c r="BF247" s="20" t="e">
        <f>#REF!*10</f>
        <v>#REF!</v>
      </c>
      <c r="BG247" s="20" t="e">
        <f>#REF!*10</f>
        <v>#REF!</v>
      </c>
      <c r="BH247" s="20" t="e">
        <f>#REF!*10</f>
        <v>#REF!</v>
      </c>
      <c r="BI247" s="20" t="e">
        <f>#REF!*10</f>
        <v>#REF!</v>
      </c>
      <c r="BJ247" s="20" t="e">
        <f>#REF!*10</f>
        <v>#REF!</v>
      </c>
      <c r="BK247" s="20" t="e">
        <f>#REF!*8</f>
        <v>#REF!</v>
      </c>
      <c r="BL247" s="20" t="e">
        <f>#REF!*7</f>
        <v>#REF!</v>
      </c>
      <c r="BM247" s="20" t="e">
        <f>#REF!*7</f>
        <v>#REF!</v>
      </c>
      <c r="BN247" s="20" t="e">
        <f>#REF!*6</f>
        <v>#REF!</v>
      </c>
      <c r="BO247" s="20" t="e">
        <f>#REF!*5</f>
        <v>#REF!</v>
      </c>
      <c r="BP247" s="20" t="e">
        <f>#REF!*4</f>
        <v>#REF!</v>
      </c>
      <c r="BQ247" s="20" t="e">
        <f>#REF!*3</f>
        <v>#REF!</v>
      </c>
      <c r="BR247" s="20" t="e">
        <f>#REF!*3</f>
        <v>#REF!</v>
      </c>
      <c r="BS247" s="20" t="e">
        <f>#REF!*2</f>
        <v>#REF!</v>
      </c>
      <c r="BT247" s="20" t="e">
        <f>#REF!*2</f>
        <v>#REF!</v>
      </c>
      <c r="BU247" s="20">
        <f>BU248*0.8</f>
        <v>5662210588.9050465</v>
      </c>
      <c r="BV247" s="20">
        <f>BV248*0.8</f>
        <v>2949074655.9081478</v>
      </c>
      <c r="BW247" s="20">
        <f>BW248*0.8</f>
        <v>4.07257080078125E-2</v>
      </c>
      <c r="BX247" s="20">
        <v>0</v>
      </c>
    </row>
    <row r="248" spans="1:76" ht="35.450000000000003" customHeight="1" x14ac:dyDescent="0.25">
      <c r="B248" s="13" t="s">
        <v>110</v>
      </c>
      <c r="C248" s="20">
        <v>21814315882.301208</v>
      </c>
      <c r="D248" s="20">
        <v>21820866948.891895</v>
      </c>
      <c r="E248" s="20">
        <v>21829158069.636501</v>
      </c>
      <c r="F248" s="20">
        <v>21846415271.149601</v>
      </c>
      <c r="G248" s="20">
        <v>21984733064.098339</v>
      </c>
      <c r="H248" s="20">
        <v>22316464704.001663</v>
      </c>
      <c r="I248" s="20">
        <v>22663643617.007458</v>
      </c>
      <c r="J248" s="20">
        <v>23015989114.202152</v>
      </c>
      <c r="K248" s="20">
        <v>23359741780.526627</v>
      </c>
      <c r="L248" s="20">
        <v>23641501485.908226</v>
      </c>
      <c r="M248" s="20">
        <v>24220381492.746658</v>
      </c>
      <c r="N248" s="20">
        <v>24833217377.419956</v>
      </c>
      <c r="O248" s="20">
        <v>25456590314.755161</v>
      </c>
      <c r="P248" s="20">
        <v>25943990968.622059</v>
      </c>
      <c r="Q248" s="20">
        <v>26666087712.053394</v>
      </c>
      <c r="R248" s="20">
        <v>27405809302.380371</v>
      </c>
      <c r="S248" s="20">
        <v>28211976450.655647</v>
      </c>
      <c r="T248" s="20">
        <v>29038683232.199783</v>
      </c>
      <c r="U248" s="20">
        <v>29938886086.756126</v>
      </c>
      <c r="V248" s="20">
        <v>30864007400.902302</v>
      </c>
      <c r="W248" s="20">
        <v>31816207516.927902</v>
      </c>
      <c r="X248" s="20">
        <v>32795747374.693962</v>
      </c>
      <c r="Y248" s="20">
        <v>33802900064.875034</v>
      </c>
      <c r="Z248" s="20">
        <v>34711951394.768761</v>
      </c>
      <c r="AA248" s="20">
        <v>35318333218.555458</v>
      </c>
      <c r="AB248" s="20">
        <v>35746951557.976112</v>
      </c>
      <c r="AC248" s="20">
        <v>35971528754.947067</v>
      </c>
      <c r="AD248" s="20">
        <v>35457563517.241638</v>
      </c>
      <c r="AE248" s="20">
        <v>35029665194.967224</v>
      </c>
      <c r="AF248" s="20">
        <v>34701841543.151779</v>
      </c>
      <c r="AG248" s="20">
        <v>34706752595.929123</v>
      </c>
      <c r="AH248" s="20">
        <v>35117892334.681351</v>
      </c>
      <c r="AI248" s="20">
        <v>35444177029.970238</v>
      </c>
      <c r="AJ248" s="20">
        <v>35734655358.277534</v>
      </c>
      <c r="AK248" s="20">
        <v>35992659975.693153</v>
      </c>
      <c r="AL248" s="20">
        <v>36025678725.339508</v>
      </c>
      <c r="AM248" s="20">
        <v>36000235011.904076</v>
      </c>
      <c r="AN248" s="20">
        <v>35911606497.434006</v>
      </c>
      <c r="AO248" s="20">
        <v>35754850945.615059</v>
      </c>
      <c r="AP248" s="20">
        <v>35524795982.078918</v>
      </c>
      <c r="AQ248" s="20">
        <v>35754028377.893372</v>
      </c>
      <c r="AR248" s="20">
        <v>35944935111.021896</v>
      </c>
      <c r="AS248" s="20">
        <v>36140731525.112411</v>
      </c>
      <c r="AT248" s="20">
        <v>36299645310.94902</v>
      </c>
      <c r="AU248" s="20">
        <v>36411959007.901375</v>
      </c>
      <c r="AV248" s="20">
        <v>36481502656.239967</v>
      </c>
      <c r="AW248" s="20">
        <v>36495284644.245956</v>
      </c>
      <c r="AX248" s="20">
        <v>36449708398.387627</v>
      </c>
      <c r="AY248" s="20">
        <v>36339009868.634506</v>
      </c>
      <c r="AZ248" s="20">
        <v>36158156598.677414</v>
      </c>
      <c r="BA248" s="20">
        <v>35900881793.007553</v>
      </c>
      <c r="BB248" s="20">
        <v>35560626839.207336</v>
      </c>
      <c r="BC248" s="20">
        <v>35132527719.329529</v>
      </c>
      <c r="BD248" s="20">
        <v>34609493919.655701</v>
      </c>
      <c r="BE248" s="20">
        <v>33984104752.6502</v>
      </c>
      <c r="BF248" s="20">
        <v>33249593982.227921</v>
      </c>
      <c r="BG248" s="20">
        <v>32396880298.659569</v>
      </c>
      <c r="BH248" s="20">
        <v>31554459515.846375</v>
      </c>
      <c r="BI248" s="20">
        <v>30433810928.58527</v>
      </c>
      <c r="BJ248" s="20">
        <v>29170978700.401745</v>
      </c>
      <c r="BK248" s="20">
        <v>27692341968.924419</v>
      </c>
      <c r="BL248" s="20">
        <v>26101851674.316574</v>
      </c>
      <c r="BM248" s="20">
        <v>24299299291.585941</v>
      </c>
      <c r="BN248" s="20">
        <v>22331810028.593708</v>
      </c>
      <c r="BO248" s="20">
        <v>20232703505.39537</v>
      </c>
      <c r="BP248" s="20">
        <v>17866850889.16692</v>
      </c>
      <c r="BQ248" s="20">
        <v>15971830995.877628</v>
      </c>
      <c r="BR248" s="20">
        <v>13821568419.934412</v>
      </c>
      <c r="BS248" s="20">
        <v>11769177640.174709</v>
      </c>
      <c r="BT248" s="20">
        <v>9525216112.6347218</v>
      </c>
      <c r="BU248" s="20">
        <v>7077763236.1313076</v>
      </c>
      <c r="BV248" s="20">
        <v>3686343319.8851843</v>
      </c>
      <c r="BW248" s="20">
        <v>5.0907135009765625E-2</v>
      </c>
      <c r="BX248" s="20">
        <v>5.3277654799766296E-2</v>
      </c>
    </row>
    <row r="249" spans="1:76" ht="35.450000000000003" customHeight="1" x14ac:dyDescent="0.25">
      <c r="B249" s="13" t="s">
        <v>111</v>
      </c>
      <c r="C249" s="21">
        <v>4.6565570612958802E-2</v>
      </c>
      <c r="D249" s="21">
        <v>4.6565570612958802E-2</v>
      </c>
      <c r="E249" s="21">
        <v>4.6565570612958802E-2</v>
      </c>
      <c r="F249" s="21">
        <v>4.6565570612958802E-2</v>
      </c>
      <c r="G249" s="21">
        <v>4.6565570612958802E-2</v>
      </c>
      <c r="H249" s="21">
        <v>4.6565570612958802E-2</v>
      </c>
      <c r="I249" s="21">
        <v>4.6565570612958802E-2</v>
      </c>
      <c r="J249" s="21">
        <v>4.6565570612958802E-2</v>
      </c>
      <c r="K249" s="21">
        <v>4.6565570612958802E-2</v>
      </c>
      <c r="L249" s="21">
        <v>4.6565570612958802E-2</v>
      </c>
      <c r="M249" s="21">
        <v>4.6565570612958802E-2</v>
      </c>
      <c r="N249" s="21">
        <v>4.6565570612958802E-2</v>
      </c>
      <c r="O249" s="21">
        <v>4.6565570612958802E-2</v>
      </c>
      <c r="P249" s="21">
        <v>4.6565570612958802E-2</v>
      </c>
      <c r="Q249" s="21">
        <v>4.6565570612958802E-2</v>
      </c>
      <c r="R249" s="21">
        <v>4.6565570612958802E-2</v>
      </c>
      <c r="S249" s="21">
        <v>4.6565570612958802E-2</v>
      </c>
      <c r="T249" s="21">
        <v>4.6565570612958802E-2</v>
      </c>
      <c r="U249" s="21">
        <v>4.6565570612958802E-2</v>
      </c>
      <c r="V249" s="21">
        <v>4.6565570612958802E-2</v>
      </c>
      <c r="W249" s="21">
        <v>4.6565570612958802E-2</v>
      </c>
      <c r="X249" s="21">
        <v>4.6565570612958802E-2</v>
      </c>
      <c r="Y249" s="21">
        <v>4.6565570612958802E-2</v>
      </c>
      <c r="Z249" s="21">
        <v>4.6565570612958802E-2</v>
      </c>
      <c r="AA249" s="21">
        <v>4.6565570612958802E-2</v>
      </c>
      <c r="AB249" s="21">
        <v>4.6565570612958802E-2</v>
      </c>
      <c r="AC249" s="21">
        <v>4.6565570612958802E-2</v>
      </c>
      <c r="AD249" s="21">
        <v>4.6565570612958802E-2</v>
      </c>
      <c r="AE249" s="21">
        <v>4.6565570612958802E-2</v>
      </c>
      <c r="AF249" s="21">
        <v>4.6565570612958802E-2</v>
      </c>
      <c r="AG249" s="21">
        <v>4.6565570612958802E-2</v>
      </c>
      <c r="AH249" s="21">
        <v>4.6565570612958802E-2</v>
      </c>
      <c r="AI249" s="21">
        <v>4.6565570612958802E-2</v>
      </c>
      <c r="AJ249" s="21">
        <v>4.6565570612958802E-2</v>
      </c>
      <c r="AK249" s="21">
        <v>4.6565570612958802E-2</v>
      </c>
      <c r="AL249" s="21">
        <v>4.6565570612958802E-2</v>
      </c>
      <c r="AM249" s="21">
        <v>4.6565570612958802E-2</v>
      </c>
      <c r="AN249" s="21">
        <v>4.6565570612958802E-2</v>
      </c>
      <c r="AO249" s="21">
        <v>4.6565570612958802E-2</v>
      </c>
      <c r="AP249" s="21">
        <v>4.6565570612958802E-2</v>
      </c>
      <c r="AQ249" s="21">
        <v>4.6565570612958802E-2</v>
      </c>
      <c r="AR249" s="21">
        <v>4.6565570612958802E-2</v>
      </c>
      <c r="AS249" s="21">
        <v>4.6565570612958802E-2</v>
      </c>
      <c r="AT249" s="21">
        <v>4.6565570612958802E-2</v>
      </c>
      <c r="AU249" s="21">
        <v>4.6565570612958802E-2</v>
      </c>
      <c r="AV249" s="21">
        <v>4.6565570612958802E-2</v>
      </c>
      <c r="AW249" s="21">
        <v>4.6565570612958802E-2</v>
      </c>
      <c r="AX249" s="21">
        <v>4.6565570612958802E-2</v>
      </c>
      <c r="AY249" s="21">
        <v>4.6565570612958802E-2</v>
      </c>
      <c r="AZ249" s="21">
        <v>4.6565570612958802E-2</v>
      </c>
      <c r="BA249" s="21">
        <v>4.6565570612958802E-2</v>
      </c>
      <c r="BB249" s="21">
        <v>4.6565570612958802E-2</v>
      </c>
      <c r="BC249" s="21">
        <v>4.6565570612958802E-2</v>
      </c>
      <c r="BD249" s="21">
        <v>4.6565570612958802E-2</v>
      </c>
      <c r="BE249" s="21">
        <v>4.6565570612958802E-2</v>
      </c>
      <c r="BF249" s="21">
        <v>4.6565570612958802E-2</v>
      </c>
      <c r="BG249" s="21">
        <v>4.6565570612958802E-2</v>
      </c>
      <c r="BH249" s="21">
        <v>4.6565570612958802E-2</v>
      </c>
      <c r="BI249" s="21">
        <v>4.6565570612958802E-2</v>
      </c>
      <c r="BJ249" s="21">
        <v>4.6565570612958802E-2</v>
      </c>
      <c r="BK249" s="21">
        <v>4.6565570612958802E-2</v>
      </c>
      <c r="BL249" s="21">
        <v>4.6565570612958802E-2</v>
      </c>
      <c r="BM249" s="21">
        <v>4.6565570612958802E-2</v>
      </c>
      <c r="BN249" s="21">
        <v>4.6565570612958802E-2</v>
      </c>
      <c r="BO249" s="21">
        <v>4.6565570612958802E-2</v>
      </c>
      <c r="BP249" s="21">
        <v>4.6565570612958802E-2</v>
      </c>
      <c r="BQ249" s="21">
        <v>4.6565570612958802E-2</v>
      </c>
      <c r="BR249" s="21">
        <v>4.6565570612958802E-2</v>
      </c>
      <c r="BS249" s="21">
        <v>4.6565570612958802E-2</v>
      </c>
      <c r="BT249" s="21">
        <v>4.6565570612958802E-2</v>
      </c>
      <c r="BU249" s="21">
        <v>4.6565570612958802E-2</v>
      </c>
      <c r="BV249" s="21">
        <v>4.6565570612958802E-2</v>
      </c>
      <c r="BW249" s="21">
        <v>4.6565570612958802E-2</v>
      </c>
      <c r="BX249" s="21">
        <v>4.6565570612958802E-2</v>
      </c>
    </row>
    <row r="261" spans="1:76" ht="35.450000000000003" customHeight="1" x14ac:dyDescent="0.25">
      <c r="A261" s="19" t="s">
        <v>112</v>
      </c>
      <c r="BJ261" s="1" t="s">
        <v>117</v>
      </c>
    </row>
    <row r="262" spans="1:76" ht="35.450000000000003" customHeight="1" x14ac:dyDescent="0.25">
      <c r="B262" s="7" t="s">
        <v>5</v>
      </c>
      <c r="C262" s="22"/>
      <c r="D262" s="22"/>
      <c r="E262" s="22" t="s">
        <v>115</v>
      </c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3" t="s">
        <v>116</v>
      </c>
    </row>
    <row r="263" spans="1:76" ht="35.450000000000003" customHeight="1" x14ac:dyDescent="0.25">
      <c r="B263" s="15" t="s">
        <v>109</v>
      </c>
      <c r="C263" s="20"/>
      <c r="D263" s="20" t="e">
        <f t="shared" ref="D263:AI263" si="399">D247</f>
        <v>#REF!</v>
      </c>
      <c r="E263" s="20" t="e">
        <f t="shared" si="399"/>
        <v>#REF!</v>
      </c>
      <c r="F263" s="20" t="e">
        <f t="shared" si="399"/>
        <v>#REF!</v>
      </c>
      <c r="G263" s="20" t="e">
        <f t="shared" si="399"/>
        <v>#REF!</v>
      </c>
      <c r="H263" s="20" t="e">
        <f t="shared" si="399"/>
        <v>#REF!</v>
      </c>
      <c r="I263" s="20" t="e">
        <f t="shared" si="399"/>
        <v>#REF!</v>
      </c>
      <c r="J263" s="20" t="e">
        <f t="shared" si="399"/>
        <v>#REF!</v>
      </c>
      <c r="K263" s="20" t="e">
        <f t="shared" si="399"/>
        <v>#REF!</v>
      </c>
      <c r="L263" s="20" t="e">
        <f t="shared" si="399"/>
        <v>#REF!</v>
      </c>
      <c r="M263" s="20" t="e">
        <f t="shared" si="399"/>
        <v>#REF!</v>
      </c>
      <c r="N263" s="20" t="e">
        <f t="shared" si="399"/>
        <v>#REF!</v>
      </c>
      <c r="O263" s="20" t="e">
        <f t="shared" si="399"/>
        <v>#REF!</v>
      </c>
      <c r="P263" s="20" t="e">
        <f t="shared" si="399"/>
        <v>#REF!</v>
      </c>
      <c r="Q263" s="20" t="e">
        <f t="shared" si="399"/>
        <v>#REF!</v>
      </c>
      <c r="R263" s="20" t="e">
        <f t="shared" si="399"/>
        <v>#REF!</v>
      </c>
      <c r="S263" s="20" t="e">
        <f t="shared" si="399"/>
        <v>#REF!</v>
      </c>
      <c r="T263" s="20" t="e">
        <f t="shared" si="399"/>
        <v>#REF!</v>
      </c>
      <c r="U263" s="20" t="e">
        <f t="shared" si="399"/>
        <v>#REF!</v>
      </c>
      <c r="V263" s="20" t="e">
        <f t="shared" si="399"/>
        <v>#REF!</v>
      </c>
      <c r="W263" s="20" t="e">
        <f t="shared" si="399"/>
        <v>#REF!</v>
      </c>
      <c r="X263" s="20" t="e">
        <f t="shared" si="399"/>
        <v>#REF!</v>
      </c>
      <c r="Y263" s="20" t="e">
        <f t="shared" si="399"/>
        <v>#REF!</v>
      </c>
      <c r="Z263" s="20" t="e">
        <f t="shared" si="399"/>
        <v>#REF!</v>
      </c>
      <c r="AA263" s="20" t="e">
        <f t="shared" si="399"/>
        <v>#REF!</v>
      </c>
      <c r="AB263" s="20" t="e">
        <f t="shared" si="399"/>
        <v>#REF!</v>
      </c>
      <c r="AC263" s="20" t="e">
        <f t="shared" si="399"/>
        <v>#REF!</v>
      </c>
      <c r="AD263" s="20" t="e">
        <f t="shared" si="399"/>
        <v>#REF!</v>
      </c>
      <c r="AE263" s="20" t="e">
        <f t="shared" si="399"/>
        <v>#REF!</v>
      </c>
      <c r="AF263" s="20" t="e">
        <f t="shared" si="399"/>
        <v>#REF!</v>
      </c>
      <c r="AG263" s="20" t="e">
        <f t="shared" si="399"/>
        <v>#REF!</v>
      </c>
      <c r="AH263" s="20" t="e">
        <f t="shared" si="399"/>
        <v>#REF!</v>
      </c>
      <c r="AI263" s="20" t="e">
        <f t="shared" si="399"/>
        <v>#REF!</v>
      </c>
      <c r="AJ263" s="20" t="e">
        <f t="shared" ref="AJ263:BO263" si="400">AJ247</f>
        <v>#REF!</v>
      </c>
      <c r="AK263" s="20" t="e">
        <f t="shared" si="400"/>
        <v>#REF!</v>
      </c>
      <c r="AL263" s="20" t="e">
        <f t="shared" si="400"/>
        <v>#REF!</v>
      </c>
      <c r="AM263" s="20" t="e">
        <f t="shared" si="400"/>
        <v>#REF!</v>
      </c>
      <c r="AN263" s="20" t="e">
        <f t="shared" si="400"/>
        <v>#REF!</v>
      </c>
      <c r="AO263" s="20" t="e">
        <f t="shared" si="400"/>
        <v>#REF!</v>
      </c>
      <c r="AP263" s="20" t="e">
        <f t="shared" si="400"/>
        <v>#REF!</v>
      </c>
      <c r="AQ263" s="20" t="e">
        <f t="shared" si="400"/>
        <v>#REF!</v>
      </c>
      <c r="AR263" s="20" t="e">
        <f t="shared" si="400"/>
        <v>#REF!</v>
      </c>
      <c r="AS263" s="20" t="e">
        <f t="shared" si="400"/>
        <v>#REF!</v>
      </c>
      <c r="AT263" s="20" t="e">
        <f t="shared" si="400"/>
        <v>#REF!</v>
      </c>
      <c r="AU263" s="20" t="e">
        <f t="shared" si="400"/>
        <v>#REF!</v>
      </c>
      <c r="AV263" s="20" t="e">
        <f t="shared" si="400"/>
        <v>#REF!</v>
      </c>
      <c r="AW263" s="20" t="e">
        <f t="shared" si="400"/>
        <v>#REF!</v>
      </c>
      <c r="AX263" s="20" t="e">
        <f t="shared" si="400"/>
        <v>#REF!</v>
      </c>
      <c r="AY263" s="20" t="e">
        <f t="shared" si="400"/>
        <v>#REF!</v>
      </c>
      <c r="AZ263" s="20" t="e">
        <f t="shared" si="400"/>
        <v>#REF!</v>
      </c>
      <c r="BA263" s="20" t="e">
        <f t="shared" si="400"/>
        <v>#REF!</v>
      </c>
      <c r="BB263" s="20" t="e">
        <f t="shared" si="400"/>
        <v>#REF!</v>
      </c>
      <c r="BC263" s="20" t="e">
        <f t="shared" si="400"/>
        <v>#REF!</v>
      </c>
      <c r="BD263" s="20" t="e">
        <f t="shared" si="400"/>
        <v>#REF!</v>
      </c>
      <c r="BE263" s="20" t="e">
        <f t="shared" si="400"/>
        <v>#REF!</v>
      </c>
      <c r="BF263" s="20" t="e">
        <f t="shared" si="400"/>
        <v>#REF!</v>
      </c>
      <c r="BG263" s="20" t="e">
        <f t="shared" si="400"/>
        <v>#REF!</v>
      </c>
      <c r="BH263" s="20" t="e">
        <f t="shared" si="400"/>
        <v>#REF!</v>
      </c>
      <c r="BI263" s="20" t="e">
        <f t="shared" si="400"/>
        <v>#REF!</v>
      </c>
      <c r="BJ263" s="20" t="e">
        <f t="shared" si="400"/>
        <v>#REF!</v>
      </c>
      <c r="BK263" s="20" t="e">
        <f t="shared" si="400"/>
        <v>#REF!</v>
      </c>
      <c r="BL263" s="20" t="e">
        <f t="shared" si="400"/>
        <v>#REF!</v>
      </c>
      <c r="BM263" s="20" t="e">
        <f t="shared" si="400"/>
        <v>#REF!</v>
      </c>
      <c r="BN263" s="20" t="e">
        <f t="shared" si="400"/>
        <v>#REF!</v>
      </c>
      <c r="BO263" s="20" t="e">
        <f t="shared" si="400"/>
        <v>#REF!</v>
      </c>
      <c r="BP263" s="20" t="e">
        <f t="shared" ref="BP263:BW263" si="401">BP247</f>
        <v>#REF!</v>
      </c>
      <c r="BQ263" s="20" t="e">
        <f t="shared" si="401"/>
        <v>#REF!</v>
      </c>
      <c r="BR263" s="20" t="e">
        <f t="shared" si="401"/>
        <v>#REF!</v>
      </c>
      <c r="BS263" s="20" t="e">
        <f t="shared" si="401"/>
        <v>#REF!</v>
      </c>
      <c r="BT263" s="20" t="e">
        <f t="shared" si="401"/>
        <v>#REF!</v>
      </c>
      <c r="BU263" s="20">
        <f t="shared" si="401"/>
        <v>5662210588.9050465</v>
      </c>
      <c r="BV263" s="20">
        <f t="shared" si="401"/>
        <v>2949074655.9081478</v>
      </c>
      <c r="BW263" s="20">
        <f t="shared" si="401"/>
        <v>4.07257080078125E-2</v>
      </c>
      <c r="BX263" s="20"/>
    </row>
    <row r="264" spans="1:76" ht="35.450000000000003" customHeight="1" x14ac:dyDescent="0.25">
      <c r="B264" s="13" t="s">
        <v>110</v>
      </c>
      <c r="C264" s="20">
        <v>21814315882.301208</v>
      </c>
      <c r="D264" s="20">
        <v>21820866948.891895</v>
      </c>
      <c r="E264" s="20">
        <v>21829158069.636501</v>
      </c>
      <c r="F264" s="20">
        <v>21846415271.149601</v>
      </c>
      <c r="G264" s="20">
        <v>21984733064.098339</v>
      </c>
      <c r="H264" s="20">
        <v>22316464704.001663</v>
      </c>
      <c r="I264" s="20">
        <v>22663643617.007458</v>
      </c>
      <c r="J264" s="20">
        <v>23015989114.202152</v>
      </c>
      <c r="K264" s="20">
        <v>23359741780.526627</v>
      </c>
      <c r="L264" s="20">
        <v>23641501485.908226</v>
      </c>
      <c r="M264" s="20">
        <v>24220381492.746658</v>
      </c>
      <c r="N264" s="20">
        <v>24833217377.419956</v>
      </c>
      <c r="O264" s="20">
        <v>25456590314.755161</v>
      </c>
      <c r="P264" s="20">
        <v>25943990968.622059</v>
      </c>
      <c r="Q264" s="20">
        <v>26666087712.053394</v>
      </c>
      <c r="R264" s="20">
        <v>27405809302.380371</v>
      </c>
      <c r="S264" s="20">
        <v>28211976450.655647</v>
      </c>
      <c r="T264" s="20">
        <v>29038683232.199783</v>
      </c>
      <c r="U264" s="20">
        <v>29938886086.756126</v>
      </c>
      <c r="V264" s="20">
        <v>30864007400.902302</v>
      </c>
      <c r="W264" s="20">
        <v>31816207516.927902</v>
      </c>
      <c r="X264" s="20">
        <v>32795747374.693962</v>
      </c>
      <c r="Y264" s="20">
        <v>33802900064.875034</v>
      </c>
      <c r="Z264" s="20">
        <v>34711951394.768761</v>
      </c>
      <c r="AA264" s="20">
        <v>35318333218.555458</v>
      </c>
      <c r="AB264" s="20">
        <v>35746951557.976112</v>
      </c>
      <c r="AC264" s="20">
        <v>35971528754.947067</v>
      </c>
      <c r="AD264" s="20">
        <v>35457563517.241638</v>
      </c>
      <c r="AE264" s="20">
        <v>35029665194.967224</v>
      </c>
      <c r="AF264" s="20">
        <v>34701841543.151779</v>
      </c>
      <c r="AG264" s="20">
        <v>34706752595.929123</v>
      </c>
      <c r="AH264" s="20">
        <v>35117892334.681351</v>
      </c>
      <c r="AI264" s="20">
        <v>35444177029.970238</v>
      </c>
      <c r="AJ264" s="20">
        <v>35734655358.277534</v>
      </c>
      <c r="AK264" s="20">
        <v>35992659975.693153</v>
      </c>
      <c r="AL264" s="20">
        <v>36025678725.339508</v>
      </c>
      <c r="AM264" s="20">
        <v>36000235011.904076</v>
      </c>
      <c r="AN264" s="20">
        <v>35911606497.434006</v>
      </c>
      <c r="AO264" s="20">
        <v>35754850945.615059</v>
      </c>
      <c r="AP264" s="20">
        <v>35524795982.078918</v>
      </c>
      <c r="AQ264" s="20">
        <v>35754028377.893372</v>
      </c>
      <c r="AR264" s="20">
        <v>35944935111.021896</v>
      </c>
      <c r="AS264" s="20">
        <v>36140731525.112411</v>
      </c>
      <c r="AT264" s="20">
        <v>36299645310.94902</v>
      </c>
      <c r="AU264" s="20">
        <v>36411959007.901375</v>
      </c>
      <c r="AV264" s="20">
        <v>36481502656.239967</v>
      </c>
      <c r="AW264" s="20">
        <v>36495284644.245956</v>
      </c>
      <c r="AX264" s="20">
        <v>36449708398.387627</v>
      </c>
      <c r="AY264" s="20">
        <v>36339009868.634506</v>
      </c>
      <c r="AZ264" s="20">
        <v>36158156598.677414</v>
      </c>
      <c r="BA264" s="20">
        <v>35900881793.007553</v>
      </c>
      <c r="BB264" s="20">
        <v>35560626839.207336</v>
      </c>
      <c r="BC264" s="20">
        <v>35132527719.329529</v>
      </c>
      <c r="BD264" s="20">
        <v>34609493919.655701</v>
      </c>
      <c r="BE264" s="20">
        <v>33984104752.6502</v>
      </c>
      <c r="BF264" s="20">
        <v>33249593982.227921</v>
      </c>
      <c r="BG264" s="20">
        <v>32396880298.659569</v>
      </c>
      <c r="BH264" s="20">
        <v>31554459515.846375</v>
      </c>
      <c r="BI264" s="20">
        <v>30433810928.58527</v>
      </c>
      <c r="BJ264" s="20">
        <v>29170978700.401745</v>
      </c>
      <c r="BK264" s="20">
        <v>27692341968.924419</v>
      </c>
      <c r="BL264" s="20">
        <v>26101851674.316574</v>
      </c>
      <c r="BM264" s="20">
        <v>24299299291.585941</v>
      </c>
      <c r="BN264" s="20">
        <v>22331810028.593708</v>
      </c>
      <c r="BO264" s="20">
        <v>20232703505.39537</v>
      </c>
      <c r="BP264" s="20">
        <v>17866850889.16692</v>
      </c>
      <c r="BQ264" s="20">
        <v>15971830995.877628</v>
      </c>
      <c r="BR264" s="20">
        <v>13821568419.934412</v>
      </c>
      <c r="BS264" s="20">
        <v>11769177640.174709</v>
      </c>
      <c r="BT264" s="20">
        <v>9525216112.6347218</v>
      </c>
      <c r="BU264" s="20">
        <v>7077763236.1313076</v>
      </c>
      <c r="BV264" s="20">
        <v>3686343319.8851843</v>
      </c>
      <c r="BW264" s="20">
        <v>5.0907135009765625E-2</v>
      </c>
      <c r="BX264" s="20"/>
    </row>
    <row r="265" spans="1:76" ht="35.450000000000003" customHeight="1" x14ac:dyDescent="0.25">
      <c r="B265" s="13" t="s">
        <v>118</v>
      </c>
      <c r="C265" s="20">
        <v>26800000000</v>
      </c>
      <c r="D265" s="20">
        <v>26800000000</v>
      </c>
      <c r="E265" s="20">
        <v>26800000000</v>
      </c>
      <c r="F265" s="20">
        <v>26800000000</v>
      </c>
      <c r="G265" s="20">
        <v>26800000000</v>
      </c>
      <c r="H265" s="20">
        <v>26800000000</v>
      </c>
      <c r="I265" s="20">
        <v>26800000000</v>
      </c>
      <c r="J265" s="20">
        <v>26800000000</v>
      </c>
      <c r="K265" s="20">
        <v>26800000000</v>
      </c>
      <c r="L265" s="20">
        <v>26800000000</v>
      </c>
      <c r="M265" s="20">
        <v>26800000000</v>
      </c>
      <c r="N265" s="20">
        <v>26800000000</v>
      </c>
      <c r="O265" s="20">
        <v>26800000000</v>
      </c>
      <c r="P265" s="20">
        <v>26800000000</v>
      </c>
      <c r="Q265" s="20">
        <v>26800000000</v>
      </c>
      <c r="R265" s="20">
        <v>26800000000</v>
      </c>
      <c r="S265" s="20">
        <v>26800000000</v>
      </c>
      <c r="T265" s="20">
        <v>26800000000</v>
      </c>
      <c r="U265" s="20">
        <v>26800000000</v>
      </c>
      <c r="V265" s="20">
        <v>26800000000</v>
      </c>
      <c r="W265" s="20">
        <v>26800000000</v>
      </c>
      <c r="X265" s="20">
        <v>26800000000</v>
      </c>
      <c r="Y265" s="20">
        <v>26800000000</v>
      </c>
      <c r="Z265" s="20">
        <v>26800000000</v>
      </c>
      <c r="AA265" s="20">
        <v>26800000000</v>
      </c>
      <c r="AB265" s="20">
        <v>26800000000</v>
      </c>
      <c r="AC265" s="20">
        <v>26800000000</v>
      </c>
      <c r="AD265" s="20">
        <v>26800000000</v>
      </c>
      <c r="AE265" s="20">
        <v>26800000000</v>
      </c>
      <c r="AF265" s="20">
        <v>26800000000</v>
      </c>
      <c r="AG265" s="20">
        <v>26800000000</v>
      </c>
      <c r="AH265" s="20">
        <v>26800000000</v>
      </c>
      <c r="AI265" s="20">
        <v>26800000000</v>
      </c>
      <c r="AJ265" s="20">
        <v>26800000000</v>
      </c>
      <c r="AK265" s="20">
        <v>26800000000</v>
      </c>
      <c r="AL265" s="20">
        <v>26800000000</v>
      </c>
      <c r="AM265" s="20">
        <v>26800000000</v>
      </c>
      <c r="AN265" s="20">
        <v>26800000000</v>
      </c>
      <c r="AO265" s="20">
        <v>26800000000</v>
      </c>
      <c r="AP265" s="20">
        <v>26800000000</v>
      </c>
      <c r="AQ265" s="20">
        <v>26800000000</v>
      </c>
      <c r="AR265" s="20">
        <v>26800000000</v>
      </c>
      <c r="AS265" s="20">
        <v>26800000000</v>
      </c>
      <c r="AT265" s="20">
        <v>26800000000</v>
      </c>
      <c r="AU265" s="20">
        <v>26800000000</v>
      </c>
      <c r="AV265" s="20">
        <v>26800000000</v>
      </c>
      <c r="AW265" s="20">
        <v>26800000000</v>
      </c>
      <c r="AX265" s="20">
        <v>26800000000</v>
      </c>
      <c r="AY265" s="20">
        <v>26800000000</v>
      </c>
      <c r="AZ265" s="20">
        <v>26800000000</v>
      </c>
      <c r="BA265" s="20">
        <v>26800000000</v>
      </c>
      <c r="BB265" s="20">
        <v>26800000000</v>
      </c>
      <c r="BC265" s="20">
        <v>26800000000</v>
      </c>
      <c r="BD265" s="20">
        <v>26800000000</v>
      </c>
      <c r="BE265" s="20">
        <v>26800000000</v>
      </c>
      <c r="BF265" s="20">
        <v>26800000000</v>
      </c>
      <c r="BG265" s="20">
        <v>26800000000</v>
      </c>
      <c r="BH265" s="20">
        <v>26800000000</v>
      </c>
      <c r="BI265" s="20">
        <v>26800000000</v>
      </c>
      <c r="BJ265" s="20">
        <v>26800000000</v>
      </c>
      <c r="BK265" s="20">
        <v>26800000000</v>
      </c>
      <c r="BL265" s="20">
        <v>26800000000</v>
      </c>
      <c r="BM265" s="20">
        <v>26800000000</v>
      </c>
      <c r="BN265" s="20">
        <v>26800000000</v>
      </c>
      <c r="BO265" s="20">
        <v>26800000000</v>
      </c>
      <c r="BP265" s="20">
        <v>26800000000</v>
      </c>
      <c r="BQ265" s="20">
        <v>26800000000</v>
      </c>
      <c r="BR265" s="20">
        <v>26800000000</v>
      </c>
      <c r="BS265" s="20">
        <v>26800000000</v>
      </c>
      <c r="BT265" s="20">
        <v>26800000000</v>
      </c>
      <c r="BU265" s="20">
        <v>26800000000</v>
      </c>
      <c r="BV265" s="20">
        <v>26800000000</v>
      </c>
      <c r="BW265" s="20">
        <v>26800000000</v>
      </c>
      <c r="BX265" s="21"/>
    </row>
    <row r="266" spans="1:76" ht="35.450000000000003" customHeight="1" x14ac:dyDescent="0.25">
      <c r="B266" s="1" t="s">
        <v>119</v>
      </c>
      <c r="C266" s="20">
        <v>29170978700.401745</v>
      </c>
      <c r="D266" s="20">
        <v>29170978700.401745</v>
      </c>
      <c r="E266" s="20">
        <v>29170978700.401745</v>
      </c>
      <c r="F266" s="20">
        <v>29170978700.401745</v>
      </c>
      <c r="G266" s="20">
        <v>29170978700.401745</v>
      </c>
      <c r="H266" s="20">
        <v>29170978700.401745</v>
      </c>
      <c r="I266" s="20">
        <v>29170978700.401745</v>
      </c>
      <c r="J266" s="20">
        <v>29170978700.401745</v>
      </c>
      <c r="K266" s="20">
        <v>29170978700.401745</v>
      </c>
      <c r="L266" s="20">
        <v>29170978700.401745</v>
      </c>
      <c r="M266" s="20">
        <v>29170978700.401745</v>
      </c>
      <c r="N266" s="20">
        <v>29170978700.401745</v>
      </c>
      <c r="O266" s="20">
        <v>29170978700.401745</v>
      </c>
      <c r="P266" s="20">
        <v>29170978700.401745</v>
      </c>
      <c r="Q266" s="20">
        <v>29170978700.401745</v>
      </c>
      <c r="R266" s="20">
        <v>29170978700.401745</v>
      </c>
      <c r="S266" s="20">
        <v>29170978700.401745</v>
      </c>
      <c r="T266" s="20">
        <v>29170978700.401745</v>
      </c>
      <c r="U266" s="20">
        <v>29170978700.401745</v>
      </c>
      <c r="V266" s="20">
        <v>29170978700.401745</v>
      </c>
      <c r="W266" s="20">
        <v>29170978700.401745</v>
      </c>
      <c r="X266" s="20">
        <v>29170978700.401745</v>
      </c>
      <c r="Y266" s="20">
        <v>29170978700.401745</v>
      </c>
      <c r="Z266" s="20">
        <v>29170978700.401745</v>
      </c>
      <c r="AA266" s="20">
        <v>29170978700.401745</v>
      </c>
      <c r="AB266" s="20">
        <v>29170978700.401745</v>
      </c>
      <c r="AC266" s="20">
        <v>29170978700.401745</v>
      </c>
      <c r="AD266" s="20">
        <v>29170978700.401745</v>
      </c>
      <c r="AE266" s="20">
        <v>29170978700.401745</v>
      </c>
      <c r="AF266" s="20">
        <v>29170978700.401745</v>
      </c>
      <c r="AG266" s="20">
        <v>29170978700.401745</v>
      </c>
      <c r="AH266" s="20">
        <v>29170978700.401745</v>
      </c>
      <c r="AI266" s="20">
        <v>29170978700.401745</v>
      </c>
      <c r="AJ266" s="20">
        <v>29170978700.401745</v>
      </c>
      <c r="AK266" s="20">
        <v>29170978700.401745</v>
      </c>
      <c r="AL266" s="20">
        <v>29170978700.401745</v>
      </c>
      <c r="AM266" s="20">
        <v>29170978700.401745</v>
      </c>
      <c r="AN266" s="20">
        <v>29170978700.401745</v>
      </c>
      <c r="AO266" s="20">
        <v>29170978700.401745</v>
      </c>
      <c r="AP266" s="20">
        <v>29170978700.401745</v>
      </c>
      <c r="AQ266" s="20">
        <v>29170978700.401745</v>
      </c>
      <c r="AR266" s="20">
        <v>29170978700.401745</v>
      </c>
      <c r="AS266" s="20">
        <v>29170978700.401745</v>
      </c>
      <c r="AT266" s="20">
        <v>29170978700.401745</v>
      </c>
      <c r="AU266" s="20">
        <v>29170978700.401745</v>
      </c>
      <c r="AV266" s="20">
        <v>29170978700.401745</v>
      </c>
      <c r="AW266" s="20">
        <v>29170978700.401745</v>
      </c>
      <c r="AX266" s="20">
        <v>29170978700.401745</v>
      </c>
      <c r="AY266" s="20">
        <v>29170978700.401745</v>
      </c>
      <c r="AZ266" s="20">
        <v>29170978700.401745</v>
      </c>
      <c r="BA266" s="20">
        <v>29170978700.401745</v>
      </c>
      <c r="BB266" s="20">
        <v>29170978700.401745</v>
      </c>
      <c r="BC266" s="20">
        <v>29170978700.401745</v>
      </c>
      <c r="BD266" s="20">
        <v>29170978700.401745</v>
      </c>
      <c r="BE266" s="20">
        <v>29170978700.401745</v>
      </c>
      <c r="BF266" s="20">
        <v>29170978700.401745</v>
      </c>
      <c r="BG266" s="20">
        <v>29170978700.401745</v>
      </c>
      <c r="BH266" s="20">
        <v>29170978700.401745</v>
      </c>
      <c r="BI266" s="20">
        <v>29170978700.401745</v>
      </c>
      <c r="BJ266" s="20">
        <v>29170978700.401745</v>
      </c>
      <c r="BK266" s="20">
        <v>29170978700.401745</v>
      </c>
      <c r="BL266" s="20">
        <v>29170978700.401745</v>
      </c>
      <c r="BM266" s="20">
        <v>29170978700.401745</v>
      </c>
      <c r="BN266" s="20">
        <v>29170978700.401745</v>
      </c>
      <c r="BO266" s="20">
        <v>29170978700.401745</v>
      </c>
      <c r="BP266" s="20">
        <v>29170978700.401745</v>
      </c>
      <c r="BQ266" s="20">
        <v>29170978700.401745</v>
      </c>
      <c r="BR266" s="20">
        <v>29170978700.401745</v>
      </c>
      <c r="BS266" s="20">
        <v>29170978700.401745</v>
      </c>
      <c r="BT266" s="20">
        <v>29170978700.401745</v>
      </c>
      <c r="BU266" s="20">
        <v>29170978700.401745</v>
      </c>
      <c r="BV266" s="20">
        <v>29170978700.401745</v>
      </c>
      <c r="BW266" s="20">
        <v>29170978700.401745</v>
      </c>
    </row>
    <row r="280" spans="1:74" ht="35.450000000000003" customHeight="1" x14ac:dyDescent="0.25">
      <c r="A280" s="10">
        <v>896157</v>
      </c>
      <c r="B280" s="10">
        <v>1009245</v>
      </c>
      <c r="C280" s="10">
        <v>1007810</v>
      </c>
      <c r="D280" s="10">
        <v>999230</v>
      </c>
      <c r="E280" s="10">
        <v>878138.96009951783</v>
      </c>
      <c r="F280" s="10">
        <v>689247.2974520314</v>
      </c>
      <c r="G280" s="10">
        <v>690268.32082858495</v>
      </c>
      <c r="H280" s="10">
        <v>701037.27102916862</v>
      </c>
      <c r="I280" s="10">
        <v>726285.26855273847</v>
      </c>
      <c r="J280" s="10">
        <v>805378.23649337259</v>
      </c>
      <c r="K280" s="10">
        <v>521000.39719526621</v>
      </c>
      <c r="L280" s="10">
        <v>513384.87092926446</v>
      </c>
      <c r="M280" s="10">
        <v>531874.52973275608</v>
      </c>
      <c r="N280" s="10">
        <v>694777.07919928816</v>
      </c>
      <c r="O280" s="10">
        <v>482874.9766071543</v>
      </c>
      <c r="P280" s="10">
        <v>500265.81546465639</v>
      </c>
      <c r="Q280" s="10">
        <v>467423.44322581019</v>
      </c>
      <c r="R280" s="10">
        <v>484257.79201827629</v>
      </c>
      <c r="S280" s="10">
        <v>449708.95830125129</v>
      </c>
      <c r="T280" s="10">
        <v>465905.31637626275</v>
      </c>
      <c r="U280" s="10">
        <v>482684.98952661711</v>
      </c>
      <c r="V280" s="10">
        <v>500068.98596141615</v>
      </c>
      <c r="W280" s="10">
        <v>518079.07050461369</v>
      </c>
      <c r="X280" s="10">
        <v>663941.54598124512</v>
      </c>
      <c r="Y280" s="10">
        <v>1009280.4183836151</v>
      </c>
      <c r="Z280" s="10">
        <v>1215461.4550807052</v>
      </c>
      <c r="AA280" s="10">
        <v>1438634.6252416782</v>
      </c>
      <c r="AB280" s="10">
        <v>2187419.1162253469</v>
      </c>
      <c r="AC280" s="10">
        <v>2077349.4987483574</v>
      </c>
      <c r="AD280" s="10">
        <v>1956514.2331051626</v>
      </c>
      <c r="AE280" s="10">
        <v>1609659.3847605553</v>
      </c>
      <c r="AF280" s="10">
        <v>1198224.1790752194</v>
      </c>
      <c r="AG280" s="10">
        <v>1305367.0430722046</v>
      </c>
      <c r="AH280" s="10">
        <v>1356799.6410064399</v>
      </c>
      <c r="AI280" s="10">
        <v>1401086.337914618</v>
      </c>
      <c r="AJ280" s="10">
        <v>1641291.4148261137</v>
      </c>
      <c r="AK280" s="10">
        <v>1700402.8533893593</v>
      </c>
      <c r="AL280" s="10">
        <v>1761643.2022347476</v>
      </c>
      <c r="AM280" s="10">
        <v>1825089.1344918723</v>
      </c>
      <c r="AN280" s="10">
        <v>1890820.0846884246</v>
      </c>
      <c r="AO280" s="10">
        <v>1421065.0445052781</v>
      </c>
      <c r="AP280" s="10">
        <v>1466379.4684224548</v>
      </c>
      <c r="AQ280" s="10">
        <v>1470577.2928694685</v>
      </c>
      <c r="AR280" s="10">
        <v>1517244.80658354</v>
      </c>
      <c r="AS280" s="10">
        <v>1571888.6817416078</v>
      </c>
      <c r="AT280" s="10">
        <v>1614986.0394653613</v>
      </c>
      <c r="AU280" s="10">
        <v>1673150.0846739144</v>
      </c>
      <c r="AV280" s="10">
        <v>1733408.9196034623</v>
      </c>
      <c r="AW280" s="10">
        <v>1795837.9885247652</v>
      </c>
      <c r="AX280" s="10">
        <v>1860515.4528490822</v>
      </c>
      <c r="AY280" s="10">
        <v>1927522.2889865325</v>
      </c>
      <c r="AZ280" s="10">
        <v>1996942.3897288409</v>
      </c>
      <c r="BA280" s="10">
        <v>2068862.6692834031</v>
      </c>
      <c r="BB280" s="10">
        <v>2143373.1720901788</v>
      </c>
      <c r="BC280" s="10">
        <v>2220567.1855576406</v>
      </c>
      <c r="BD280" s="10">
        <v>2300541.3568589361</v>
      </c>
      <c r="BE280" s="10">
        <v>2383395.8139344822</v>
      </c>
      <c r="BF280" s="10">
        <v>2334924.4758688873</v>
      </c>
      <c r="BG280" s="10">
        <v>2579571.4899662836</v>
      </c>
      <c r="BH280" s="10">
        <v>2661386.1640747404</v>
      </c>
      <c r="BI280" s="10">
        <v>2826167.4320274033</v>
      </c>
      <c r="BJ280" s="10">
        <v>2868441.1893309383</v>
      </c>
      <c r="BK280" s="10">
        <v>2996410.4871620834</v>
      </c>
      <c r="BL280" s="10">
        <v>3078776.7952410569</v>
      </c>
      <c r="BM280" s="10">
        <v>3123484.0477899476</v>
      </c>
      <c r="BN280" s="10">
        <v>3290824.017424996</v>
      </c>
      <c r="BO280" s="10">
        <v>2713269.3633011496</v>
      </c>
      <c r="BP280" s="10">
        <v>2884574.3832804477</v>
      </c>
      <c r="BQ280" s="10">
        <v>2683517.7120572133</v>
      </c>
      <c r="BR280" s="10">
        <v>2780165.1391604962</v>
      </c>
      <c r="BS280" s="10">
        <v>2880293.3426803891</v>
      </c>
      <c r="BT280" s="10">
        <v>3713079.9015975939</v>
      </c>
      <c r="BU280" s="10">
        <v>3846807.2168696122</v>
      </c>
      <c r="BV280" s="8">
        <v>0</v>
      </c>
    </row>
    <row r="281" spans="1:74" ht="35.450000000000003" customHeight="1" x14ac:dyDescent="0.25">
      <c r="A281" s="56">
        <f>A280/1000000</f>
        <v>0.89615699999999998</v>
      </c>
      <c r="B281" s="56">
        <f t="shared" ref="B281:BM281" si="402">B280/1000000</f>
        <v>1.0092449999999999</v>
      </c>
      <c r="C281" s="56">
        <f t="shared" si="402"/>
        <v>1.0078100000000001</v>
      </c>
      <c r="D281" s="56">
        <f t="shared" si="402"/>
        <v>0.99922999999999995</v>
      </c>
      <c r="E281" s="56">
        <f t="shared" si="402"/>
        <v>0.87813896009951786</v>
      </c>
      <c r="F281" s="56">
        <f t="shared" si="402"/>
        <v>0.68924729745203139</v>
      </c>
      <c r="G281" s="56">
        <f t="shared" si="402"/>
        <v>0.69026832082858491</v>
      </c>
      <c r="H281" s="56">
        <f t="shared" si="402"/>
        <v>0.70103727102916857</v>
      </c>
      <c r="I281" s="56">
        <f t="shared" si="402"/>
        <v>0.72628526855273845</v>
      </c>
      <c r="J281" s="56">
        <f t="shared" si="402"/>
        <v>0.80537823649337259</v>
      </c>
      <c r="K281" s="56">
        <f t="shared" si="402"/>
        <v>0.52100039719526625</v>
      </c>
      <c r="L281" s="56">
        <f t="shared" si="402"/>
        <v>0.51338487092926444</v>
      </c>
      <c r="M281" s="56">
        <f t="shared" si="402"/>
        <v>0.53187452973275606</v>
      </c>
      <c r="N281" s="56">
        <f t="shared" si="402"/>
        <v>0.69477707919928811</v>
      </c>
      <c r="O281" s="56">
        <f t="shared" si="402"/>
        <v>0.48287497660715428</v>
      </c>
      <c r="P281" s="56">
        <f t="shared" si="402"/>
        <v>0.50026581546465643</v>
      </c>
      <c r="Q281" s="56">
        <f t="shared" si="402"/>
        <v>0.4674234432258102</v>
      </c>
      <c r="R281" s="56">
        <f t="shared" si="402"/>
        <v>0.48425779201827629</v>
      </c>
      <c r="S281" s="56">
        <f t="shared" si="402"/>
        <v>0.44970895830125129</v>
      </c>
      <c r="T281" s="56">
        <f t="shared" si="402"/>
        <v>0.46590531637626276</v>
      </c>
      <c r="U281" s="56">
        <f t="shared" si="402"/>
        <v>0.48268498952661709</v>
      </c>
      <c r="V281" s="56">
        <f t="shared" si="402"/>
        <v>0.50006898596141613</v>
      </c>
      <c r="W281" s="56">
        <f t="shared" si="402"/>
        <v>0.51807907050461366</v>
      </c>
      <c r="X281" s="56">
        <f t="shared" si="402"/>
        <v>0.66394154598124511</v>
      </c>
      <c r="Y281" s="56">
        <f t="shared" si="402"/>
        <v>1.009280418383615</v>
      </c>
      <c r="Z281" s="56">
        <f t="shared" si="402"/>
        <v>1.2154614550807052</v>
      </c>
      <c r="AA281" s="56">
        <f t="shared" si="402"/>
        <v>1.4386346252416782</v>
      </c>
      <c r="AB281" s="56">
        <f t="shared" si="402"/>
        <v>2.1874191162253469</v>
      </c>
      <c r="AC281" s="56">
        <f t="shared" si="402"/>
        <v>2.0773494987483576</v>
      </c>
      <c r="AD281" s="56">
        <f t="shared" si="402"/>
        <v>1.9565142331051626</v>
      </c>
      <c r="AE281" s="56">
        <f t="shared" si="402"/>
        <v>1.6096593847605554</v>
      </c>
      <c r="AF281" s="56">
        <f t="shared" si="402"/>
        <v>1.1982241790752195</v>
      </c>
      <c r="AG281" s="56">
        <f t="shared" si="402"/>
        <v>1.3053670430722046</v>
      </c>
      <c r="AH281" s="56">
        <f t="shared" si="402"/>
        <v>1.35679964100644</v>
      </c>
      <c r="AI281" s="56">
        <f t="shared" si="402"/>
        <v>1.4010863379146179</v>
      </c>
      <c r="AJ281" s="56">
        <f t="shared" si="402"/>
        <v>1.6412914148261137</v>
      </c>
      <c r="AK281" s="56">
        <f t="shared" si="402"/>
        <v>1.7004028533893594</v>
      </c>
      <c r="AL281" s="56">
        <f t="shared" si="402"/>
        <v>1.7616432022347477</v>
      </c>
      <c r="AM281" s="56">
        <f t="shared" si="402"/>
        <v>1.8250891344918723</v>
      </c>
      <c r="AN281" s="56">
        <f t="shared" si="402"/>
        <v>1.8908200846884247</v>
      </c>
      <c r="AO281" s="56">
        <f t="shared" si="402"/>
        <v>1.4210650445052782</v>
      </c>
      <c r="AP281" s="56">
        <f t="shared" si="402"/>
        <v>1.4663794684224547</v>
      </c>
      <c r="AQ281" s="56">
        <f t="shared" si="402"/>
        <v>1.4705772928694685</v>
      </c>
      <c r="AR281" s="56">
        <f t="shared" si="402"/>
        <v>1.51724480658354</v>
      </c>
      <c r="AS281" s="56">
        <f t="shared" si="402"/>
        <v>1.5718886817416078</v>
      </c>
      <c r="AT281" s="56">
        <f t="shared" si="402"/>
        <v>1.6149860394653612</v>
      </c>
      <c r="AU281" s="56">
        <f t="shared" si="402"/>
        <v>1.6731500846739145</v>
      </c>
      <c r="AV281" s="56">
        <f t="shared" si="402"/>
        <v>1.7334089196034623</v>
      </c>
      <c r="AW281" s="56">
        <f t="shared" si="402"/>
        <v>1.7958379885247653</v>
      </c>
      <c r="AX281" s="56">
        <f t="shared" si="402"/>
        <v>1.8605154528490822</v>
      </c>
      <c r="AY281" s="56">
        <f t="shared" si="402"/>
        <v>1.9275222889865324</v>
      </c>
      <c r="AZ281" s="56">
        <f t="shared" si="402"/>
        <v>1.996942389728841</v>
      </c>
      <c r="BA281" s="56">
        <f t="shared" si="402"/>
        <v>2.0688626692834031</v>
      </c>
      <c r="BB281" s="56">
        <f t="shared" si="402"/>
        <v>2.143373172090179</v>
      </c>
      <c r="BC281" s="56">
        <f t="shared" si="402"/>
        <v>2.2205671855576408</v>
      </c>
      <c r="BD281" s="56">
        <f t="shared" si="402"/>
        <v>2.3005413568589361</v>
      </c>
      <c r="BE281" s="56">
        <f t="shared" si="402"/>
        <v>2.3833958139344822</v>
      </c>
      <c r="BF281" s="56">
        <f t="shared" si="402"/>
        <v>2.3349244758688874</v>
      </c>
      <c r="BG281" s="56">
        <f t="shared" si="402"/>
        <v>2.5795714899662836</v>
      </c>
      <c r="BH281" s="56">
        <f t="shared" si="402"/>
        <v>2.6613861640747403</v>
      </c>
      <c r="BI281" s="56">
        <f t="shared" si="402"/>
        <v>2.8261674320274031</v>
      </c>
      <c r="BJ281" s="56">
        <f t="shared" si="402"/>
        <v>2.8684411893309383</v>
      </c>
      <c r="BK281" s="56">
        <f t="shared" si="402"/>
        <v>2.9964104871620836</v>
      </c>
      <c r="BL281" s="56">
        <f t="shared" si="402"/>
        <v>3.078776795241057</v>
      </c>
      <c r="BM281" s="56">
        <f t="shared" si="402"/>
        <v>3.1234840477899475</v>
      </c>
      <c r="BN281" s="56">
        <f t="shared" ref="BN281:BV281" si="403">BN280/1000000</f>
        <v>3.2908240174249959</v>
      </c>
      <c r="BO281" s="56">
        <f t="shared" si="403"/>
        <v>2.7132693633011495</v>
      </c>
      <c r="BP281" s="56">
        <f t="shared" si="403"/>
        <v>2.8845743832804476</v>
      </c>
      <c r="BQ281" s="56">
        <f t="shared" si="403"/>
        <v>2.6835177120572133</v>
      </c>
      <c r="BR281" s="56">
        <f t="shared" si="403"/>
        <v>2.7801651391604962</v>
      </c>
      <c r="BS281" s="56">
        <f t="shared" si="403"/>
        <v>2.8802933426803889</v>
      </c>
      <c r="BT281" s="56">
        <f t="shared" si="403"/>
        <v>3.7130799015975939</v>
      </c>
      <c r="BU281" s="56">
        <f t="shared" si="403"/>
        <v>3.8468072168696121</v>
      </c>
      <c r="BV281" s="56">
        <f t="shared" si="403"/>
        <v>0</v>
      </c>
    </row>
  </sheetData>
  <mergeCells count="4">
    <mergeCell ref="A1:D1"/>
    <mergeCell ref="A9:F9"/>
    <mergeCell ref="A18:I18"/>
    <mergeCell ref="CV32:CV3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947A-333B-4C81-8C9B-768C0B018B55}">
  <dimension ref="A3:CW276"/>
  <sheetViews>
    <sheetView topLeftCell="A81" workbookViewId="0">
      <selection activeCell="AY143" sqref="AY143"/>
    </sheetView>
  </sheetViews>
  <sheetFormatPr defaultColWidth="17.28515625" defaultRowHeight="15" x14ac:dyDescent="0.25"/>
  <cols>
    <col min="5" max="5" width="18.7109375" customWidth="1"/>
  </cols>
  <sheetData>
    <row r="3" spans="1:96" ht="30.75" customHeight="1" x14ac:dyDescent="0.25">
      <c r="A3" s="75" t="s">
        <v>163</v>
      </c>
      <c r="B3" s="75"/>
    </row>
    <row r="4" spans="1:96" ht="24" customHeight="1" x14ac:dyDescent="0.25">
      <c r="A4" s="4" t="s">
        <v>1</v>
      </c>
      <c r="B4" s="6">
        <v>45291</v>
      </c>
      <c r="C4" s="6">
        <v>45657</v>
      </c>
      <c r="D4" s="6">
        <v>46022</v>
      </c>
      <c r="E4" s="6">
        <v>46387</v>
      </c>
      <c r="F4" s="6">
        <v>46752</v>
      </c>
      <c r="G4" s="6">
        <v>47118</v>
      </c>
      <c r="H4" s="6">
        <v>47483</v>
      </c>
      <c r="I4" s="6">
        <v>47848</v>
      </c>
      <c r="J4" s="6">
        <v>48213</v>
      </c>
      <c r="K4" s="6">
        <v>48579</v>
      </c>
      <c r="L4" s="6">
        <v>48944</v>
      </c>
      <c r="M4" s="6">
        <v>49309</v>
      </c>
      <c r="N4" s="6">
        <v>49674</v>
      </c>
      <c r="O4" s="6">
        <v>50040</v>
      </c>
      <c r="P4" s="6">
        <v>50405</v>
      </c>
      <c r="Q4" s="6">
        <v>50770</v>
      </c>
      <c r="R4" s="6">
        <v>51135</v>
      </c>
      <c r="S4" s="6">
        <v>51501</v>
      </c>
      <c r="T4" s="6">
        <v>51866</v>
      </c>
      <c r="U4" s="6">
        <v>52231</v>
      </c>
      <c r="V4" s="6">
        <v>52596</v>
      </c>
      <c r="W4" s="6">
        <v>52962</v>
      </c>
      <c r="X4" s="6">
        <v>53327</v>
      </c>
      <c r="Y4" s="6">
        <v>53692</v>
      </c>
      <c r="Z4" s="6">
        <v>54057</v>
      </c>
      <c r="AA4" s="6">
        <v>54423</v>
      </c>
      <c r="AB4" s="6">
        <v>54788</v>
      </c>
      <c r="AC4" s="6">
        <v>55153</v>
      </c>
      <c r="AD4" s="6">
        <v>55518</v>
      </c>
      <c r="AE4" s="6">
        <v>55884</v>
      </c>
      <c r="AF4" s="6">
        <v>56249</v>
      </c>
      <c r="AG4" s="6">
        <v>56614</v>
      </c>
      <c r="AH4" s="6">
        <v>56979</v>
      </c>
      <c r="AI4" s="6">
        <v>57345</v>
      </c>
      <c r="AJ4" s="6">
        <v>57710</v>
      </c>
      <c r="AK4" s="6">
        <v>58075</v>
      </c>
      <c r="AL4" s="6">
        <v>58440</v>
      </c>
      <c r="AM4" s="6">
        <v>58806</v>
      </c>
      <c r="AN4" s="6">
        <v>59171</v>
      </c>
      <c r="AO4" s="6">
        <v>59536</v>
      </c>
      <c r="AP4" s="6">
        <v>59901</v>
      </c>
      <c r="AQ4" s="6">
        <v>60267</v>
      </c>
      <c r="AR4" s="6">
        <v>60632</v>
      </c>
      <c r="AS4" s="6">
        <v>60997</v>
      </c>
      <c r="AT4" s="6">
        <v>61362</v>
      </c>
      <c r="AU4" s="6">
        <v>61728</v>
      </c>
      <c r="AV4" s="6">
        <v>62093</v>
      </c>
      <c r="AW4" s="6">
        <v>62458</v>
      </c>
      <c r="AX4" s="6">
        <v>62823</v>
      </c>
      <c r="AY4" s="6">
        <v>63189</v>
      </c>
      <c r="AZ4" s="6">
        <v>63554</v>
      </c>
      <c r="BA4" s="6">
        <v>63919</v>
      </c>
      <c r="BB4" s="6">
        <v>64284</v>
      </c>
      <c r="BC4" s="6">
        <v>64650</v>
      </c>
      <c r="BD4" s="6">
        <v>65015</v>
      </c>
      <c r="BE4" s="6">
        <v>65380</v>
      </c>
      <c r="BF4" s="6">
        <v>65745</v>
      </c>
      <c r="BG4" s="6">
        <v>66111</v>
      </c>
      <c r="BH4" s="6">
        <v>66476</v>
      </c>
      <c r="BI4" s="6">
        <v>66841</v>
      </c>
      <c r="BJ4" s="6">
        <v>67206</v>
      </c>
      <c r="BK4" s="6">
        <v>67572</v>
      </c>
      <c r="BL4" s="6">
        <v>67937</v>
      </c>
      <c r="BM4" s="6">
        <v>68302</v>
      </c>
      <c r="BN4" s="6">
        <v>68667</v>
      </c>
      <c r="BO4" s="6">
        <v>69033</v>
      </c>
      <c r="BP4" s="6">
        <v>69398</v>
      </c>
      <c r="BQ4" s="6">
        <v>69763</v>
      </c>
      <c r="BR4" s="6">
        <v>70128</v>
      </c>
      <c r="BS4" s="6">
        <v>70494</v>
      </c>
      <c r="BT4" s="6">
        <v>70859</v>
      </c>
      <c r="BU4" s="6">
        <v>71224</v>
      </c>
      <c r="BV4" s="6">
        <v>71589</v>
      </c>
      <c r="BW4" s="6">
        <v>71955</v>
      </c>
      <c r="BX4" s="6">
        <v>72320</v>
      </c>
      <c r="BY4" s="6">
        <v>72685</v>
      </c>
      <c r="BZ4" s="6">
        <v>73050</v>
      </c>
      <c r="CA4" s="6">
        <v>73415</v>
      </c>
      <c r="CB4" s="6">
        <v>73780</v>
      </c>
      <c r="CC4" s="6">
        <v>74145</v>
      </c>
      <c r="CD4" s="6">
        <v>74510</v>
      </c>
      <c r="CE4" s="6">
        <v>74876</v>
      </c>
      <c r="CF4" s="6">
        <v>75241</v>
      </c>
      <c r="CG4" s="6">
        <v>75606</v>
      </c>
      <c r="CH4" s="6">
        <v>75971</v>
      </c>
      <c r="CI4" s="6">
        <v>76337</v>
      </c>
      <c r="CJ4" s="6">
        <v>76702</v>
      </c>
      <c r="CK4" s="6">
        <v>77067</v>
      </c>
      <c r="CL4" s="6">
        <v>77432</v>
      </c>
      <c r="CM4" s="6">
        <v>77798</v>
      </c>
      <c r="CN4" s="6">
        <v>78163</v>
      </c>
      <c r="CO4" s="6">
        <v>78528</v>
      </c>
      <c r="CP4" s="6">
        <v>78893</v>
      </c>
      <c r="CQ4" s="6">
        <v>79259</v>
      </c>
      <c r="CR4" s="6">
        <v>79624</v>
      </c>
    </row>
    <row r="5" spans="1:96" ht="24" customHeight="1" x14ac:dyDescent="0.25">
      <c r="A5" s="7" t="s">
        <v>159</v>
      </c>
      <c r="B5" s="10">
        <v>896157</v>
      </c>
      <c r="C5" s="10">
        <v>1009245</v>
      </c>
      <c r="D5" s="10">
        <v>1007810</v>
      </c>
      <c r="E5" s="10">
        <v>999230</v>
      </c>
      <c r="F5" s="10">
        <v>878138.96009951783</v>
      </c>
      <c r="G5" s="10">
        <v>689247.2974520314</v>
      </c>
      <c r="H5" s="10">
        <v>690268.32082858495</v>
      </c>
      <c r="I5" s="10">
        <v>701037.27102916862</v>
      </c>
      <c r="J5" s="10">
        <v>726285.26855273847</v>
      </c>
      <c r="K5" s="10">
        <v>805378.23649337259</v>
      </c>
      <c r="L5" s="10">
        <v>521000.39719526621</v>
      </c>
      <c r="M5" s="10">
        <v>513384.87092926446</v>
      </c>
      <c r="N5" s="10">
        <v>531874.52973275608</v>
      </c>
      <c r="O5" s="10">
        <v>694777.07919928816</v>
      </c>
      <c r="P5" s="10">
        <v>482874.9766071543</v>
      </c>
      <c r="Q5" s="10">
        <v>500265.81546465639</v>
      </c>
      <c r="R5" s="10">
        <v>467423.44322581019</v>
      </c>
      <c r="S5" s="10">
        <v>484257.79201827629</v>
      </c>
      <c r="T5" s="10">
        <v>449708.95830125129</v>
      </c>
      <c r="U5" s="10">
        <v>465905.31637626275</v>
      </c>
      <c r="V5" s="10">
        <v>482684.98952661711</v>
      </c>
      <c r="W5" s="10">
        <v>500068.98596141615</v>
      </c>
      <c r="X5" s="10">
        <v>518079.07050461369</v>
      </c>
      <c r="Y5" s="10">
        <v>663941.54598124512</v>
      </c>
      <c r="Z5" s="10">
        <v>1009280.4183836151</v>
      </c>
      <c r="AA5" s="10">
        <v>1215461.4550807052</v>
      </c>
      <c r="AB5" s="10">
        <v>1438634.6252416782</v>
      </c>
      <c r="AC5" s="10">
        <v>2187419.1162253469</v>
      </c>
      <c r="AD5" s="10">
        <v>2077349.4987483574</v>
      </c>
      <c r="AE5" s="10">
        <v>1956514.2331051626</v>
      </c>
      <c r="AF5" s="10">
        <v>1609659.3847605553</v>
      </c>
      <c r="AG5" s="10">
        <v>1198224.1790752194</v>
      </c>
      <c r="AH5" s="10">
        <v>1305367.0430722046</v>
      </c>
      <c r="AI5" s="10">
        <v>1356799.6410064399</v>
      </c>
      <c r="AJ5" s="10">
        <v>1401086.337914618</v>
      </c>
      <c r="AK5" s="10">
        <v>1641291.4148261137</v>
      </c>
      <c r="AL5" s="10">
        <v>1700402.8533893593</v>
      </c>
      <c r="AM5" s="10">
        <v>1761643.2022347476</v>
      </c>
      <c r="AN5" s="10">
        <v>1825089.1344918723</v>
      </c>
      <c r="AO5" s="10">
        <v>1890820.0846884246</v>
      </c>
      <c r="AP5" s="10">
        <v>1421065.0445052781</v>
      </c>
      <c r="AQ5" s="10">
        <v>1466379.4684224548</v>
      </c>
      <c r="AR5" s="10">
        <v>1470577.2928694685</v>
      </c>
      <c r="AS5" s="10">
        <v>1517244.80658354</v>
      </c>
      <c r="AT5" s="10">
        <v>1571888.6817416078</v>
      </c>
      <c r="AU5" s="10">
        <v>1614986.0394653613</v>
      </c>
      <c r="AV5" s="10">
        <v>1673150.0846739144</v>
      </c>
      <c r="AW5" s="10">
        <v>1733408.9196034623</v>
      </c>
      <c r="AX5" s="10">
        <v>1795837.9885247652</v>
      </c>
      <c r="AY5" s="10">
        <v>1860515.4528490822</v>
      </c>
      <c r="AZ5" s="10">
        <v>1927522.2889865325</v>
      </c>
      <c r="BA5" s="10">
        <v>1996942.3897288409</v>
      </c>
      <c r="BB5" s="10">
        <v>2068862.6692834031</v>
      </c>
      <c r="BC5" s="10">
        <v>1605287.8569210963</v>
      </c>
      <c r="BD5" s="10">
        <v>1663102.6201456806</v>
      </c>
      <c r="BE5" s="10">
        <v>1722999.5936307514</v>
      </c>
      <c r="BF5" s="10">
        <v>1785053.7685952815</v>
      </c>
      <c r="BG5" s="10">
        <v>1715033.0220983862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</row>
    <row r="6" spans="1:96" ht="24" customHeight="1" x14ac:dyDescent="0.25">
      <c r="A6" s="7" t="s">
        <v>160</v>
      </c>
      <c r="B6" s="8">
        <v>896157</v>
      </c>
      <c r="C6" s="8">
        <v>1009245</v>
      </c>
      <c r="D6" s="8">
        <v>1007810</v>
      </c>
      <c r="E6" s="8">
        <v>999230</v>
      </c>
      <c r="F6" s="8">
        <v>878138.96009951783</v>
      </c>
      <c r="G6" s="8">
        <v>689247.2974520314</v>
      </c>
      <c r="H6" s="8">
        <v>690268.32082858495</v>
      </c>
      <c r="I6" s="8">
        <v>701037.27102916862</v>
      </c>
      <c r="J6" s="8">
        <v>726285.26855273847</v>
      </c>
      <c r="K6" s="8">
        <v>805378.23649337259</v>
      </c>
      <c r="L6" s="8">
        <v>521000.39719526621</v>
      </c>
      <c r="M6" s="8">
        <v>513384.87092926446</v>
      </c>
      <c r="N6" s="8">
        <v>531874.52973275608</v>
      </c>
      <c r="O6" s="8">
        <v>694777.07919928816</v>
      </c>
      <c r="P6" s="8">
        <v>482874.9766071543</v>
      </c>
      <c r="Q6" s="8">
        <v>500265.81546465639</v>
      </c>
      <c r="R6" s="8">
        <v>467423.44322581019</v>
      </c>
      <c r="S6" s="8">
        <v>484257.79201827629</v>
      </c>
      <c r="T6" s="8">
        <v>449708.95830125129</v>
      </c>
      <c r="U6" s="8">
        <v>465905.31637626275</v>
      </c>
      <c r="V6" s="8">
        <v>482684.98952661711</v>
      </c>
      <c r="W6" s="8">
        <v>500068.98596141615</v>
      </c>
      <c r="X6" s="8">
        <v>518079.07050461369</v>
      </c>
      <c r="Y6" s="8">
        <v>663941.54598124512</v>
      </c>
      <c r="Z6" s="8">
        <v>1009280.4183836151</v>
      </c>
      <c r="AA6" s="8">
        <v>1215461.4550807052</v>
      </c>
      <c r="AB6" s="8">
        <v>1438634.6252416782</v>
      </c>
      <c r="AC6" s="8">
        <v>2187419.1162253469</v>
      </c>
      <c r="AD6" s="8">
        <v>2077349.4987483574</v>
      </c>
      <c r="AE6" s="8">
        <v>1956514.2331051626</v>
      </c>
      <c r="AF6" s="8">
        <v>1609659.3847605553</v>
      </c>
      <c r="AG6" s="8">
        <v>1198224.1790752194</v>
      </c>
      <c r="AH6" s="8">
        <v>1305367.0430722046</v>
      </c>
      <c r="AI6" s="8">
        <v>1356799.6410064399</v>
      </c>
      <c r="AJ6" s="8">
        <v>1401086.337914618</v>
      </c>
      <c r="AK6" s="8">
        <v>1641291.4148261137</v>
      </c>
      <c r="AL6" s="8">
        <v>1700402.8533893593</v>
      </c>
      <c r="AM6" s="8">
        <v>1761643.2022347476</v>
      </c>
      <c r="AN6" s="8">
        <v>1825089.1344918723</v>
      </c>
      <c r="AO6" s="8">
        <v>1890820.0846884246</v>
      </c>
      <c r="AP6" s="8">
        <v>1421065.0445052781</v>
      </c>
      <c r="AQ6" s="8">
        <v>1466379.4684224548</v>
      </c>
      <c r="AR6" s="8">
        <v>1470577.2928694685</v>
      </c>
      <c r="AS6" s="8">
        <v>1517244.80658354</v>
      </c>
      <c r="AT6" s="8">
        <v>1571888.6817416078</v>
      </c>
      <c r="AU6" s="8">
        <v>1614986.0394653613</v>
      </c>
      <c r="AV6" s="8">
        <v>1673150.0846739144</v>
      </c>
      <c r="AW6" s="8">
        <v>1733408.9196034623</v>
      </c>
      <c r="AX6" s="8">
        <v>1795837.9885247652</v>
      </c>
      <c r="AY6" s="8">
        <v>1860515.4528490822</v>
      </c>
      <c r="AZ6" s="8">
        <v>1927522.2889865325</v>
      </c>
      <c r="BA6" s="8">
        <v>1996942.3897288409</v>
      </c>
      <c r="BB6" s="8">
        <v>2068862.6692834031</v>
      </c>
      <c r="BC6" s="8">
        <v>2143373.1720901788</v>
      </c>
      <c r="BD6" s="8">
        <v>2220567.1855576406</v>
      </c>
      <c r="BE6" s="8">
        <v>2300541.3568589361</v>
      </c>
      <c r="BF6" s="8">
        <v>2383395.8139344822</v>
      </c>
      <c r="BG6" s="8">
        <v>2334924.4758688873</v>
      </c>
      <c r="BH6" s="8">
        <v>2579571.4899662836</v>
      </c>
      <c r="BI6" s="8">
        <v>2661386.1640747404</v>
      </c>
      <c r="BJ6" s="8">
        <v>2826167.4320274033</v>
      </c>
      <c r="BK6" s="8">
        <v>2868441.1893309383</v>
      </c>
      <c r="BL6" s="8">
        <v>2996410.4871620834</v>
      </c>
      <c r="BM6" s="8">
        <v>3078776.7952410569</v>
      </c>
      <c r="BN6" s="8">
        <v>3123484.0477899476</v>
      </c>
      <c r="BO6" s="8">
        <v>3290824.017424996</v>
      </c>
      <c r="BP6" s="8">
        <v>2713269.3633011496</v>
      </c>
      <c r="BQ6" s="8">
        <v>2884574.3832804477</v>
      </c>
      <c r="BR6" s="8">
        <v>2683517.7120572133</v>
      </c>
      <c r="BS6" s="8">
        <v>2780165.1391604962</v>
      </c>
      <c r="BT6" s="8">
        <v>2880293.3426803891</v>
      </c>
      <c r="BU6" s="8">
        <v>3713079.9015975939</v>
      </c>
      <c r="BV6" s="8">
        <v>3846807.2168696122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</row>
    <row r="7" spans="1:96" ht="24" customHeight="1" x14ac:dyDescent="0.25">
      <c r="A7" s="7" t="s">
        <v>161</v>
      </c>
      <c r="B7" s="8">
        <v>896157</v>
      </c>
      <c r="C7" s="8">
        <v>1009245</v>
      </c>
      <c r="D7" s="8">
        <v>1007810</v>
      </c>
      <c r="E7" s="8">
        <v>999230</v>
      </c>
      <c r="F7" s="8">
        <v>887113.26094064454</v>
      </c>
      <c r="G7" s="8">
        <v>700775.61230066465</v>
      </c>
      <c r="H7" s="8">
        <v>702645.73552314308</v>
      </c>
      <c r="I7" s="8">
        <v>714453.79160701938</v>
      </c>
      <c r="J7" s="8">
        <v>741062.50041845744</v>
      </c>
      <c r="K7" s="8">
        <v>822738.94708397146</v>
      </c>
      <c r="L7" s="8">
        <v>532862.04378176935</v>
      </c>
      <c r="M7" s="8">
        <v>525695.62512135785</v>
      </c>
      <c r="N7" s="8">
        <v>545274.33262718248</v>
      </c>
      <c r="O7" s="8">
        <v>713125.40571924858</v>
      </c>
      <c r="P7" s="8">
        <v>496214.77476341807</v>
      </c>
      <c r="Q7" s="8">
        <v>514695.51432239538</v>
      </c>
      <c r="R7" s="8">
        <v>481475.96363271755</v>
      </c>
      <c r="S7" s="8">
        <v>499407.7793309628</v>
      </c>
      <c r="T7" s="8">
        <v>464327.91014350974</v>
      </c>
      <c r="U7" s="8">
        <v>481621.07353514328</v>
      </c>
      <c r="V7" s="8">
        <v>499558.29362368572</v>
      </c>
      <c r="W7" s="8">
        <v>518163.55728877557</v>
      </c>
      <c r="X7" s="8">
        <v>537461.74476369016</v>
      </c>
      <c r="Y7" s="8">
        <v>689597.88359582017</v>
      </c>
      <c r="Z7" s="8">
        <v>1049524.271848615</v>
      </c>
      <c r="AA7" s="8">
        <v>1265424.9562962838</v>
      </c>
      <c r="AB7" s="8">
        <v>1499547.675050603</v>
      </c>
      <c r="AC7" s="8">
        <v>2282739.4119877648</v>
      </c>
      <c r="AD7" s="8">
        <v>2170443.4165376183</v>
      </c>
      <c r="AE7" s="8">
        <v>2046616.5191457267</v>
      </c>
      <c r="AF7" s="8">
        <v>1685784.336975351</v>
      </c>
      <c r="AG7" s="8">
        <v>1256379.0102809756</v>
      </c>
      <c r="AH7" s="8">
        <v>1370344.6286122552</v>
      </c>
      <c r="AI7" s="8">
        <v>1426025.9968341934</v>
      </c>
      <c r="AJ7" s="8">
        <v>1474318.0614198758</v>
      </c>
      <c r="AK7" s="8">
        <v>1729125.6387187247</v>
      </c>
      <c r="AL7" s="8">
        <v>1793524.2060712313</v>
      </c>
      <c r="AM7" s="8">
        <v>1860321.1968720932</v>
      </c>
      <c r="AN7" s="8">
        <v>1929605.9366338819</v>
      </c>
      <c r="AO7" s="8">
        <v>2001471.0776575231</v>
      </c>
      <c r="AP7" s="8">
        <v>1506009.2296423649</v>
      </c>
      <c r="AQ7" s="8">
        <v>1555874.6782199123</v>
      </c>
      <c r="AR7" s="8">
        <v>1562178.5206413681</v>
      </c>
      <c r="AS7" s="8">
        <v>1613663.7048931343</v>
      </c>
      <c r="AT7" s="8">
        <v>1673762.0739514166</v>
      </c>
      <c r="AU7" s="8">
        <v>1721691.2541360948</v>
      </c>
      <c r="AV7" s="8">
        <v>1785812.9395168419</v>
      </c>
      <c r="AW7" s="8">
        <v>1852322.7363119849</v>
      </c>
      <c r="AX7" s="8">
        <v>1921309.5859785927</v>
      </c>
      <c r="AY7" s="8">
        <v>1992865.7424585479</v>
      </c>
      <c r="AZ7" s="8">
        <v>2067086.8955468331</v>
      </c>
      <c r="BA7" s="8">
        <v>2144072.2988544819</v>
      </c>
      <c r="BB7" s="8">
        <v>2223924.9025373096</v>
      </c>
      <c r="BC7" s="8">
        <v>2306751.4909679173</v>
      </c>
      <c r="BD7" s="8">
        <v>2392662.8255350622</v>
      </c>
      <c r="BE7" s="8">
        <v>2481773.7927613854</v>
      </c>
      <c r="BF7" s="8">
        <v>2574203.5579375341</v>
      </c>
      <c r="BG7" s="8">
        <v>2524841.4800504753</v>
      </c>
      <c r="BH7" s="8">
        <v>2792694.3862355584</v>
      </c>
      <c r="BI7" s="8">
        <v>2884684.3820918631</v>
      </c>
      <c r="BJ7" s="8">
        <v>3066922.917030422</v>
      </c>
      <c r="BK7" s="8">
        <v>3116488.2101206537</v>
      </c>
      <c r="BL7" s="8">
        <v>3259383.1148893032</v>
      </c>
      <c r="BM7" s="8">
        <v>3352948.4192863349</v>
      </c>
      <c r="BN7" s="8">
        <v>3405669.6955339783</v>
      </c>
      <c r="BO7" s="8">
        <v>3592381.5374695593</v>
      </c>
      <c r="BP7" s="8">
        <v>2965413.5887595075</v>
      </c>
      <c r="BQ7" s="8">
        <v>3156375.5424155076</v>
      </c>
      <c r="BR7" s="8">
        <v>3190411.1726373183</v>
      </c>
      <c r="BS7" s="8">
        <v>3274581.3688131645</v>
      </c>
      <c r="BT7" s="8">
        <v>3396538.0063811764</v>
      </c>
      <c r="BU7" s="8">
        <v>4231372.153927505</v>
      </c>
      <c r="BV7" s="8">
        <v>4388962.9608339025</v>
      </c>
      <c r="BW7" s="8">
        <v>4552422.9897132125</v>
      </c>
      <c r="BX7" s="8">
        <v>4721970.830515217</v>
      </c>
      <c r="BY7" s="8">
        <v>4897833.2142288936</v>
      </c>
      <c r="BZ7" s="8">
        <v>5080245.3160826275</v>
      </c>
      <c r="CA7" s="8">
        <v>5269451.0700366478</v>
      </c>
      <c r="CB7" s="8">
        <v>5465703.4949882235</v>
      </c>
      <c r="CC7" s="8">
        <v>3746210.3743122527</v>
      </c>
      <c r="CD7" s="8">
        <v>3885732.0930958414</v>
      </c>
      <c r="CE7" s="8">
        <v>4030450.0790580716</v>
      </c>
      <c r="CF7" s="8">
        <v>4180557.8590048579</v>
      </c>
      <c r="CG7" s="8">
        <v>4336256.1673438996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</row>
    <row r="8" spans="1:96" ht="24" customHeight="1" x14ac:dyDescent="0.25">
      <c r="A8" s="7" t="s">
        <v>162</v>
      </c>
      <c r="B8" s="10">
        <v>896157</v>
      </c>
      <c r="C8" s="10">
        <v>1009245</v>
      </c>
      <c r="D8" s="10">
        <v>1007810</v>
      </c>
      <c r="E8" s="10">
        <v>999230</v>
      </c>
      <c r="F8" s="10">
        <v>887113.26094064454</v>
      </c>
      <c r="G8" s="10">
        <v>700775.61230066465</v>
      </c>
      <c r="H8" s="10">
        <v>702645.73552314308</v>
      </c>
      <c r="I8" s="10">
        <v>714453.79160701938</v>
      </c>
      <c r="J8" s="10">
        <v>741062.50041845744</v>
      </c>
      <c r="K8" s="10">
        <v>822738.94708397146</v>
      </c>
      <c r="L8" s="10">
        <v>532862.04378176935</v>
      </c>
      <c r="M8" s="10">
        <v>525695.62512135785</v>
      </c>
      <c r="N8" s="10">
        <v>545274.33262718248</v>
      </c>
      <c r="O8" s="10">
        <v>713125.40571924858</v>
      </c>
      <c r="P8" s="10">
        <v>496214.77476341807</v>
      </c>
      <c r="Q8" s="10">
        <v>514695.51432239538</v>
      </c>
      <c r="R8" s="10">
        <v>481475.96363271755</v>
      </c>
      <c r="S8" s="10">
        <v>499407.7793309628</v>
      </c>
      <c r="T8" s="10">
        <v>464327.91014350974</v>
      </c>
      <c r="U8" s="10">
        <v>481621.07353514328</v>
      </c>
      <c r="V8" s="10">
        <v>499558.29362368572</v>
      </c>
      <c r="W8" s="10">
        <v>518163.55728877557</v>
      </c>
      <c r="X8" s="10">
        <v>537461.74476369016</v>
      </c>
      <c r="Y8" s="10">
        <v>689597.88359582017</v>
      </c>
      <c r="Z8" s="10">
        <v>1049524.271848615</v>
      </c>
      <c r="AA8" s="10">
        <v>1265424.9562962838</v>
      </c>
      <c r="AB8" s="10">
        <v>1499547.675050603</v>
      </c>
      <c r="AC8" s="10">
        <v>2282739.4119877648</v>
      </c>
      <c r="AD8" s="10">
        <v>2170443.4165376183</v>
      </c>
      <c r="AE8" s="10">
        <v>2046616.5191457267</v>
      </c>
      <c r="AF8" s="10">
        <v>1685784.336975351</v>
      </c>
      <c r="AG8" s="10">
        <v>1256379.0102809756</v>
      </c>
      <c r="AH8" s="10">
        <v>1370344.6286122552</v>
      </c>
      <c r="AI8" s="10">
        <v>1426025.9968341934</v>
      </c>
      <c r="AJ8" s="10">
        <v>1474318.0614198758</v>
      </c>
      <c r="AK8" s="10">
        <v>1729125.6387187247</v>
      </c>
      <c r="AL8" s="10">
        <v>1793524.2060712313</v>
      </c>
      <c r="AM8" s="10">
        <v>1860321.1968720932</v>
      </c>
      <c r="AN8" s="10">
        <v>1929605.9366338819</v>
      </c>
      <c r="AO8" s="10">
        <v>2001471.0776575231</v>
      </c>
      <c r="AP8" s="10">
        <v>1506009.2296423649</v>
      </c>
      <c r="AQ8" s="10">
        <v>1555874.6782199123</v>
      </c>
      <c r="AR8" s="10">
        <v>1562178.5206413681</v>
      </c>
      <c r="AS8" s="10">
        <v>1613663.7048931343</v>
      </c>
      <c r="AT8" s="10">
        <v>1673762.0739514166</v>
      </c>
      <c r="AU8" s="10">
        <v>1721691.2541360948</v>
      </c>
      <c r="AV8" s="10">
        <v>1785812.9395168419</v>
      </c>
      <c r="AW8" s="10">
        <v>1852322.7363119849</v>
      </c>
      <c r="AX8" s="10">
        <v>1921309.5859785927</v>
      </c>
      <c r="AY8" s="10">
        <v>1992865.7424585479</v>
      </c>
      <c r="AZ8" s="10">
        <v>2067086.8955468331</v>
      </c>
      <c r="BA8" s="10">
        <v>2144072.2988544819</v>
      </c>
      <c r="BB8" s="10">
        <v>2223924.9025373096</v>
      </c>
      <c r="BC8" s="10">
        <v>2306751.4909679173</v>
      </c>
      <c r="BD8" s="10">
        <v>2392662.8255350622</v>
      </c>
      <c r="BE8" s="10">
        <v>2481773.7927613854</v>
      </c>
      <c r="BF8" s="10">
        <v>2574203.5579375341</v>
      </c>
      <c r="BG8" s="10">
        <v>2524841.4800504753</v>
      </c>
      <c r="BH8" s="10">
        <v>2792694.3862355584</v>
      </c>
      <c r="BI8" s="10">
        <v>2884684.3820918631</v>
      </c>
      <c r="BJ8" s="10">
        <v>3066922.917030422</v>
      </c>
      <c r="BK8" s="10">
        <v>3116488.2101206537</v>
      </c>
      <c r="BL8" s="10">
        <v>3259383.1148893032</v>
      </c>
      <c r="BM8" s="8">
        <v>3352948.4192863349</v>
      </c>
      <c r="BN8" s="8">
        <v>3405669.6955339783</v>
      </c>
      <c r="BO8" s="8">
        <v>3592381.5374695593</v>
      </c>
      <c r="BP8" s="8">
        <v>2965413.5887595075</v>
      </c>
      <c r="BQ8" s="8">
        <v>3156375.5424155076</v>
      </c>
      <c r="BR8" s="8">
        <v>3190411.1726373183</v>
      </c>
      <c r="BS8" s="8">
        <v>3274581.3688131645</v>
      </c>
      <c r="BT8" s="8">
        <v>3396538.0063811764</v>
      </c>
      <c r="BU8" s="8">
        <v>4231372.153927505</v>
      </c>
      <c r="BV8" s="8">
        <v>4388962.9608339025</v>
      </c>
      <c r="BW8" s="8">
        <v>4552422.9897132125</v>
      </c>
      <c r="BX8" s="8">
        <v>4721970.830515217</v>
      </c>
      <c r="BY8" s="8">
        <v>4897833.2142288936</v>
      </c>
      <c r="BZ8" s="8">
        <v>5080245.3160826275</v>
      </c>
      <c r="CA8" s="8">
        <v>5269451.0700366478</v>
      </c>
      <c r="CB8" s="8">
        <v>5465703.4949882235</v>
      </c>
      <c r="CC8" s="8">
        <v>5669265.0331258755</v>
      </c>
      <c r="CD8" s="8">
        <v>5880407.9008850399</v>
      </c>
      <c r="CE8" s="8">
        <v>6099414.4529745486</v>
      </c>
      <c r="CF8" s="8">
        <v>6326577.5599606857</v>
      </c>
      <c r="CG8" s="8">
        <v>6562200.9999137735</v>
      </c>
      <c r="CH8" s="8">
        <v>6806599.8646410219</v>
      </c>
      <c r="CI8" s="8">
        <v>7060100.9810488801</v>
      </c>
      <c r="CJ8" s="8">
        <v>7323043.348198371</v>
      </c>
      <c r="CK8" s="8">
        <v>7595778.5906378571</v>
      </c>
      <c r="CL8" s="8">
        <v>7878671.428619476</v>
      </c>
      <c r="CM8" s="8">
        <v>8172100.1658280613</v>
      </c>
      <c r="CN8" s="8">
        <v>5601183.1686837422</v>
      </c>
      <c r="CO8" s="8">
        <v>5809790.4343821984</v>
      </c>
      <c r="CP8" s="8">
        <v>6026166.9498965638</v>
      </c>
      <c r="CQ8" s="8">
        <v>6250602.068728026</v>
      </c>
      <c r="CR8" s="8">
        <v>6483395.920894241</v>
      </c>
    </row>
    <row r="31" spans="1:96" ht="30.75" customHeight="1" x14ac:dyDescent="0.25">
      <c r="A31" s="75" t="s">
        <v>163</v>
      </c>
      <c r="B31" s="75"/>
    </row>
    <row r="32" spans="1:96" ht="24" customHeight="1" x14ac:dyDescent="0.25">
      <c r="A32" s="4" t="s">
        <v>164</v>
      </c>
      <c r="B32" s="6">
        <v>45291</v>
      </c>
      <c r="C32" s="6">
        <v>45657</v>
      </c>
      <c r="D32" s="6">
        <v>46022</v>
      </c>
      <c r="E32" s="6">
        <v>46387</v>
      </c>
      <c r="F32" s="6">
        <v>46752</v>
      </c>
      <c r="G32" s="6">
        <v>47118</v>
      </c>
      <c r="H32" s="6">
        <v>47483</v>
      </c>
      <c r="I32" s="6">
        <v>47848</v>
      </c>
      <c r="J32" s="6">
        <v>48213</v>
      </c>
      <c r="K32" s="6">
        <v>48579</v>
      </c>
      <c r="L32" s="6">
        <v>48944</v>
      </c>
      <c r="M32" s="6">
        <v>49309</v>
      </c>
      <c r="N32" s="6">
        <v>49674</v>
      </c>
      <c r="O32" s="6">
        <v>50040</v>
      </c>
      <c r="P32" s="6">
        <v>50405</v>
      </c>
      <c r="Q32" s="6">
        <v>50770</v>
      </c>
      <c r="R32" s="6">
        <v>51135</v>
      </c>
      <c r="S32" s="6">
        <v>51501</v>
      </c>
      <c r="T32" s="6">
        <v>51866</v>
      </c>
      <c r="U32" s="6">
        <v>52231</v>
      </c>
      <c r="V32" s="6">
        <v>52596</v>
      </c>
      <c r="W32" s="6">
        <v>52962</v>
      </c>
      <c r="X32" s="6">
        <v>53327</v>
      </c>
      <c r="Y32" s="6">
        <v>53692</v>
      </c>
      <c r="Z32" s="6">
        <v>54057</v>
      </c>
      <c r="AA32" s="6">
        <v>54423</v>
      </c>
      <c r="AB32" s="6">
        <v>54788</v>
      </c>
      <c r="AC32" s="6">
        <v>55153</v>
      </c>
      <c r="AD32" s="6">
        <v>55518</v>
      </c>
      <c r="AE32" s="6">
        <v>55884</v>
      </c>
      <c r="AF32" s="6">
        <v>56249</v>
      </c>
      <c r="AG32" s="6">
        <v>56614</v>
      </c>
      <c r="AH32" s="6">
        <v>56979</v>
      </c>
      <c r="AI32" s="6">
        <v>57345</v>
      </c>
      <c r="AJ32" s="6">
        <v>57710</v>
      </c>
      <c r="AK32" s="6">
        <v>58075</v>
      </c>
      <c r="AL32" s="6">
        <v>58440</v>
      </c>
      <c r="AM32" s="6">
        <v>58806</v>
      </c>
      <c r="AN32" s="6">
        <v>59171</v>
      </c>
      <c r="AO32" s="6">
        <v>59536</v>
      </c>
      <c r="AP32" s="6">
        <v>59901</v>
      </c>
      <c r="AQ32" s="6">
        <v>60267</v>
      </c>
      <c r="AR32" s="6">
        <v>60632</v>
      </c>
      <c r="AS32" s="6">
        <v>60997</v>
      </c>
      <c r="AT32" s="6">
        <v>61362</v>
      </c>
      <c r="AU32" s="6">
        <v>61728</v>
      </c>
      <c r="AV32" s="6">
        <v>62093</v>
      </c>
      <c r="AW32" s="6">
        <v>62458</v>
      </c>
      <c r="AX32" s="6">
        <v>62823</v>
      </c>
      <c r="AY32" s="6">
        <v>63189</v>
      </c>
      <c r="AZ32" s="6">
        <v>63554</v>
      </c>
      <c r="BA32" s="6">
        <v>63919</v>
      </c>
      <c r="BB32" s="6">
        <v>64284</v>
      </c>
      <c r="BC32" s="6">
        <v>64650</v>
      </c>
      <c r="BD32" s="6">
        <v>65015</v>
      </c>
      <c r="BE32" s="6">
        <v>65380</v>
      </c>
      <c r="BF32" s="6">
        <v>65745</v>
      </c>
      <c r="BG32" s="6">
        <v>66111</v>
      </c>
      <c r="BH32" s="6">
        <v>66476</v>
      </c>
      <c r="BI32" s="6">
        <v>66841</v>
      </c>
      <c r="BJ32" s="6">
        <v>67206</v>
      </c>
      <c r="BK32" s="6">
        <v>67572</v>
      </c>
      <c r="BL32" s="6">
        <v>67937</v>
      </c>
      <c r="BM32" s="6">
        <v>68302</v>
      </c>
      <c r="BN32" s="6">
        <v>68667</v>
      </c>
      <c r="BO32" s="6">
        <v>69033</v>
      </c>
      <c r="BP32" s="6">
        <v>69398</v>
      </c>
      <c r="BQ32" s="6">
        <v>69763</v>
      </c>
      <c r="BR32" s="6">
        <v>70128</v>
      </c>
      <c r="BS32" s="6">
        <v>70494</v>
      </c>
      <c r="BT32" s="6">
        <v>70859</v>
      </c>
      <c r="BU32" s="6">
        <v>71224</v>
      </c>
      <c r="BV32" s="6">
        <v>71589</v>
      </c>
      <c r="BW32" s="6">
        <v>71955</v>
      </c>
      <c r="BX32" s="6">
        <v>72320</v>
      </c>
      <c r="BY32" s="6">
        <v>72685</v>
      </c>
      <c r="BZ32" s="6">
        <v>73050</v>
      </c>
      <c r="CA32" s="6">
        <v>73415</v>
      </c>
      <c r="CB32" s="6">
        <v>73780</v>
      </c>
      <c r="CC32" s="6">
        <v>74145</v>
      </c>
      <c r="CD32" s="6">
        <v>74510</v>
      </c>
      <c r="CE32" s="6">
        <v>74876</v>
      </c>
      <c r="CF32" s="6">
        <v>75241</v>
      </c>
      <c r="CG32" s="6">
        <v>75606</v>
      </c>
      <c r="CH32" s="6">
        <v>75971</v>
      </c>
      <c r="CI32" s="6">
        <v>76337</v>
      </c>
      <c r="CJ32" s="6">
        <v>76702</v>
      </c>
      <c r="CK32" s="6">
        <v>77067</v>
      </c>
      <c r="CL32" s="6">
        <v>77432</v>
      </c>
      <c r="CM32" s="6">
        <v>77798</v>
      </c>
      <c r="CN32" s="6">
        <v>78163</v>
      </c>
      <c r="CO32" s="6">
        <v>78528</v>
      </c>
      <c r="CP32" s="6">
        <v>78893</v>
      </c>
      <c r="CQ32" s="6">
        <v>79259</v>
      </c>
      <c r="CR32" s="6">
        <v>79624</v>
      </c>
    </row>
    <row r="33" spans="1:96" ht="24" customHeight="1" x14ac:dyDescent="0.25">
      <c r="A33" s="7" t="s">
        <v>159</v>
      </c>
      <c r="B33" s="10">
        <f>B5/1000</f>
        <v>896.15700000000004</v>
      </c>
      <c r="C33" s="10">
        <f t="shared" ref="C33:D33" si="0">C5/1000</f>
        <v>1009.245</v>
      </c>
      <c r="D33" s="10">
        <f t="shared" si="0"/>
        <v>1007.81</v>
      </c>
      <c r="E33" s="10">
        <f t="shared" ref="E33:BP33" si="1">E5/1000</f>
        <v>999.23</v>
      </c>
      <c r="F33" s="10">
        <f t="shared" si="1"/>
        <v>878.13896009951782</v>
      </c>
      <c r="G33" s="10">
        <f t="shared" si="1"/>
        <v>689.24729745203138</v>
      </c>
      <c r="H33" s="10">
        <f t="shared" si="1"/>
        <v>690.26832082858493</v>
      </c>
      <c r="I33" s="10">
        <f t="shared" si="1"/>
        <v>701.03727102916866</v>
      </c>
      <c r="J33" s="10">
        <f t="shared" si="1"/>
        <v>726.28526855273844</v>
      </c>
      <c r="K33" s="10">
        <f t="shared" si="1"/>
        <v>805.37823649337258</v>
      </c>
      <c r="L33" s="10">
        <f t="shared" si="1"/>
        <v>521.00039719526626</v>
      </c>
      <c r="M33" s="10">
        <f t="shared" si="1"/>
        <v>513.38487092926448</v>
      </c>
      <c r="N33" s="10">
        <f t="shared" si="1"/>
        <v>531.87452973275606</v>
      </c>
      <c r="O33" s="10">
        <f t="shared" si="1"/>
        <v>694.77707919928821</v>
      </c>
      <c r="P33" s="10">
        <f t="shared" si="1"/>
        <v>482.87497660715428</v>
      </c>
      <c r="Q33" s="10">
        <f t="shared" si="1"/>
        <v>500.26581546465638</v>
      </c>
      <c r="R33" s="10">
        <f t="shared" si="1"/>
        <v>467.42344322581016</v>
      </c>
      <c r="S33" s="10">
        <f t="shared" si="1"/>
        <v>484.25779201827629</v>
      </c>
      <c r="T33" s="10">
        <f t="shared" si="1"/>
        <v>449.7089583012513</v>
      </c>
      <c r="U33" s="10">
        <f t="shared" si="1"/>
        <v>465.90531637626276</v>
      </c>
      <c r="V33" s="10">
        <f t="shared" si="1"/>
        <v>482.68498952661713</v>
      </c>
      <c r="W33" s="10">
        <f t="shared" si="1"/>
        <v>500.06898596141616</v>
      </c>
      <c r="X33" s="10">
        <f t="shared" si="1"/>
        <v>518.0790705046137</v>
      </c>
      <c r="Y33" s="10">
        <f t="shared" si="1"/>
        <v>663.9415459812451</v>
      </c>
      <c r="Z33" s="10">
        <f t="shared" si="1"/>
        <v>1009.2804183836151</v>
      </c>
      <c r="AA33" s="10">
        <f t="shared" si="1"/>
        <v>1215.4614550807053</v>
      </c>
      <c r="AB33" s="10">
        <f t="shared" si="1"/>
        <v>1438.6346252416781</v>
      </c>
      <c r="AC33" s="10">
        <f t="shared" si="1"/>
        <v>2187.4191162253469</v>
      </c>
      <c r="AD33" s="10">
        <f t="shared" si="1"/>
        <v>2077.3494987483573</v>
      </c>
      <c r="AE33" s="10">
        <f t="shared" si="1"/>
        <v>1956.5142331051627</v>
      </c>
      <c r="AF33" s="10">
        <f t="shared" si="1"/>
        <v>1609.6593847605554</v>
      </c>
      <c r="AG33" s="10">
        <f t="shared" si="1"/>
        <v>1198.2241790752194</v>
      </c>
      <c r="AH33" s="10">
        <f t="shared" si="1"/>
        <v>1305.3670430722045</v>
      </c>
      <c r="AI33" s="10">
        <f t="shared" si="1"/>
        <v>1356.79964100644</v>
      </c>
      <c r="AJ33" s="10">
        <f t="shared" si="1"/>
        <v>1401.0863379146181</v>
      </c>
      <c r="AK33" s="10">
        <f t="shared" si="1"/>
        <v>1641.2914148261136</v>
      </c>
      <c r="AL33" s="10">
        <f t="shared" si="1"/>
        <v>1700.4028533893593</v>
      </c>
      <c r="AM33" s="10">
        <f t="shared" si="1"/>
        <v>1761.6432022347476</v>
      </c>
      <c r="AN33" s="10">
        <f t="shared" si="1"/>
        <v>1825.0891344918723</v>
      </c>
      <c r="AO33" s="10">
        <f t="shared" si="1"/>
        <v>1890.8200846884247</v>
      </c>
      <c r="AP33" s="10">
        <f t="shared" si="1"/>
        <v>1421.0650445052781</v>
      </c>
      <c r="AQ33" s="10">
        <f t="shared" si="1"/>
        <v>1466.3794684224547</v>
      </c>
      <c r="AR33" s="10">
        <f t="shared" si="1"/>
        <v>1470.5772928694685</v>
      </c>
      <c r="AS33" s="10">
        <f t="shared" si="1"/>
        <v>1517.2448065835401</v>
      </c>
      <c r="AT33" s="10">
        <f t="shared" si="1"/>
        <v>1571.8886817416078</v>
      </c>
      <c r="AU33" s="10">
        <f t="shared" si="1"/>
        <v>1614.9860394653613</v>
      </c>
      <c r="AV33" s="10">
        <f t="shared" si="1"/>
        <v>1673.1500846739143</v>
      </c>
      <c r="AW33" s="10">
        <f t="shared" si="1"/>
        <v>1733.4089196034624</v>
      </c>
      <c r="AX33" s="10">
        <f t="shared" si="1"/>
        <v>1795.8379885247653</v>
      </c>
      <c r="AY33" s="10">
        <f t="shared" si="1"/>
        <v>1860.5154528490823</v>
      </c>
      <c r="AZ33" s="10">
        <f t="shared" si="1"/>
        <v>1927.5222889865324</v>
      </c>
      <c r="BA33" s="10">
        <f t="shared" si="1"/>
        <v>1996.9423897288409</v>
      </c>
      <c r="BB33" s="10">
        <f t="shared" si="1"/>
        <v>2068.8626692834032</v>
      </c>
      <c r="BC33" s="10">
        <f t="shared" si="1"/>
        <v>1605.2878569210964</v>
      </c>
      <c r="BD33" s="10">
        <f t="shared" si="1"/>
        <v>1663.1026201456807</v>
      </c>
      <c r="BE33" s="10">
        <f t="shared" si="1"/>
        <v>1722.9995936307514</v>
      </c>
      <c r="BF33" s="10">
        <f t="shared" si="1"/>
        <v>1785.0537685952816</v>
      </c>
      <c r="BG33" s="10">
        <f t="shared" si="1"/>
        <v>1715.0330220983863</v>
      </c>
      <c r="BH33" s="10">
        <f t="shared" si="1"/>
        <v>0</v>
      </c>
      <c r="BI33" s="10">
        <f t="shared" si="1"/>
        <v>0</v>
      </c>
      <c r="BJ33" s="10">
        <f t="shared" si="1"/>
        <v>0</v>
      </c>
      <c r="BK33" s="10">
        <f t="shared" si="1"/>
        <v>0</v>
      </c>
      <c r="BL33" s="10">
        <f t="shared" si="1"/>
        <v>0</v>
      </c>
      <c r="BM33" s="10">
        <f t="shared" si="1"/>
        <v>0</v>
      </c>
      <c r="BN33" s="10">
        <f t="shared" si="1"/>
        <v>0</v>
      </c>
      <c r="BO33" s="10">
        <f t="shared" si="1"/>
        <v>0</v>
      </c>
      <c r="BP33" s="10">
        <f t="shared" si="1"/>
        <v>0</v>
      </c>
      <c r="BQ33" s="10">
        <f t="shared" ref="BQ33:CR33" si="2">BQ5/1000</f>
        <v>0</v>
      </c>
      <c r="BR33" s="10">
        <f t="shared" si="2"/>
        <v>0</v>
      </c>
      <c r="BS33" s="10">
        <f t="shared" si="2"/>
        <v>0</v>
      </c>
      <c r="BT33" s="10">
        <f t="shared" si="2"/>
        <v>0</v>
      </c>
      <c r="BU33" s="10">
        <f t="shared" si="2"/>
        <v>0</v>
      </c>
      <c r="BV33" s="10">
        <f t="shared" si="2"/>
        <v>0</v>
      </c>
      <c r="BW33" s="10">
        <f t="shared" si="2"/>
        <v>0</v>
      </c>
      <c r="BX33" s="10">
        <f t="shared" si="2"/>
        <v>0</v>
      </c>
      <c r="BY33" s="10">
        <f t="shared" si="2"/>
        <v>0</v>
      </c>
      <c r="BZ33" s="10">
        <f t="shared" si="2"/>
        <v>0</v>
      </c>
      <c r="CA33" s="10">
        <f t="shared" si="2"/>
        <v>0</v>
      </c>
      <c r="CB33" s="10">
        <f t="shared" si="2"/>
        <v>0</v>
      </c>
      <c r="CC33" s="10">
        <f t="shared" si="2"/>
        <v>0</v>
      </c>
      <c r="CD33" s="10">
        <f t="shared" si="2"/>
        <v>0</v>
      </c>
      <c r="CE33" s="10">
        <f t="shared" si="2"/>
        <v>0</v>
      </c>
      <c r="CF33" s="10">
        <f t="shared" si="2"/>
        <v>0</v>
      </c>
      <c r="CG33" s="10">
        <f t="shared" si="2"/>
        <v>0</v>
      </c>
      <c r="CH33" s="10">
        <f t="shared" si="2"/>
        <v>0</v>
      </c>
      <c r="CI33" s="10">
        <f t="shared" si="2"/>
        <v>0</v>
      </c>
      <c r="CJ33" s="10">
        <f t="shared" si="2"/>
        <v>0</v>
      </c>
      <c r="CK33" s="10">
        <f t="shared" si="2"/>
        <v>0</v>
      </c>
      <c r="CL33" s="10">
        <f t="shared" si="2"/>
        <v>0</v>
      </c>
      <c r="CM33" s="10">
        <f t="shared" si="2"/>
        <v>0</v>
      </c>
      <c r="CN33" s="10">
        <f t="shared" si="2"/>
        <v>0</v>
      </c>
      <c r="CO33" s="10">
        <f t="shared" si="2"/>
        <v>0</v>
      </c>
      <c r="CP33" s="10">
        <f t="shared" si="2"/>
        <v>0</v>
      </c>
      <c r="CQ33" s="10">
        <f t="shared" si="2"/>
        <v>0</v>
      </c>
      <c r="CR33" s="10">
        <f t="shared" si="2"/>
        <v>0</v>
      </c>
    </row>
    <row r="34" spans="1:96" ht="24" customHeight="1" x14ac:dyDescent="0.25">
      <c r="A34" s="7" t="s">
        <v>160</v>
      </c>
      <c r="B34" s="10">
        <f>B6/1000</f>
        <v>896.15700000000004</v>
      </c>
      <c r="C34" s="10">
        <f>C6/1000</f>
        <v>1009.245</v>
      </c>
      <c r="D34" s="10">
        <f t="shared" ref="D34:BO34" si="3">D6/1000</f>
        <v>1007.81</v>
      </c>
      <c r="E34" s="10">
        <f t="shared" si="3"/>
        <v>999.23</v>
      </c>
      <c r="F34" s="10">
        <f t="shared" si="3"/>
        <v>878.13896009951782</v>
      </c>
      <c r="G34" s="10">
        <f t="shared" si="3"/>
        <v>689.24729745203138</v>
      </c>
      <c r="H34" s="10">
        <f t="shared" si="3"/>
        <v>690.26832082858493</v>
      </c>
      <c r="I34" s="10">
        <f t="shared" si="3"/>
        <v>701.03727102916866</v>
      </c>
      <c r="J34" s="10">
        <f t="shared" si="3"/>
        <v>726.28526855273844</v>
      </c>
      <c r="K34" s="10">
        <f t="shared" si="3"/>
        <v>805.37823649337258</v>
      </c>
      <c r="L34" s="10">
        <f t="shared" si="3"/>
        <v>521.00039719526626</v>
      </c>
      <c r="M34" s="10">
        <f t="shared" si="3"/>
        <v>513.38487092926448</v>
      </c>
      <c r="N34" s="10">
        <f t="shared" si="3"/>
        <v>531.87452973275606</v>
      </c>
      <c r="O34" s="10">
        <f t="shared" si="3"/>
        <v>694.77707919928821</v>
      </c>
      <c r="P34" s="10">
        <f t="shared" si="3"/>
        <v>482.87497660715428</v>
      </c>
      <c r="Q34" s="10">
        <f t="shared" si="3"/>
        <v>500.26581546465638</v>
      </c>
      <c r="R34" s="10">
        <f t="shared" si="3"/>
        <v>467.42344322581016</v>
      </c>
      <c r="S34" s="10">
        <f t="shared" si="3"/>
        <v>484.25779201827629</v>
      </c>
      <c r="T34" s="10">
        <f t="shared" si="3"/>
        <v>449.7089583012513</v>
      </c>
      <c r="U34" s="10">
        <f t="shared" si="3"/>
        <v>465.90531637626276</v>
      </c>
      <c r="V34" s="10">
        <f t="shared" si="3"/>
        <v>482.68498952661713</v>
      </c>
      <c r="W34" s="10">
        <f t="shared" si="3"/>
        <v>500.06898596141616</v>
      </c>
      <c r="X34" s="10">
        <f t="shared" si="3"/>
        <v>518.0790705046137</v>
      </c>
      <c r="Y34" s="10">
        <f t="shared" si="3"/>
        <v>663.9415459812451</v>
      </c>
      <c r="Z34" s="10">
        <f t="shared" si="3"/>
        <v>1009.2804183836151</v>
      </c>
      <c r="AA34" s="10">
        <f t="shared" si="3"/>
        <v>1215.4614550807053</v>
      </c>
      <c r="AB34" s="10">
        <f t="shared" si="3"/>
        <v>1438.6346252416781</v>
      </c>
      <c r="AC34" s="10">
        <f t="shared" si="3"/>
        <v>2187.4191162253469</v>
      </c>
      <c r="AD34" s="10">
        <f t="shared" si="3"/>
        <v>2077.3494987483573</v>
      </c>
      <c r="AE34" s="10">
        <f t="shared" si="3"/>
        <v>1956.5142331051627</v>
      </c>
      <c r="AF34" s="10">
        <f t="shared" si="3"/>
        <v>1609.6593847605554</v>
      </c>
      <c r="AG34" s="10">
        <f t="shared" si="3"/>
        <v>1198.2241790752194</v>
      </c>
      <c r="AH34" s="10">
        <f t="shared" si="3"/>
        <v>1305.3670430722045</v>
      </c>
      <c r="AI34" s="10">
        <f t="shared" si="3"/>
        <v>1356.79964100644</v>
      </c>
      <c r="AJ34" s="10">
        <f t="shared" si="3"/>
        <v>1401.0863379146181</v>
      </c>
      <c r="AK34" s="10">
        <f t="shared" si="3"/>
        <v>1641.2914148261136</v>
      </c>
      <c r="AL34" s="10">
        <f t="shared" si="3"/>
        <v>1700.4028533893593</v>
      </c>
      <c r="AM34" s="10">
        <f t="shared" si="3"/>
        <v>1761.6432022347476</v>
      </c>
      <c r="AN34" s="10">
        <f t="shared" si="3"/>
        <v>1825.0891344918723</v>
      </c>
      <c r="AO34" s="10">
        <f t="shared" si="3"/>
        <v>1890.8200846884247</v>
      </c>
      <c r="AP34" s="10">
        <f t="shared" si="3"/>
        <v>1421.0650445052781</v>
      </c>
      <c r="AQ34" s="10">
        <f t="shared" si="3"/>
        <v>1466.3794684224547</v>
      </c>
      <c r="AR34" s="10">
        <f t="shared" si="3"/>
        <v>1470.5772928694685</v>
      </c>
      <c r="AS34" s="10">
        <f t="shared" si="3"/>
        <v>1517.2448065835401</v>
      </c>
      <c r="AT34" s="10">
        <f t="shared" si="3"/>
        <v>1571.8886817416078</v>
      </c>
      <c r="AU34" s="10">
        <f t="shared" si="3"/>
        <v>1614.9860394653613</v>
      </c>
      <c r="AV34" s="10">
        <f t="shared" si="3"/>
        <v>1673.1500846739143</v>
      </c>
      <c r="AW34" s="10">
        <f t="shared" si="3"/>
        <v>1733.4089196034624</v>
      </c>
      <c r="AX34" s="10">
        <f t="shared" si="3"/>
        <v>1795.8379885247653</v>
      </c>
      <c r="AY34" s="10">
        <f t="shared" si="3"/>
        <v>1860.5154528490823</v>
      </c>
      <c r="AZ34" s="10">
        <f t="shared" si="3"/>
        <v>1927.5222889865324</v>
      </c>
      <c r="BA34" s="10">
        <f t="shared" si="3"/>
        <v>1996.9423897288409</v>
      </c>
      <c r="BB34" s="10">
        <f t="shared" si="3"/>
        <v>2068.8626692834032</v>
      </c>
      <c r="BC34" s="10">
        <f t="shared" si="3"/>
        <v>2143.3731720901787</v>
      </c>
      <c r="BD34" s="10">
        <f t="shared" si="3"/>
        <v>2220.5671855576406</v>
      </c>
      <c r="BE34" s="10">
        <f t="shared" si="3"/>
        <v>2300.5413568589361</v>
      </c>
      <c r="BF34" s="10">
        <f t="shared" si="3"/>
        <v>2383.3958139344822</v>
      </c>
      <c r="BG34" s="10">
        <f t="shared" si="3"/>
        <v>2334.9244758688874</v>
      </c>
      <c r="BH34" s="10">
        <f t="shared" si="3"/>
        <v>2579.5714899662835</v>
      </c>
      <c r="BI34" s="10">
        <f t="shared" si="3"/>
        <v>2661.3861640747405</v>
      </c>
      <c r="BJ34" s="10">
        <f t="shared" si="3"/>
        <v>2826.1674320274033</v>
      </c>
      <c r="BK34" s="10">
        <f t="shared" si="3"/>
        <v>2868.4411893309384</v>
      </c>
      <c r="BL34" s="10">
        <f t="shared" si="3"/>
        <v>2996.4104871620834</v>
      </c>
      <c r="BM34" s="10">
        <f t="shared" si="3"/>
        <v>3078.7767952410568</v>
      </c>
      <c r="BN34" s="10">
        <f t="shared" si="3"/>
        <v>3123.4840477899475</v>
      </c>
      <c r="BO34" s="10">
        <f t="shared" si="3"/>
        <v>3290.8240174249959</v>
      </c>
      <c r="BP34" s="10">
        <f t="shared" ref="BP34:CR34" si="4">BP6/1000</f>
        <v>2713.2693633011495</v>
      </c>
      <c r="BQ34" s="10">
        <f t="shared" si="4"/>
        <v>2884.5743832804478</v>
      </c>
      <c r="BR34" s="10">
        <f t="shared" si="4"/>
        <v>2683.5177120572134</v>
      </c>
      <c r="BS34" s="10">
        <f t="shared" si="4"/>
        <v>2780.165139160496</v>
      </c>
      <c r="BT34" s="10">
        <f t="shared" si="4"/>
        <v>2880.2933426803893</v>
      </c>
      <c r="BU34" s="10">
        <f t="shared" si="4"/>
        <v>3713.079901597594</v>
      </c>
      <c r="BV34" s="10">
        <f t="shared" si="4"/>
        <v>3846.8072168696121</v>
      </c>
      <c r="BW34" s="10">
        <f t="shared" si="4"/>
        <v>0</v>
      </c>
      <c r="BX34" s="10">
        <f t="shared" si="4"/>
        <v>0</v>
      </c>
      <c r="BY34" s="10">
        <f t="shared" si="4"/>
        <v>0</v>
      </c>
      <c r="BZ34" s="10">
        <f t="shared" si="4"/>
        <v>0</v>
      </c>
      <c r="CA34" s="10">
        <f t="shared" si="4"/>
        <v>0</v>
      </c>
      <c r="CB34" s="10">
        <f t="shared" si="4"/>
        <v>0</v>
      </c>
      <c r="CC34" s="10">
        <f t="shared" si="4"/>
        <v>0</v>
      </c>
      <c r="CD34" s="10">
        <f t="shared" si="4"/>
        <v>0</v>
      </c>
      <c r="CE34" s="10">
        <f t="shared" si="4"/>
        <v>0</v>
      </c>
      <c r="CF34" s="10">
        <f t="shared" si="4"/>
        <v>0</v>
      </c>
      <c r="CG34" s="10">
        <f t="shared" si="4"/>
        <v>0</v>
      </c>
      <c r="CH34" s="10">
        <f t="shared" si="4"/>
        <v>0</v>
      </c>
      <c r="CI34" s="10">
        <f t="shared" si="4"/>
        <v>0</v>
      </c>
      <c r="CJ34" s="10">
        <f t="shared" si="4"/>
        <v>0</v>
      </c>
      <c r="CK34" s="10">
        <f t="shared" si="4"/>
        <v>0</v>
      </c>
      <c r="CL34" s="10">
        <f t="shared" si="4"/>
        <v>0</v>
      </c>
      <c r="CM34" s="10">
        <f t="shared" si="4"/>
        <v>0</v>
      </c>
      <c r="CN34" s="10">
        <f t="shared" si="4"/>
        <v>0</v>
      </c>
      <c r="CO34" s="10">
        <f t="shared" si="4"/>
        <v>0</v>
      </c>
      <c r="CP34" s="10">
        <f t="shared" si="4"/>
        <v>0</v>
      </c>
      <c r="CQ34" s="10">
        <f t="shared" si="4"/>
        <v>0</v>
      </c>
      <c r="CR34" s="10">
        <f t="shared" si="4"/>
        <v>0</v>
      </c>
    </row>
    <row r="35" spans="1:96" ht="24" customHeight="1" x14ac:dyDescent="0.25">
      <c r="A35" s="7" t="s">
        <v>161</v>
      </c>
      <c r="B35" s="10">
        <f>B7/1000</f>
        <v>896.15700000000004</v>
      </c>
      <c r="C35" s="10">
        <f>C7/1000</f>
        <v>1009.245</v>
      </c>
      <c r="D35" s="10">
        <f t="shared" ref="D35:BO35" si="5">D7/1000</f>
        <v>1007.81</v>
      </c>
      <c r="E35" s="10">
        <f t="shared" si="5"/>
        <v>999.23</v>
      </c>
      <c r="F35" s="10">
        <f t="shared" si="5"/>
        <v>887.11326094064452</v>
      </c>
      <c r="G35" s="10">
        <f t="shared" si="5"/>
        <v>700.77561230066465</v>
      </c>
      <c r="H35" s="10">
        <f t="shared" si="5"/>
        <v>702.64573552314312</v>
      </c>
      <c r="I35" s="10">
        <f t="shared" si="5"/>
        <v>714.45379160701941</v>
      </c>
      <c r="J35" s="10">
        <f t="shared" si="5"/>
        <v>741.06250041845749</v>
      </c>
      <c r="K35" s="10">
        <f t="shared" si="5"/>
        <v>822.73894708397142</v>
      </c>
      <c r="L35" s="10">
        <f t="shared" si="5"/>
        <v>532.86204378176933</v>
      </c>
      <c r="M35" s="10">
        <f t="shared" si="5"/>
        <v>525.69562512135781</v>
      </c>
      <c r="N35" s="10">
        <f t="shared" si="5"/>
        <v>545.2743326271825</v>
      </c>
      <c r="O35" s="10">
        <f t="shared" si="5"/>
        <v>713.12540571924853</v>
      </c>
      <c r="P35" s="10">
        <f t="shared" si="5"/>
        <v>496.21477476341806</v>
      </c>
      <c r="Q35" s="10">
        <f t="shared" si="5"/>
        <v>514.69551432239541</v>
      </c>
      <c r="R35" s="10">
        <f t="shared" si="5"/>
        <v>481.47596363271754</v>
      </c>
      <c r="S35" s="10">
        <f t="shared" si="5"/>
        <v>499.4077793309628</v>
      </c>
      <c r="T35" s="10">
        <f t="shared" si="5"/>
        <v>464.32791014350971</v>
      </c>
      <c r="U35" s="10">
        <f t="shared" si="5"/>
        <v>481.6210735351433</v>
      </c>
      <c r="V35" s="10">
        <f t="shared" si="5"/>
        <v>499.5582936236857</v>
      </c>
      <c r="W35" s="10">
        <f t="shared" si="5"/>
        <v>518.16355728877556</v>
      </c>
      <c r="X35" s="10">
        <f t="shared" si="5"/>
        <v>537.46174476369015</v>
      </c>
      <c r="Y35" s="10">
        <f t="shared" si="5"/>
        <v>689.59788359582012</v>
      </c>
      <c r="Z35" s="10">
        <f t="shared" si="5"/>
        <v>1049.5242718486149</v>
      </c>
      <c r="AA35" s="10">
        <f t="shared" si="5"/>
        <v>1265.4249562962837</v>
      </c>
      <c r="AB35" s="10">
        <f t="shared" si="5"/>
        <v>1499.5476750506029</v>
      </c>
      <c r="AC35" s="10">
        <f t="shared" si="5"/>
        <v>2282.7394119877649</v>
      </c>
      <c r="AD35" s="10">
        <f t="shared" si="5"/>
        <v>2170.4434165376183</v>
      </c>
      <c r="AE35" s="10">
        <f t="shared" si="5"/>
        <v>2046.6165191457267</v>
      </c>
      <c r="AF35" s="10">
        <f t="shared" si="5"/>
        <v>1685.7843369753509</v>
      </c>
      <c r="AG35" s="10">
        <f t="shared" si="5"/>
        <v>1256.3790102809755</v>
      </c>
      <c r="AH35" s="10">
        <f t="shared" si="5"/>
        <v>1370.3446286122553</v>
      </c>
      <c r="AI35" s="10">
        <f t="shared" si="5"/>
        <v>1426.0259968341934</v>
      </c>
      <c r="AJ35" s="10">
        <f t="shared" si="5"/>
        <v>1474.3180614198759</v>
      </c>
      <c r="AK35" s="10">
        <f t="shared" si="5"/>
        <v>1729.1256387187248</v>
      </c>
      <c r="AL35" s="10">
        <f t="shared" si="5"/>
        <v>1793.5242060712312</v>
      </c>
      <c r="AM35" s="10">
        <f t="shared" si="5"/>
        <v>1860.3211968720932</v>
      </c>
      <c r="AN35" s="10">
        <f t="shared" si="5"/>
        <v>1929.6059366338818</v>
      </c>
      <c r="AO35" s="10">
        <f t="shared" si="5"/>
        <v>2001.4710776575232</v>
      </c>
      <c r="AP35" s="10">
        <f t="shared" si="5"/>
        <v>1506.009229642365</v>
      </c>
      <c r="AQ35" s="10">
        <f t="shared" si="5"/>
        <v>1555.8746782199123</v>
      </c>
      <c r="AR35" s="10">
        <f t="shared" si="5"/>
        <v>1562.1785206413681</v>
      </c>
      <c r="AS35" s="10">
        <f t="shared" si="5"/>
        <v>1613.6637048931343</v>
      </c>
      <c r="AT35" s="10">
        <f t="shared" si="5"/>
        <v>1673.7620739514166</v>
      </c>
      <c r="AU35" s="10">
        <f t="shared" si="5"/>
        <v>1721.6912541360948</v>
      </c>
      <c r="AV35" s="10">
        <f t="shared" si="5"/>
        <v>1785.8129395168419</v>
      </c>
      <c r="AW35" s="10">
        <f t="shared" si="5"/>
        <v>1852.322736311985</v>
      </c>
      <c r="AX35" s="10">
        <f t="shared" si="5"/>
        <v>1921.3095859785928</v>
      </c>
      <c r="AY35" s="10">
        <f t="shared" si="5"/>
        <v>1992.8657424585479</v>
      </c>
      <c r="AZ35" s="10">
        <f t="shared" si="5"/>
        <v>2067.0868955468331</v>
      </c>
      <c r="BA35" s="10">
        <f t="shared" si="5"/>
        <v>2144.0722988544817</v>
      </c>
      <c r="BB35" s="10">
        <f t="shared" si="5"/>
        <v>2223.9249025373097</v>
      </c>
      <c r="BC35" s="10">
        <f t="shared" si="5"/>
        <v>2306.7514909679171</v>
      </c>
      <c r="BD35" s="10">
        <f t="shared" si="5"/>
        <v>2392.6628255350624</v>
      </c>
      <c r="BE35" s="10">
        <f t="shared" si="5"/>
        <v>2481.7737927613853</v>
      </c>
      <c r="BF35" s="10">
        <f t="shared" si="5"/>
        <v>2574.2035579375342</v>
      </c>
      <c r="BG35" s="10">
        <f t="shared" si="5"/>
        <v>2524.8414800504752</v>
      </c>
      <c r="BH35" s="10">
        <f t="shared" si="5"/>
        <v>2792.6943862355583</v>
      </c>
      <c r="BI35" s="10">
        <f t="shared" si="5"/>
        <v>2884.684382091863</v>
      </c>
      <c r="BJ35" s="10">
        <f t="shared" si="5"/>
        <v>3066.922917030422</v>
      </c>
      <c r="BK35" s="10">
        <f t="shared" si="5"/>
        <v>3116.4882101206535</v>
      </c>
      <c r="BL35" s="10">
        <f t="shared" si="5"/>
        <v>3259.3831148893032</v>
      </c>
      <c r="BM35" s="10">
        <f t="shared" si="5"/>
        <v>3352.9484192863347</v>
      </c>
      <c r="BN35" s="10">
        <f t="shared" si="5"/>
        <v>3405.6696955339785</v>
      </c>
      <c r="BO35" s="10">
        <f t="shared" si="5"/>
        <v>3592.3815374695591</v>
      </c>
      <c r="BP35" s="10">
        <f t="shared" ref="BP35:CR35" si="6">BP7/1000</f>
        <v>2965.4135887595075</v>
      </c>
      <c r="BQ35" s="10">
        <f t="shared" si="6"/>
        <v>3156.3755424155074</v>
      </c>
      <c r="BR35" s="10">
        <f t="shared" si="6"/>
        <v>3190.4111726373185</v>
      </c>
      <c r="BS35" s="10">
        <f t="shared" si="6"/>
        <v>3274.5813688131643</v>
      </c>
      <c r="BT35" s="10">
        <f t="shared" si="6"/>
        <v>3396.5380063811763</v>
      </c>
      <c r="BU35" s="10">
        <f t="shared" si="6"/>
        <v>4231.3721539275048</v>
      </c>
      <c r="BV35" s="10">
        <f t="shared" si="6"/>
        <v>4388.9629608339028</v>
      </c>
      <c r="BW35" s="10">
        <f t="shared" si="6"/>
        <v>4552.4229897132127</v>
      </c>
      <c r="BX35" s="10">
        <f t="shared" si="6"/>
        <v>4721.9708305152171</v>
      </c>
      <c r="BY35" s="10">
        <f t="shared" si="6"/>
        <v>4897.8332142288937</v>
      </c>
      <c r="BZ35" s="10">
        <f t="shared" si="6"/>
        <v>5080.2453160826271</v>
      </c>
      <c r="CA35" s="10">
        <f t="shared" si="6"/>
        <v>5269.4510700366482</v>
      </c>
      <c r="CB35" s="10">
        <f t="shared" si="6"/>
        <v>5465.7034949882236</v>
      </c>
      <c r="CC35" s="10">
        <f t="shared" si="6"/>
        <v>3746.210374312253</v>
      </c>
      <c r="CD35" s="10">
        <f t="shared" si="6"/>
        <v>3885.7320930958413</v>
      </c>
      <c r="CE35" s="10">
        <f t="shared" si="6"/>
        <v>4030.4500790580714</v>
      </c>
      <c r="CF35" s="10">
        <f t="shared" si="6"/>
        <v>4180.5578590048581</v>
      </c>
      <c r="CG35" s="10">
        <f t="shared" si="6"/>
        <v>4336.2561673438995</v>
      </c>
      <c r="CH35" s="10">
        <f t="shared" si="6"/>
        <v>0</v>
      </c>
      <c r="CI35" s="10">
        <f t="shared" si="6"/>
        <v>0</v>
      </c>
      <c r="CJ35" s="10">
        <f t="shared" si="6"/>
        <v>0</v>
      </c>
      <c r="CK35" s="10">
        <f t="shared" si="6"/>
        <v>0</v>
      </c>
      <c r="CL35" s="10">
        <f t="shared" si="6"/>
        <v>0</v>
      </c>
      <c r="CM35" s="10">
        <f t="shared" si="6"/>
        <v>0</v>
      </c>
      <c r="CN35" s="10">
        <f t="shared" si="6"/>
        <v>0</v>
      </c>
      <c r="CO35" s="10">
        <f t="shared" si="6"/>
        <v>0</v>
      </c>
      <c r="CP35" s="10">
        <f t="shared" si="6"/>
        <v>0</v>
      </c>
      <c r="CQ35" s="10">
        <f t="shared" si="6"/>
        <v>0</v>
      </c>
      <c r="CR35" s="10">
        <f t="shared" si="6"/>
        <v>0</v>
      </c>
    </row>
    <row r="36" spans="1:96" ht="24" customHeight="1" x14ac:dyDescent="0.25">
      <c r="A36" s="7" t="s">
        <v>162</v>
      </c>
      <c r="B36" s="10">
        <f>B8/1000</f>
        <v>896.15700000000004</v>
      </c>
      <c r="C36" s="10">
        <f>C8/1000</f>
        <v>1009.245</v>
      </c>
      <c r="D36" s="10">
        <f t="shared" ref="D36:BO36" si="7">D8/1000</f>
        <v>1007.81</v>
      </c>
      <c r="E36" s="10">
        <f t="shared" si="7"/>
        <v>999.23</v>
      </c>
      <c r="F36" s="10">
        <f t="shared" si="7"/>
        <v>887.11326094064452</v>
      </c>
      <c r="G36" s="10">
        <f t="shared" si="7"/>
        <v>700.77561230066465</v>
      </c>
      <c r="H36" s="10">
        <f t="shared" si="7"/>
        <v>702.64573552314312</v>
      </c>
      <c r="I36" s="10">
        <f t="shared" si="7"/>
        <v>714.45379160701941</v>
      </c>
      <c r="J36" s="10">
        <f t="shared" si="7"/>
        <v>741.06250041845749</v>
      </c>
      <c r="K36" s="10">
        <f t="shared" si="7"/>
        <v>822.73894708397142</v>
      </c>
      <c r="L36" s="10">
        <f t="shared" si="7"/>
        <v>532.86204378176933</v>
      </c>
      <c r="M36" s="10">
        <f t="shared" si="7"/>
        <v>525.69562512135781</v>
      </c>
      <c r="N36" s="10">
        <f t="shared" si="7"/>
        <v>545.2743326271825</v>
      </c>
      <c r="O36" s="10">
        <f t="shared" si="7"/>
        <v>713.12540571924853</v>
      </c>
      <c r="P36" s="10">
        <f t="shared" si="7"/>
        <v>496.21477476341806</v>
      </c>
      <c r="Q36" s="10">
        <f t="shared" si="7"/>
        <v>514.69551432239541</v>
      </c>
      <c r="R36" s="10">
        <f t="shared" si="7"/>
        <v>481.47596363271754</v>
      </c>
      <c r="S36" s="10">
        <f t="shared" si="7"/>
        <v>499.4077793309628</v>
      </c>
      <c r="T36" s="10">
        <f t="shared" si="7"/>
        <v>464.32791014350971</v>
      </c>
      <c r="U36" s="10">
        <f t="shared" si="7"/>
        <v>481.6210735351433</v>
      </c>
      <c r="V36" s="10">
        <f t="shared" si="7"/>
        <v>499.5582936236857</v>
      </c>
      <c r="W36" s="10">
        <f t="shared" si="7"/>
        <v>518.16355728877556</v>
      </c>
      <c r="X36" s="10">
        <f t="shared" si="7"/>
        <v>537.46174476369015</v>
      </c>
      <c r="Y36" s="10">
        <f t="shared" si="7"/>
        <v>689.59788359582012</v>
      </c>
      <c r="Z36" s="10">
        <f t="shared" si="7"/>
        <v>1049.5242718486149</v>
      </c>
      <c r="AA36" s="10">
        <f t="shared" si="7"/>
        <v>1265.4249562962837</v>
      </c>
      <c r="AB36" s="10">
        <f t="shared" si="7"/>
        <v>1499.5476750506029</v>
      </c>
      <c r="AC36" s="10">
        <f t="shared" si="7"/>
        <v>2282.7394119877649</v>
      </c>
      <c r="AD36" s="10">
        <f t="shared" si="7"/>
        <v>2170.4434165376183</v>
      </c>
      <c r="AE36" s="10">
        <f t="shared" si="7"/>
        <v>2046.6165191457267</v>
      </c>
      <c r="AF36" s="10">
        <f t="shared" si="7"/>
        <v>1685.7843369753509</v>
      </c>
      <c r="AG36" s="10">
        <f t="shared" si="7"/>
        <v>1256.3790102809755</v>
      </c>
      <c r="AH36" s="10">
        <f t="shared" si="7"/>
        <v>1370.3446286122553</v>
      </c>
      <c r="AI36" s="10">
        <f t="shared" si="7"/>
        <v>1426.0259968341934</v>
      </c>
      <c r="AJ36" s="10">
        <f t="shared" si="7"/>
        <v>1474.3180614198759</v>
      </c>
      <c r="AK36" s="10">
        <f t="shared" si="7"/>
        <v>1729.1256387187248</v>
      </c>
      <c r="AL36" s="10">
        <f t="shared" si="7"/>
        <v>1793.5242060712312</v>
      </c>
      <c r="AM36" s="10">
        <f t="shared" si="7"/>
        <v>1860.3211968720932</v>
      </c>
      <c r="AN36" s="10">
        <f t="shared" si="7"/>
        <v>1929.6059366338818</v>
      </c>
      <c r="AO36" s="10">
        <f t="shared" si="7"/>
        <v>2001.4710776575232</v>
      </c>
      <c r="AP36" s="10">
        <f t="shared" si="7"/>
        <v>1506.009229642365</v>
      </c>
      <c r="AQ36" s="10">
        <f t="shared" si="7"/>
        <v>1555.8746782199123</v>
      </c>
      <c r="AR36" s="10">
        <f t="shared" si="7"/>
        <v>1562.1785206413681</v>
      </c>
      <c r="AS36" s="10">
        <f t="shared" si="7"/>
        <v>1613.6637048931343</v>
      </c>
      <c r="AT36" s="10">
        <f t="shared" si="7"/>
        <v>1673.7620739514166</v>
      </c>
      <c r="AU36" s="10">
        <f t="shared" si="7"/>
        <v>1721.6912541360948</v>
      </c>
      <c r="AV36" s="10">
        <f t="shared" si="7"/>
        <v>1785.8129395168419</v>
      </c>
      <c r="AW36" s="10">
        <f t="shared" si="7"/>
        <v>1852.322736311985</v>
      </c>
      <c r="AX36" s="10">
        <f t="shared" si="7"/>
        <v>1921.3095859785928</v>
      </c>
      <c r="AY36" s="10">
        <f t="shared" si="7"/>
        <v>1992.8657424585479</v>
      </c>
      <c r="AZ36" s="10">
        <f t="shared" si="7"/>
        <v>2067.0868955468331</v>
      </c>
      <c r="BA36" s="10">
        <f t="shared" si="7"/>
        <v>2144.0722988544817</v>
      </c>
      <c r="BB36" s="10">
        <f t="shared" si="7"/>
        <v>2223.9249025373097</v>
      </c>
      <c r="BC36" s="10">
        <f t="shared" si="7"/>
        <v>2306.7514909679171</v>
      </c>
      <c r="BD36" s="10">
        <f t="shared" si="7"/>
        <v>2392.6628255350624</v>
      </c>
      <c r="BE36" s="10">
        <f t="shared" si="7"/>
        <v>2481.7737927613853</v>
      </c>
      <c r="BF36" s="10">
        <f t="shared" si="7"/>
        <v>2574.2035579375342</v>
      </c>
      <c r="BG36" s="10">
        <f t="shared" si="7"/>
        <v>2524.8414800504752</v>
      </c>
      <c r="BH36" s="10">
        <f t="shared" si="7"/>
        <v>2792.6943862355583</v>
      </c>
      <c r="BI36" s="10">
        <f t="shared" si="7"/>
        <v>2884.684382091863</v>
      </c>
      <c r="BJ36" s="10">
        <f t="shared" si="7"/>
        <v>3066.922917030422</v>
      </c>
      <c r="BK36" s="10">
        <f t="shared" si="7"/>
        <v>3116.4882101206535</v>
      </c>
      <c r="BL36" s="10">
        <f t="shared" si="7"/>
        <v>3259.3831148893032</v>
      </c>
      <c r="BM36" s="10">
        <f t="shared" si="7"/>
        <v>3352.9484192863347</v>
      </c>
      <c r="BN36" s="10">
        <f t="shared" si="7"/>
        <v>3405.6696955339785</v>
      </c>
      <c r="BO36" s="10">
        <f t="shared" si="7"/>
        <v>3592.3815374695591</v>
      </c>
      <c r="BP36" s="10">
        <f t="shared" ref="BP36:CR36" si="8">BP8/1000</f>
        <v>2965.4135887595075</v>
      </c>
      <c r="BQ36" s="10">
        <f t="shared" si="8"/>
        <v>3156.3755424155074</v>
      </c>
      <c r="BR36" s="10">
        <f t="shared" si="8"/>
        <v>3190.4111726373185</v>
      </c>
      <c r="BS36" s="10">
        <f t="shared" si="8"/>
        <v>3274.5813688131643</v>
      </c>
      <c r="BT36" s="10">
        <f t="shared" si="8"/>
        <v>3396.5380063811763</v>
      </c>
      <c r="BU36" s="10">
        <f t="shared" si="8"/>
        <v>4231.3721539275048</v>
      </c>
      <c r="BV36" s="10">
        <f t="shared" si="8"/>
        <v>4388.9629608339028</v>
      </c>
      <c r="BW36" s="10">
        <f t="shared" si="8"/>
        <v>4552.4229897132127</v>
      </c>
      <c r="BX36" s="10">
        <f t="shared" si="8"/>
        <v>4721.9708305152171</v>
      </c>
      <c r="BY36" s="10">
        <f t="shared" si="8"/>
        <v>4897.8332142288937</v>
      </c>
      <c r="BZ36" s="10">
        <f t="shared" si="8"/>
        <v>5080.2453160826271</v>
      </c>
      <c r="CA36" s="10">
        <f t="shared" si="8"/>
        <v>5269.4510700366482</v>
      </c>
      <c r="CB36" s="10">
        <f t="shared" si="8"/>
        <v>5465.7034949882236</v>
      </c>
      <c r="CC36" s="10">
        <f t="shared" si="8"/>
        <v>5669.2650331258756</v>
      </c>
      <c r="CD36" s="10">
        <f t="shared" si="8"/>
        <v>5880.4079008850404</v>
      </c>
      <c r="CE36" s="10">
        <f t="shared" si="8"/>
        <v>6099.4144529745481</v>
      </c>
      <c r="CF36" s="10">
        <f t="shared" si="8"/>
        <v>6326.5775599606859</v>
      </c>
      <c r="CG36" s="10">
        <f t="shared" si="8"/>
        <v>6562.2009999137736</v>
      </c>
      <c r="CH36" s="10">
        <f t="shared" si="8"/>
        <v>6806.5998646410217</v>
      </c>
      <c r="CI36" s="10">
        <f t="shared" si="8"/>
        <v>7060.1009810488804</v>
      </c>
      <c r="CJ36" s="10">
        <f t="shared" si="8"/>
        <v>7323.0433481983709</v>
      </c>
      <c r="CK36" s="10">
        <f t="shared" si="8"/>
        <v>7595.7785906378567</v>
      </c>
      <c r="CL36" s="10">
        <f t="shared" si="8"/>
        <v>7878.6714286194756</v>
      </c>
      <c r="CM36" s="10">
        <f t="shared" si="8"/>
        <v>8172.1001658280611</v>
      </c>
      <c r="CN36" s="10">
        <f t="shared" si="8"/>
        <v>5601.1831686837422</v>
      </c>
      <c r="CO36" s="10">
        <f t="shared" si="8"/>
        <v>5809.7904343821983</v>
      </c>
      <c r="CP36" s="10">
        <f t="shared" si="8"/>
        <v>6026.1669498965639</v>
      </c>
      <c r="CQ36" s="10">
        <f t="shared" si="8"/>
        <v>6250.6020687280261</v>
      </c>
      <c r="CR36" s="10">
        <f t="shared" si="8"/>
        <v>6483.3959208942406</v>
      </c>
    </row>
    <row r="59" spans="1:96" ht="30.75" customHeight="1" x14ac:dyDescent="0.25">
      <c r="A59" s="75" t="s">
        <v>163</v>
      </c>
      <c r="B59" s="75"/>
    </row>
    <row r="60" spans="1:96" ht="24" customHeight="1" x14ac:dyDescent="0.25">
      <c r="A60" s="4" t="s">
        <v>164</v>
      </c>
      <c r="B60" s="6">
        <v>45291</v>
      </c>
      <c r="C60" s="6">
        <v>45657</v>
      </c>
      <c r="D60" s="6">
        <v>46022</v>
      </c>
      <c r="E60" s="6">
        <v>46387</v>
      </c>
      <c r="F60" s="6">
        <v>46752</v>
      </c>
      <c r="G60" s="6">
        <v>47118</v>
      </c>
      <c r="H60" s="6">
        <v>47483</v>
      </c>
      <c r="I60" s="6">
        <v>47848</v>
      </c>
      <c r="J60" s="6">
        <v>48213</v>
      </c>
      <c r="K60" s="6">
        <v>48579</v>
      </c>
      <c r="L60" s="6">
        <v>48944</v>
      </c>
      <c r="M60" s="6">
        <v>49309</v>
      </c>
      <c r="N60" s="6">
        <v>49674</v>
      </c>
      <c r="O60" s="6">
        <v>50040</v>
      </c>
      <c r="P60" s="6">
        <v>50405</v>
      </c>
      <c r="Q60" s="6">
        <v>50770</v>
      </c>
      <c r="R60" s="6">
        <v>51135</v>
      </c>
      <c r="S60" s="6">
        <v>51501</v>
      </c>
      <c r="T60" s="6">
        <v>51866</v>
      </c>
      <c r="U60" s="6">
        <v>52231</v>
      </c>
      <c r="V60" s="6">
        <v>52596</v>
      </c>
      <c r="W60" s="6">
        <v>52962</v>
      </c>
      <c r="X60" s="6">
        <v>53327</v>
      </c>
      <c r="Y60" s="6">
        <v>53692</v>
      </c>
      <c r="Z60" s="6">
        <v>54057</v>
      </c>
      <c r="AA60" s="6">
        <v>54423</v>
      </c>
      <c r="AB60" s="6">
        <v>54788</v>
      </c>
      <c r="AC60" s="6">
        <v>55153</v>
      </c>
      <c r="AD60" s="6">
        <v>55518</v>
      </c>
      <c r="AE60" s="6">
        <v>55884</v>
      </c>
      <c r="AF60" s="6">
        <v>56249</v>
      </c>
      <c r="AG60" s="6">
        <v>56614</v>
      </c>
      <c r="AH60" s="6">
        <v>56979</v>
      </c>
      <c r="AI60" s="6">
        <v>57345</v>
      </c>
      <c r="AJ60" s="6">
        <v>57710</v>
      </c>
      <c r="AK60" s="6">
        <v>58075</v>
      </c>
      <c r="AL60" s="6">
        <v>58440</v>
      </c>
      <c r="AM60" s="6">
        <v>58806</v>
      </c>
      <c r="AN60" s="6">
        <v>59171</v>
      </c>
      <c r="AO60" s="6">
        <v>59536</v>
      </c>
      <c r="AP60" s="6">
        <v>59901</v>
      </c>
      <c r="AQ60" s="6">
        <v>60267</v>
      </c>
      <c r="AR60" s="6">
        <v>60632</v>
      </c>
      <c r="AS60" s="6">
        <v>60997</v>
      </c>
      <c r="AT60" s="6">
        <v>61362</v>
      </c>
      <c r="AU60" s="6">
        <v>61728</v>
      </c>
      <c r="AV60" s="6">
        <v>62093</v>
      </c>
      <c r="AW60" s="6">
        <v>62458</v>
      </c>
      <c r="AX60" s="6">
        <v>62823</v>
      </c>
      <c r="AY60" s="6">
        <v>63189</v>
      </c>
      <c r="AZ60" s="6">
        <v>63554</v>
      </c>
      <c r="BA60" s="6">
        <v>63919</v>
      </c>
      <c r="BB60" s="6">
        <v>64284</v>
      </c>
      <c r="BC60" s="6">
        <v>64650</v>
      </c>
      <c r="BD60" s="6">
        <v>65015</v>
      </c>
      <c r="BE60" s="6">
        <v>65380</v>
      </c>
      <c r="BF60" s="6">
        <v>65745</v>
      </c>
      <c r="BG60" s="6">
        <v>66111</v>
      </c>
      <c r="BH60" s="6">
        <v>66476</v>
      </c>
      <c r="BI60" s="6">
        <v>66841</v>
      </c>
      <c r="BJ60" s="6">
        <v>67206</v>
      </c>
      <c r="BK60" s="6">
        <v>67572</v>
      </c>
      <c r="BL60" s="6">
        <v>67937</v>
      </c>
      <c r="BM60" s="6">
        <v>68302</v>
      </c>
      <c r="BN60" s="6">
        <v>68667</v>
      </c>
      <c r="BO60" s="6">
        <v>69033</v>
      </c>
      <c r="BP60" s="6">
        <v>69398</v>
      </c>
      <c r="BQ60" s="6">
        <v>69763</v>
      </c>
      <c r="BR60" s="6">
        <v>70128</v>
      </c>
      <c r="BS60" s="6">
        <v>70494</v>
      </c>
      <c r="BT60" s="6">
        <v>70859</v>
      </c>
      <c r="BU60" s="6">
        <v>71224</v>
      </c>
      <c r="BV60" s="6">
        <v>71589</v>
      </c>
      <c r="BW60" s="6">
        <v>71955</v>
      </c>
      <c r="BX60" s="6">
        <v>72320</v>
      </c>
      <c r="BY60" s="6">
        <v>72685</v>
      </c>
      <c r="BZ60" s="6">
        <v>73050</v>
      </c>
      <c r="CA60" s="6">
        <v>73415</v>
      </c>
      <c r="CB60" s="6">
        <v>73780</v>
      </c>
      <c r="CC60" s="6">
        <v>74145</v>
      </c>
      <c r="CD60" s="6">
        <v>74510</v>
      </c>
      <c r="CE60" s="6">
        <v>74876</v>
      </c>
      <c r="CF60" s="6">
        <v>75241</v>
      </c>
      <c r="CG60" s="6">
        <v>75606</v>
      </c>
      <c r="CH60" s="6">
        <v>75971</v>
      </c>
      <c r="CI60" s="6">
        <v>76337</v>
      </c>
      <c r="CJ60" s="6">
        <v>76702</v>
      </c>
      <c r="CK60" s="6">
        <v>77067</v>
      </c>
      <c r="CL60" s="6">
        <v>77432</v>
      </c>
      <c r="CM60" s="6">
        <v>77798</v>
      </c>
      <c r="CN60" s="6">
        <v>78163</v>
      </c>
      <c r="CO60" s="6">
        <v>78528</v>
      </c>
      <c r="CP60" s="6">
        <v>78893</v>
      </c>
      <c r="CQ60" s="6">
        <v>79259</v>
      </c>
      <c r="CR60" s="6">
        <v>79624</v>
      </c>
    </row>
    <row r="61" spans="1:96" ht="24" customHeight="1" x14ac:dyDescent="0.25">
      <c r="A61" s="7" t="s">
        <v>159</v>
      </c>
      <c r="B61" s="63">
        <f>B33/1000</f>
        <v>0.89615700000000009</v>
      </c>
      <c r="C61" s="63">
        <f t="shared" ref="C61:BN61" si="9">C33/1000</f>
        <v>1.0092449999999999</v>
      </c>
      <c r="D61" s="63">
        <f t="shared" si="9"/>
        <v>1.0078099999999999</v>
      </c>
      <c r="E61" s="63">
        <f t="shared" si="9"/>
        <v>0.99923000000000006</v>
      </c>
      <c r="F61" s="63">
        <f t="shared" si="9"/>
        <v>0.87813896009951786</v>
      </c>
      <c r="G61" s="63">
        <f t="shared" si="9"/>
        <v>0.68924729745203139</v>
      </c>
      <c r="H61" s="63">
        <f t="shared" si="9"/>
        <v>0.69026832082858491</v>
      </c>
      <c r="I61" s="63">
        <f t="shared" si="9"/>
        <v>0.70103727102916868</v>
      </c>
      <c r="J61" s="63">
        <f t="shared" si="9"/>
        <v>0.72628526855273845</v>
      </c>
      <c r="K61" s="63">
        <f t="shared" si="9"/>
        <v>0.80537823649337259</v>
      </c>
      <c r="L61" s="63">
        <f t="shared" si="9"/>
        <v>0.52100039719526625</v>
      </c>
      <c r="M61" s="63">
        <f t="shared" si="9"/>
        <v>0.51338487092926444</v>
      </c>
      <c r="N61" s="63">
        <f t="shared" si="9"/>
        <v>0.53187452973275606</v>
      </c>
      <c r="O61" s="63">
        <f t="shared" si="9"/>
        <v>0.69477707919928822</v>
      </c>
      <c r="P61" s="63">
        <f t="shared" si="9"/>
        <v>0.48287497660715428</v>
      </c>
      <c r="Q61" s="63">
        <f t="shared" si="9"/>
        <v>0.50026581546465643</v>
      </c>
      <c r="R61" s="63">
        <f t="shared" si="9"/>
        <v>0.46742344322581014</v>
      </c>
      <c r="S61" s="63">
        <f t="shared" si="9"/>
        <v>0.48425779201827629</v>
      </c>
      <c r="T61" s="63">
        <f t="shared" si="9"/>
        <v>0.44970895830125129</v>
      </c>
      <c r="U61" s="63">
        <f t="shared" si="9"/>
        <v>0.46590531637626276</v>
      </c>
      <c r="V61" s="63">
        <f t="shared" si="9"/>
        <v>0.48268498952661715</v>
      </c>
      <c r="W61" s="63">
        <f t="shared" si="9"/>
        <v>0.50006898596141613</v>
      </c>
      <c r="X61" s="63">
        <f t="shared" si="9"/>
        <v>0.51807907050461366</v>
      </c>
      <c r="Y61" s="63">
        <f t="shared" si="9"/>
        <v>0.66394154598124511</v>
      </c>
      <c r="Z61" s="63">
        <f t="shared" si="9"/>
        <v>1.009280418383615</v>
      </c>
      <c r="AA61" s="63">
        <f t="shared" si="9"/>
        <v>1.2154614550807052</v>
      </c>
      <c r="AB61" s="63">
        <f t="shared" si="9"/>
        <v>1.4386346252416782</v>
      </c>
      <c r="AC61" s="63">
        <f t="shared" si="9"/>
        <v>2.1874191162253469</v>
      </c>
      <c r="AD61" s="63">
        <f t="shared" si="9"/>
        <v>2.0773494987483572</v>
      </c>
      <c r="AE61" s="63">
        <f t="shared" si="9"/>
        <v>1.9565142331051626</v>
      </c>
      <c r="AF61" s="63">
        <f t="shared" si="9"/>
        <v>1.6096593847605554</v>
      </c>
      <c r="AG61" s="63">
        <f t="shared" si="9"/>
        <v>1.1982241790752193</v>
      </c>
      <c r="AH61" s="63">
        <f t="shared" si="9"/>
        <v>1.3053670430722044</v>
      </c>
      <c r="AI61" s="63">
        <f t="shared" si="9"/>
        <v>1.35679964100644</v>
      </c>
      <c r="AJ61" s="63">
        <f t="shared" si="9"/>
        <v>1.4010863379146181</v>
      </c>
      <c r="AK61" s="63">
        <f t="shared" si="9"/>
        <v>1.6412914148261135</v>
      </c>
      <c r="AL61" s="63">
        <f t="shared" si="9"/>
        <v>1.7004028533893594</v>
      </c>
      <c r="AM61" s="63">
        <f t="shared" si="9"/>
        <v>1.7616432022347477</v>
      </c>
      <c r="AN61" s="63">
        <f t="shared" si="9"/>
        <v>1.8250891344918723</v>
      </c>
      <c r="AO61" s="63">
        <f t="shared" si="9"/>
        <v>1.8908200846884247</v>
      </c>
      <c r="AP61" s="63">
        <f t="shared" si="9"/>
        <v>1.4210650445052782</v>
      </c>
      <c r="AQ61" s="63">
        <f t="shared" si="9"/>
        <v>1.4663794684224547</v>
      </c>
      <c r="AR61" s="63">
        <f t="shared" si="9"/>
        <v>1.4705772928694685</v>
      </c>
      <c r="AS61" s="63">
        <f t="shared" si="9"/>
        <v>1.5172448065835402</v>
      </c>
      <c r="AT61" s="63">
        <f t="shared" si="9"/>
        <v>1.5718886817416078</v>
      </c>
      <c r="AU61" s="63">
        <f t="shared" si="9"/>
        <v>1.6149860394653612</v>
      </c>
      <c r="AV61" s="63">
        <f t="shared" si="9"/>
        <v>1.6731500846739142</v>
      </c>
      <c r="AW61" s="63">
        <f t="shared" si="9"/>
        <v>1.7334089196034623</v>
      </c>
      <c r="AX61" s="63">
        <f t="shared" si="9"/>
        <v>1.7958379885247653</v>
      </c>
      <c r="AY61" s="63">
        <f t="shared" si="9"/>
        <v>1.8605154528490824</v>
      </c>
      <c r="AZ61" s="63">
        <f t="shared" si="9"/>
        <v>1.9275222889865324</v>
      </c>
      <c r="BA61" s="63">
        <f t="shared" si="9"/>
        <v>1.996942389728841</v>
      </c>
      <c r="BB61" s="63">
        <f t="shared" si="9"/>
        <v>2.0688626692834031</v>
      </c>
      <c r="BC61" s="63">
        <f t="shared" si="9"/>
        <v>1.6052878569210964</v>
      </c>
      <c r="BD61" s="63">
        <f t="shared" si="9"/>
        <v>1.6631026201456807</v>
      </c>
      <c r="BE61" s="63">
        <f t="shared" si="9"/>
        <v>1.7229995936307514</v>
      </c>
      <c r="BF61" s="63">
        <f t="shared" si="9"/>
        <v>1.7850537685952816</v>
      </c>
      <c r="BG61" s="63">
        <f t="shared" si="9"/>
        <v>1.7150330220983863</v>
      </c>
      <c r="BH61" s="63">
        <f t="shared" si="9"/>
        <v>0</v>
      </c>
      <c r="BI61" s="63">
        <f t="shared" si="9"/>
        <v>0</v>
      </c>
      <c r="BJ61" s="63">
        <f t="shared" si="9"/>
        <v>0</v>
      </c>
      <c r="BK61" s="63">
        <f t="shared" si="9"/>
        <v>0</v>
      </c>
      <c r="BL61" s="63">
        <f t="shared" si="9"/>
        <v>0</v>
      </c>
      <c r="BM61" s="63">
        <f t="shared" si="9"/>
        <v>0</v>
      </c>
      <c r="BN61" s="63">
        <f t="shared" si="9"/>
        <v>0</v>
      </c>
      <c r="BO61" s="63">
        <f t="shared" ref="BO61:CR61" si="10">BO33/1000</f>
        <v>0</v>
      </c>
      <c r="BP61" s="63">
        <f t="shared" si="10"/>
        <v>0</v>
      </c>
      <c r="BQ61" s="63">
        <f t="shared" si="10"/>
        <v>0</v>
      </c>
      <c r="BR61" s="63">
        <f t="shared" si="10"/>
        <v>0</v>
      </c>
      <c r="BS61" s="63">
        <f t="shared" si="10"/>
        <v>0</v>
      </c>
      <c r="BT61" s="63">
        <f t="shared" si="10"/>
        <v>0</v>
      </c>
      <c r="BU61" s="63">
        <f t="shared" si="10"/>
        <v>0</v>
      </c>
      <c r="BV61" s="63">
        <f t="shared" si="10"/>
        <v>0</v>
      </c>
      <c r="BW61" s="63">
        <f t="shared" si="10"/>
        <v>0</v>
      </c>
      <c r="BX61" s="63">
        <f t="shared" si="10"/>
        <v>0</v>
      </c>
      <c r="BY61" s="63">
        <f t="shared" si="10"/>
        <v>0</v>
      </c>
      <c r="BZ61" s="63">
        <f t="shared" si="10"/>
        <v>0</v>
      </c>
      <c r="CA61" s="63">
        <f t="shared" si="10"/>
        <v>0</v>
      </c>
      <c r="CB61" s="63">
        <f t="shared" si="10"/>
        <v>0</v>
      </c>
      <c r="CC61" s="63">
        <f t="shared" si="10"/>
        <v>0</v>
      </c>
      <c r="CD61" s="63">
        <f t="shared" si="10"/>
        <v>0</v>
      </c>
      <c r="CE61" s="63">
        <f t="shared" si="10"/>
        <v>0</v>
      </c>
      <c r="CF61" s="63">
        <f t="shared" si="10"/>
        <v>0</v>
      </c>
      <c r="CG61" s="63">
        <f t="shared" si="10"/>
        <v>0</v>
      </c>
      <c r="CH61" s="63">
        <f t="shared" si="10"/>
        <v>0</v>
      </c>
      <c r="CI61" s="63">
        <f t="shared" si="10"/>
        <v>0</v>
      </c>
      <c r="CJ61" s="63">
        <f t="shared" si="10"/>
        <v>0</v>
      </c>
      <c r="CK61" s="63">
        <f t="shared" si="10"/>
        <v>0</v>
      </c>
      <c r="CL61" s="63">
        <f t="shared" si="10"/>
        <v>0</v>
      </c>
      <c r="CM61" s="63">
        <f t="shared" si="10"/>
        <v>0</v>
      </c>
      <c r="CN61" s="63">
        <f t="shared" si="10"/>
        <v>0</v>
      </c>
      <c r="CO61" s="63">
        <f t="shared" si="10"/>
        <v>0</v>
      </c>
      <c r="CP61" s="63">
        <f t="shared" si="10"/>
        <v>0</v>
      </c>
      <c r="CQ61" s="63">
        <f t="shared" si="10"/>
        <v>0</v>
      </c>
      <c r="CR61" s="63">
        <f t="shared" si="10"/>
        <v>0</v>
      </c>
    </row>
    <row r="62" spans="1:96" ht="24" customHeight="1" x14ac:dyDescent="0.25">
      <c r="A62" s="7" t="s">
        <v>160</v>
      </c>
      <c r="B62" s="63">
        <f>B34/1000</f>
        <v>0.89615700000000009</v>
      </c>
      <c r="C62" s="63">
        <f>C34/1000</f>
        <v>1.0092449999999999</v>
      </c>
      <c r="D62" s="63">
        <f t="shared" ref="D62:BO62" si="11">D34/1000</f>
        <v>1.0078099999999999</v>
      </c>
      <c r="E62" s="63">
        <f t="shared" si="11"/>
        <v>0.99923000000000006</v>
      </c>
      <c r="F62" s="63">
        <f t="shared" si="11"/>
        <v>0.87813896009951786</v>
      </c>
      <c r="G62" s="63">
        <f t="shared" si="11"/>
        <v>0.68924729745203139</v>
      </c>
      <c r="H62" s="63">
        <f t="shared" si="11"/>
        <v>0.69026832082858491</v>
      </c>
      <c r="I62" s="63">
        <f t="shared" si="11"/>
        <v>0.70103727102916868</v>
      </c>
      <c r="J62" s="63">
        <f t="shared" si="11"/>
        <v>0.72628526855273845</v>
      </c>
      <c r="K62" s="63">
        <f t="shared" si="11"/>
        <v>0.80537823649337259</v>
      </c>
      <c r="L62" s="63">
        <f t="shared" si="11"/>
        <v>0.52100039719526625</v>
      </c>
      <c r="M62" s="63">
        <f t="shared" si="11"/>
        <v>0.51338487092926444</v>
      </c>
      <c r="N62" s="63">
        <f t="shared" si="11"/>
        <v>0.53187452973275606</v>
      </c>
      <c r="O62" s="63">
        <f t="shared" si="11"/>
        <v>0.69477707919928822</v>
      </c>
      <c r="P62" s="63">
        <f t="shared" si="11"/>
        <v>0.48287497660715428</v>
      </c>
      <c r="Q62" s="63">
        <f t="shared" si="11"/>
        <v>0.50026581546465643</v>
      </c>
      <c r="R62" s="63">
        <f t="shared" si="11"/>
        <v>0.46742344322581014</v>
      </c>
      <c r="S62" s="63">
        <f t="shared" si="11"/>
        <v>0.48425779201827629</v>
      </c>
      <c r="T62" s="63">
        <f t="shared" si="11"/>
        <v>0.44970895830125129</v>
      </c>
      <c r="U62" s="63">
        <f t="shared" si="11"/>
        <v>0.46590531637626276</v>
      </c>
      <c r="V62" s="63">
        <f t="shared" si="11"/>
        <v>0.48268498952661715</v>
      </c>
      <c r="W62" s="63">
        <f t="shared" si="11"/>
        <v>0.50006898596141613</v>
      </c>
      <c r="X62" s="63">
        <f t="shared" si="11"/>
        <v>0.51807907050461366</v>
      </c>
      <c r="Y62" s="63">
        <f t="shared" si="11"/>
        <v>0.66394154598124511</v>
      </c>
      <c r="Z62" s="63">
        <f t="shared" si="11"/>
        <v>1.009280418383615</v>
      </c>
      <c r="AA62" s="63">
        <f t="shared" si="11"/>
        <v>1.2154614550807052</v>
      </c>
      <c r="AB62" s="63">
        <f t="shared" si="11"/>
        <v>1.4386346252416782</v>
      </c>
      <c r="AC62" s="63">
        <f t="shared" si="11"/>
        <v>2.1874191162253469</v>
      </c>
      <c r="AD62" s="63">
        <f t="shared" si="11"/>
        <v>2.0773494987483572</v>
      </c>
      <c r="AE62" s="63">
        <f t="shared" si="11"/>
        <v>1.9565142331051626</v>
      </c>
      <c r="AF62" s="63">
        <f t="shared" si="11"/>
        <v>1.6096593847605554</v>
      </c>
      <c r="AG62" s="63">
        <f t="shared" si="11"/>
        <v>1.1982241790752193</v>
      </c>
      <c r="AH62" s="63">
        <f t="shared" si="11"/>
        <v>1.3053670430722044</v>
      </c>
      <c r="AI62" s="63">
        <f t="shared" si="11"/>
        <v>1.35679964100644</v>
      </c>
      <c r="AJ62" s="63">
        <f t="shared" si="11"/>
        <v>1.4010863379146181</v>
      </c>
      <c r="AK62" s="63">
        <f t="shared" si="11"/>
        <v>1.6412914148261135</v>
      </c>
      <c r="AL62" s="63">
        <f t="shared" si="11"/>
        <v>1.7004028533893594</v>
      </c>
      <c r="AM62" s="63">
        <f t="shared" si="11"/>
        <v>1.7616432022347477</v>
      </c>
      <c r="AN62" s="63">
        <f t="shared" si="11"/>
        <v>1.8250891344918723</v>
      </c>
      <c r="AO62" s="63">
        <f t="shared" si="11"/>
        <v>1.8908200846884247</v>
      </c>
      <c r="AP62" s="63">
        <f t="shared" si="11"/>
        <v>1.4210650445052782</v>
      </c>
      <c r="AQ62" s="63">
        <f t="shared" si="11"/>
        <v>1.4663794684224547</v>
      </c>
      <c r="AR62" s="63">
        <f t="shared" si="11"/>
        <v>1.4705772928694685</v>
      </c>
      <c r="AS62" s="63">
        <f t="shared" si="11"/>
        <v>1.5172448065835402</v>
      </c>
      <c r="AT62" s="63">
        <f t="shared" si="11"/>
        <v>1.5718886817416078</v>
      </c>
      <c r="AU62" s="63">
        <f t="shared" si="11"/>
        <v>1.6149860394653612</v>
      </c>
      <c r="AV62" s="63">
        <f t="shared" si="11"/>
        <v>1.6731500846739142</v>
      </c>
      <c r="AW62" s="63">
        <f t="shared" si="11"/>
        <v>1.7334089196034623</v>
      </c>
      <c r="AX62" s="63">
        <f t="shared" si="11"/>
        <v>1.7958379885247653</v>
      </c>
      <c r="AY62" s="63">
        <f t="shared" si="11"/>
        <v>1.8605154528490824</v>
      </c>
      <c r="AZ62" s="63">
        <f t="shared" si="11"/>
        <v>1.9275222889865324</v>
      </c>
      <c r="BA62" s="63">
        <f t="shared" si="11"/>
        <v>1.996942389728841</v>
      </c>
      <c r="BB62" s="63">
        <f t="shared" si="11"/>
        <v>2.0688626692834031</v>
      </c>
      <c r="BC62" s="63">
        <f t="shared" si="11"/>
        <v>2.1433731720901785</v>
      </c>
      <c r="BD62" s="63">
        <f t="shared" si="11"/>
        <v>2.2205671855576408</v>
      </c>
      <c r="BE62" s="63">
        <f t="shared" si="11"/>
        <v>2.3005413568589361</v>
      </c>
      <c r="BF62" s="63">
        <f t="shared" si="11"/>
        <v>2.3833958139344822</v>
      </c>
      <c r="BG62" s="63">
        <f t="shared" si="11"/>
        <v>2.3349244758688874</v>
      </c>
      <c r="BH62" s="63">
        <f t="shared" si="11"/>
        <v>2.5795714899662836</v>
      </c>
      <c r="BI62" s="63">
        <f t="shared" si="11"/>
        <v>2.6613861640747403</v>
      </c>
      <c r="BJ62" s="63">
        <f t="shared" si="11"/>
        <v>2.8261674320274031</v>
      </c>
      <c r="BK62" s="63">
        <f t="shared" si="11"/>
        <v>2.8684411893309383</v>
      </c>
      <c r="BL62" s="63">
        <f t="shared" si="11"/>
        <v>2.9964104871620836</v>
      </c>
      <c r="BM62" s="63">
        <f t="shared" si="11"/>
        <v>3.078776795241057</v>
      </c>
      <c r="BN62" s="63">
        <f t="shared" si="11"/>
        <v>3.1234840477899475</v>
      </c>
      <c r="BO62" s="63">
        <f t="shared" si="11"/>
        <v>3.2908240174249959</v>
      </c>
      <c r="BP62" s="63">
        <f t="shared" ref="BP62:CR62" si="12">BP34/1000</f>
        <v>2.7132693633011495</v>
      </c>
      <c r="BQ62" s="63">
        <f t="shared" si="12"/>
        <v>2.884574383280448</v>
      </c>
      <c r="BR62" s="63">
        <f t="shared" si="12"/>
        <v>2.6835177120572133</v>
      </c>
      <c r="BS62" s="63">
        <f t="shared" si="12"/>
        <v>2.7801651391604958</v>
      </c>
      <c r="BT62" s="63">
        <f t="shared" si="12"/>
        <v>2.8802933426803894</v>
      </c>
      <c r="BU62" s="63">
        <f t="shared" si="12"/>
        <v>3.7130799015975939</v>
      </c>
      <c r="BV62" s="63">
        <f t="shared" si="12"/>
        <v>3.8468072168696121</v>
      </c>
      <c r="BW62" s="63">
        <f t="shared" si="12"/>
        <v>0</v>
      </c>
      <c r="BX62" s="63">
        <f t="shared" si="12"/>
        <v>0</v>
      </c>
      <c r="BY62" s="63">
        <f t="shared" si="12"/>
        <v>0</v>
      </c>
      <c r="BZ62" s="63">
        <f t="shared" si="12"/>
        <v>0</v>
      </c>
      <c r="CA62" s="63">
        <f t="shared" si="12"/>
        <v>0</v>
      </c>
      <c r="CB62" s="63">
        <f t="shared" si="12"/>
        <v>0</v>
      </c>
      <c r="CC62" s="63">
        <f t="shared" si="12"/>
        <v>0</v>
      </c>
      <c r="CD62" s="63">
        <f t="shared" si="12"/>
        <v>0</v>
      </c>
      <c r="CE62" s="63">
        <f t="shared" si="12"/>
        <v>0</v>
      </c>
      <c r="CF62" s="63">
        <f t="shared" si="12"/>
        <v>0</v>
      </c>
      <c r="CG62" s="63">
        <f t="shared" si="12"/>
        <v>0</v>
      </c>
      <c r="CH62" s="63">
        <f t="shared" si="12"/>
        <v>0</v>
      </c>
      <c r="CI62" s="63">
        <f t="shared" si="12"/>
        <v>0</v>
      </c>
      <c r="CJ62" s="63">
        <f t="shared" si="12"/>
        <v>0</v>
      </c>
      <c r="CK62" s="63">
        <f t="shared" si="12"/>
        <v>0</v>
      </c>
      <c r="CL62" s="63">
        <f t="shared" si="12"/>
        <v>0</v>
      </c>
      <c r="CM62" s="63">
        <f t="shared" si="12"/>
        <v>0</v>
      </c>
      <c r="CN62" s="63">
        <f t="shared" si="12"/>
        <v>0</v>
      </c>
      <c r="CO62" s="63">
        <f t="shared" si="12"/>
        <v>0</v>
      </c>
      <c r="CP62" s="63">
        <f t="shared" si="12"/>
        <v>0</v>
      </c>
      <c r="CQ62" s="63">
        <f t="shared" si="12"/>
        <v>0</v>
      </c>
      <c r="CR62" s="63">
        <f t="shared" si="12"/>
        <v>0</v>
      </c>
    </row>
    <row r="63" spans="1:96" ht="24" customHeight="1" x14ac:dyDescent="0.25">
      <c r="A63" s="7" t="s">
        <v>161</v>
      </c>
      <c r="B63" s="63">
        <f>B35/1000</f>
        <v>0.89615700000000009</v>
      </c>
      <c r="C63" s="63">
        <f>C35/1000</f>
        <v>1.0092449999999999</v>
      </c>
      <c r="D63" s="63">
        <f t="shared" ref="D63:BO63" si="13">D35/1000</f>
        <v>1.0078099999999999</v>
      </c>
      <c r="E63" s="63">
        <f t="shared" si="13"/>
        <v>0.99923000000000006</v>
      </c>
      <c r="F63" s="63">
        <f t="shared" si="13"/>
        <v>0.88711326094064458</v>
      </c>
      <c r="G63" s="63">
        <f t="shared" si="13"/>
        <v>0.70077561230066465</v>
      </c>
      <c r="H63" s="63">
        <f t="shared" si="13"/>
        <v>0.70264573552314313</v>
      </c>
      <c r="I63" s="63">
        <f t="shared" si="13"/>
        <v>0.71445379160701938</v>
      </c>
      <c r="J63" s="63">
        <f t="shared" si="13"/>
        <v>0.74106250041845745</v>
      </c>
      <c r="K63" s="63">
        <f t="shared" si="13"/>
        <v>0.82273894708397144</v>
      </c>
      <c r="L63" s="63">
        <f t="shared" si="13"/>
        <v>0.53286204378176938</v>
      </c>
      <c r="M63" s="63">
        <f t="shared" si="13"/>
        <v>0.52569562512135781</v>
      </c>
      <c r="N63" s="63">
        <f t="shared" si="13"/>
        <v>0.5452743326271825</v>
      </c>
      <c r="O63" s="63">
        <f t="shared" si="13"/>
        <v>0.71312540571924854</v>
      </c>
      <c r="P63" s="63">
        <f t="shared" si="13"/>
        <v>0.49621477476341808</v>
      </c>
      <c r="Q63" s="63">
        <f t="shared" si="13"/>
        <v>0.51469551432239546</v>
      </c>
      <c r="R63" s="63">
        <f t="shared" si="13"/>
        <v>0.48147596363271755</v>
      </c>
      <c r="S63" s="63">
        <f t="shared" si="13"/>
        <v>0.49940777933096281</v>
      </c>
      <c r="T63" s="63">
        <f t="shared" si="13"/>
        <v>0.46432791014350971</v>
      </c>
      <c r="U63" s="63">
        <f t="shared" si="13"/>
        <v>0.48162107353514327</v>
      </c>
      <c r="V63" s="63">
        <f t="shared" si="13"/>
        <v>0.4995582936236857</v>
      </c>
      <c r="W63" s="63">
        <f t="shared" si="13"/>
        <v>0.51816355728877561</v>
      </c>
      <c r="X63" s="63">
        <f t="shared" si="13"/>
        <v>0.53746174476369013</v>
      </c>
      <c r="Y63" s="63">
        <f t="shared" si="13"/>
        <v>0.68959788359582008</v>
      </c>
      <c r="Z63" s="63">
        <f t="shared" si="13"/>
        <v>1.0495242718486149</v>
      </c>
      <c r="AA63" s="63">
        <f t="shared" si="13"/>
        <v>1.2654249562962836</v>
      </c>
      <c r="AB63" s="63">
        <f t="shared" si="13"/>
        <v>1.4995476750506029</v>
      </c>
      <c r="AC63" s="63">
        <f t="shared" si="13"/>
        <v>2.2827394119877651</v>
      </c>
      <c r="AD63" s="63">
        <f t="shared" si="13"/>
        <v>2.1704434165376183</v>
      </c>
      <c r="AE63" s="63">
        <f t="shared" si="13"/>
        <v>2.0466165191457266</v>
      </c>
      <c r="AF63" s="63">
        <f t="shared" si="13"/>
        <v>1.6857843369753509</v>
      </c>
      <c r="AG63" s="63">
        <f t="shared" si="13"/>
        <v>1.2563790102809755</v>
      </c>
      <c r="AH63" s="63">
        <f t="shared" si="13"/>
        <v>1.3703446286122554</v>
      </c>
      <c r="AI63" s="63">
        <f t="shared" si="13"/>
        <v>1.4260259968341933</v>
      </c>
      <c r="AJ63" s="63">
        <f t="shared" si="13"/>
        <v>1.4743180614198759</v>
      </c>
      <c r="AK63" s="63">
        <f t="shared" si="13"/>
        <v>1.7291256387187248</v>
      </c>
      <c r="AL63" s="63">
        <f t="shared" si="13"/>
        <v>1.7935242060712313</v>
      </c>
      <c r="AM63" s="63">
        <f t="shared" si="13"/>
        <v>1.8603211968720932</v>
      </c>
      <c r="AN63" s="63">
        <f t="shared" si="13"/>
        <v>1.9296059366338818</v>
      </c>
      <c r="AO63" s="63">
        <f t="shared" si="13"/>
        <v>2.0014710776575231</v>
      </c>
      <c r="AP63" s="63">
        <f t="shared" si="13"/>
        <v>1.5060092296423651</v>
      </c>
      <c r="AQ63" s="63">
        <f t="shared" si="13"/>
        <v>1.5558746782199122</v>
      </c>
      <c r="AR63" s="63">
        <f t="shared" si="13"/>
        <v>1.5621785206413681</v>
      </c>
      <c r="AS63" s="63">
        <f t="shared" si="13"/>
        <v>1.6136637048931344</v>
      </c>
      <c r="AT63" s="63">
        <f t="shared" si="13"/>
        <v>1.6737620739514165</v>
      </c>
      <c r="AU63" s="63">
        <f t="shared" si="13"/>
        <v>1.7216912541360949</v>
      </c>
      <c r="AV63" s="63">
        <f t="shared" si="13"/>
        <v>1.7858129395168418</v>
      </c>
      <c r="AW63" s="63">
        <f t="shared" si="13"/>
        <v>1.852322736311985</v>
      </c>
      <c r="AX63" s="63">
        <f t="shared" si="13"/>
        <v>1.9213095859785929</v>
      </c>
      <c r="AY63" s="63">
        <f t="shared" si="13"/>
        <v>1.9928657424585479</v>
      </c>
      <c r="AZ63" s="63">
        <f t="shared" si="13"/>
        <v>2.0670868955468333</v>
      </c>
      <c r="BA63" s="63">
        <f t="shared" si="13"/>
        <v>2.1440722988544816</v>
      </c>
      <c r="BB63" s="63">
        <f t="shared" si="13"/>
        <v>2.2239249025373096</v>
      </c>
      <c r="BC63" s="63">
        <f t="shared" si="13"/>
        <v>2.3067514909679172</v>
      </c>
      <c r="BD63" s="63">
        <f t="shared" si="13"/>
        <v>2.3926628255350626</v>
      </c>
      <c r="BE63" s="63">
        <f t="shared" si="13"/>
        <v>2.4817737927613854</v>
      </c>
      <c r="BF63" s="63">
        <f t="shared" si="13"/>
        <v>2.5742035579375342</v>
      </c>
      <c r="BG63" s="63">
        <f t="shared" si="13"/>
        <v>2.5248414800504753</v>
      </c>
      <c r="BH63" s="63">
        <f t="shared" si="13"/>
        <v>2.7926943862355582</v>
      </c>
      <c r="BI63" s="63">
        <f t="shared" si="13"/>
        <v>2.8846843820918631</v>
      </c>
      <c r="BJ63" s="63">
        <f t="shared" si="13"/>
        <v>3.0669229170304222</v>
      </c>
      <c r="BK63" s="63">
        <f t="shared" si="13"/>
        <v>3.1164882101206537</v>
      </c>
      <c r="BL63" s="63">
        <f t="shared" si="13"/>
        <v>3.2593831148893031</v>
      </c>
      <c r="BM63" s="63">
        <f t="shared" si="13"/>
        <v>3.3529484192863346</v>
      </c>
      <c r="BN63" s="63">
        <f t="shared" si="13"/>
        <v>3.4056696955339785</v>
      </c>
      <c r="BO63" s="63">
        <f t="shared" si="13"/>
        <v>3.5923815374695591</v>
      </c>
      <c r="BP63" s="63">
        <f t="shared" ref="BP63:CR63" si="14">BP35/1000</f>
        <v>2.9654135887595077</v>
      </c>
      <c r="BQ63" s="63">
        <f t="shared" si="14"/>
        <v>3.1563755424155073</v>
      </c>
      <c r="BR63" s="63">
        <f t="shared" si="14"/>
        <v>3.1904111726373183</v>
      </c>
      <c r="BS63" s="63">
        <f t="shared" si="14"/>
        <v>3.2745813688131644</v>
      </c>
      <c r="BT63" s="63">
        <f t="shared" si="14"/>
        <v>3.3965380063811761</v>
      </c>
      <c r="BU63" s="63">
        <f t="shared" si="14"/>
        <v>4.2313721539275049</v>
      </c>
      <c r="BV63" s="63">
        <f t="shared" si="14"/>
        <v>4.3889629608339025</v>
      </c>
      <c r="BW63" s="63">
        <f t="shared" si="14"/>
        <v>4.5524229897132127</v>
      </c>
      <c r="BX63" s="63">
        <f t="shared" si="14"/>
        <v>4.7219708305152173</v>
      </c>
      <c r="BY63" s="63">
        <f t="shared" si="14"/>
        <v>4.8978332142288936</v>
      </c>
      <c r="BZ63" s="63">
        <f t="shared" si="14"/>
        <v>5.0802453160826273</v>
      </c>
      <c r="CA63" s="63">
        <f t="shared" si="14"/>
        <v>5.2694510700366486</v>
      </c>
      <c r="CB63" s="63">
        <f t="shared" si="14"/>
        <v>5.4657034949882233</v>
      </c>
      <c r="CC63" s="63">
        <f t="shared" si="14"/>
        <v>3.7462103743122528</v>
      </c>
      <c r="CD63" s="63">
        <f t="shared" si="14"/>
        <v>3.8857320930958412</v>
      </c>
      <c r="CE63" s="63">
        <f t="shared" si="14"/>
        <v>4.0304500790580713</v>
      </c>
      <c r="CF63" s="63">
        <f t="shared" si="14"/>
        <v>4.1805578590048578</v>
      </c>
      <c r="CG63" s="63">
        <f t="shared" si="14"/>
        <v>4.3362561673438993</v>
      </c>
      <c r="CH63" s="63">
        <f t="shared" si="14"/>
        <v>0</v>
      </c>
      <c r="CI63" s="63">
        <f t="shared" si="14"/>
        <v>0</v>
      </c>
      <c r="CJ63" s="63">
        <f t="shared" si="14"/>
        <v>0</v>
      </c>
      <c r="CK63" s="63">
        <f t="shared" si="14"/>
        <v>0</v>
      </c>
      <c r="CL63" s="63">
        <f t="shared" si="14"/>
        <v>0</v>
      </c>
      <c r="CM63" s="63">
        <f t="shared" si="14"/>
        <v>0</v>
      </c>
      <c r="CN63" s="63">
        <f t="shared" si="14"/>
        <v>0</v>
      </c>
      <c r="CO63" s="63">
        <f t="shared" si="14"/>
        <v>0</v>
      </c>
      <c r="CP63" s="63">
        <f t="shared" si="14"/>
        <v>0</v>
      </c>
      <c r="CQ63" s="63">
        <f t="shared" si="14"/>
        <v>0</v>
      </c>
      <c r="CR63" s="63">
        <f t="shared" si="14"/>
        <v>0</v>
      </c>
    </row>
    <row r="64" spans="1:96" ht="24" customHeight="1" x14ac:dyDescent="0.25">
      <c r="A64" s="7" t="s">
        <v>162</v>
      </c>
      <c r="B64" s="63">
        <f>B36/1000</f>
        <v>0.89615700000000009</v>
      </c>
      <c r="C64" s="63">
        <f>C36/1000</f>
        <v>1.0092449999999999</v>
      </c>
      <c r="D64" s="63">
        <f t="shared" ref="D64:BO64" si="15">D36/1000</f>
        <v>1.0078099999999999</v>
      </c>
      <c r="E64" s="63">
        <f t="shared" si="15"/>
        <v>0.99923000000000006</v>
      </c>
      <c r="F64" s="63">
        <f t="shared" si="15"/>
        <v>0.88711326094064458</v>
      </c>
      <c r="G64" s="63">
        <f t="shared" si="15"/>
        <v>0.70077561230066465</v>
      </c>
      <c r="H64" s="63">
        <f t="shared" si="15"/>
        <v>0.70264573552314313</v>
      </c>
      <c r="I64" s="63">
        <f t="shared" si="15"/>
        <v>0.71445379160701938</v>
      </c>
      <c r="J64" s="63">
        <f t="shared" si="15"/>
        <v>0.74106250041845745</v>
      </c>
      <c r="K64" s="63">
        <f t="shared" si="15"/>
        <v>0.82273894708397144</v>
      </c>
      <c r="L64" s="63">
        <f t="shared" si="15"/>
        <v>0.53286204378176938</v>
      </c>
      <c r="M64" s="63">
        <f t="shared" si="15"/>
        <v>0.52569562512135781</v>
      </c>
      <c r="N64" s="63">
        <f t="shared" si="15"/>
        <v>0.5452743326271825</v>
      </c>
      <c r="O64" s="63">
        <f t="shared" si="15"/>
        <v>0.71312540571924854</v>
      </c>
      <c r="P64" s="63">
        <f t="shared" si="15"/>
        <v>0.49621477476341808</v>
      </c>
      <c r="Q64" s="63">
        <f t="shared" si="15"/>
        <v>0.51469551432239546</v>
      </c>
      <c r="R64" s="63">
        <f t="shared" si="15"/>
        <v>0.48147596363271755</v>
      </c>
      <c r="S64" s="63">
        <f t="shared" si="15"/>
        <v>0.49940777933096281</v>
      </c>
      <c r="T64" s="63">
        <f t="shared" si="15"/>
        <v>0.46432791014350971</v>
      </c>
      <c r="U64" s="63">
        <f t="shared" si="15"/>
        <v>0.48162107353514327</v>
      </c>
      <c r="V64" s="63">
        <f t="shared" si="15"/>
        <v>0.4995582936236857</v>
      </c>
      <c r="W64" s="63">
        <f t="shared" si="15"/>
        <v>0.51816355728877561</v>
      </c>
      <c r="X64" s="63">
        <f t="shared" si="15"/>
        <v>0.53746174476369013</v>
      </c>
      <c r="Y64" s="63">
        <f t="shared" si="15"/>
        <v>0.68959788359582008</v>
      </c>
      <c r="Z64" s="63">
        <f t="shared" si="15"/>
        <v>1.0495242718486149</v>
      </c>
      <c r="AA64" s="63">
        <f t="shared" si="15"/>
        <v>1.2654249562962836</v>
      </c>
      <c r="AB64" s="63">
        <f t="shared" si="15"/>
        <v>1.4995476750506029</v>
      </c>
      <c r="AC64" s="63">
        <f t="shared" si="15"/>
        <v>2.2827394119877651</v>
      </c>
      <c r="AD64" s="63">
        <f t="shared" si="15"/>
        <v>2.1704434165376183</v>
      </c>
      <c r="AE64" s="63">
        <f t="shared" si="15"/>
        <v>2.0466165191457266</v>
      </c>
      <c r="AF64" s="63">
        <f t="shared" si="15"/>
        <v>1.6857843369753509</v>
      </c>
      <c r="AG64" s="63">
        <f t="shared" si="15"/>
        <v>1.2563790102809755</v>
      </c>
      <c r="AH64" s="63">
        <f t="shared" si="15"/>
        <v>1.3703446286122554</v>
      </c>
      <c r="AI64" s="63">
        <f t="shared" si="15"/>
        <v>1.4260259968341933</v>
      </c>
      <c r="AJ64" s="63">
        <f t="shared" si="15"/>
        <v>1.4743180614198759</v>
      </c>
      <c r="AK64" s="63">
        <f t="shared" si="15"/>
        <v>1.7291256387187248</v>
      </c>
      <c r="AL64" s="63">
        <f t="shared" si="15"/>
        <v>1.7935242060712313</v>
      </c>
      <c r="AM64" s="63">
        <f t="shared" si="15"/>
        <v>1.8603211968720932</v>
      </c>
      <c r="AN64" s="63">
        <f t="shared" si="15"/>
        <v>1.9296059366338818</v>
      </c>
      <c r="AO64" s="63">
        <f t="shared" si="15"/>
        <v>2.0014710776575231</v>
      </c>
      <c r="AP64" s="63">
        <f t="shared" si="15"/>
        <v>1.5060092296423651</v>
      </c>
      <c r="AQ64" s="63">
        <f t="shared" si="15"/>
        <v>1.5558746782199122</v>
      </c>
      <c r="AR64" s="63">
        <f t="shared" si="15"/>
        <v>1.5621785206413681</v>
      </c>
      <c r="AS64" s="63">
        <f t="shared" si="15"/>
        <v>1.6136637048931344</v>
      </c>
      <c r="AT64" s="63">
        <f t="shared" si="15"/>
        <v>1.6737620739514165</v>
      </c>
      <c r="AU64" s="63">
        <f t="shared" si="15"/>
        <v>1.7216912541360949</v>
      </c>
      <c r="AV64" s="63">
        <f t="shared" si="15"/>
        <v>1.7858129395168418</v>
      </c>
      <c r="AW64" s="63">
        <f t="shared" si="15"/>
        <v>1.852322736311985</v>
      </c>
      <c r="AX64" s="63">
        <f t="shared" si="15"/>
        <v>1.9213095859785929</v>
      </c>
      <c r="AY64" s="63">
        <f t="shared" si="15"/>
        <v>1.9928657424585479</v>
      </c>
      <c r="AZ64" s="63">
        <f t="shared" si="15"/>
        <v>2.0670868955468333</v>
      </c>
      <c r="BA64" s="63">
        <f t="shared" si="15"/>
        <v>2.1440722988544816</v>
      </c>
      <c r="BB64" s="63">
        <f t="shared" si="15"/>
        <v>2.2239249025373096</v>
      </c>
      <c r="BC64" s="63">
        <f t="shared" si="15"/>
        <v>2.3067514909679172</v>
      </c>
      <c r="BD64" s="63">
        <f t="shared" si="15"/>
        <v>2.3926628255350626</v>
      </c>
      <c r="BE64" s="63">
        <f t="shared" si="15"/>
        <v>2.4817737927613854</v>
      </c>
      <c r="BF64" s="63">
        <f t="shared" si="15"/>
        <v>2.5742035579375342</v>
      </c>
      <c r="BG64" s="63">
        <f t="shared" si="15"/>
        <v>2.5248414800504753</v>
      </c>
      <c r="BH64" s="63">
        <f t="shared" si="15"/>
        <v>2.7926943862355582</v>
      </c>
      <c r="BI64" s="63">
        <f t="shared" si="15"/>
        <v>2.8846843820918631</v>
      </c>
      <c r="BJ64" s="63">
        <f t="shared" si="15"/>
        <v>3.0669229170304222</v>
      </c>
      <c r="BK64" s="63">
        <f t="shared" si="15"/>
        <v>3.1164882101206537</v>
      </c>
      <c r="BL64" s="63">
        <f t="shared" si="15"/>
        <v>3.2593831148893031</v>
      </c>
      <c r="BM64" s="63">
        <f t="shared" si="15"/>
        <v>3.3529484192863346</v>
      </c>
      <c r="BN64" s="63">
        <f t="shared" si="15"/>
        <v>3.4056696955339785</v>
      </c>
      <c r="BO64" s="63">
        <f t="shared" si="15"/>
        <v>3.5923815374695591</v>
      </c>
      <c r="BP64" s="63">
        <f t="shared" ref="BP64:CR64" si="16">BP36/1000</f>
        <v>2.9654135887595077</v>
      </c>
      <c r="BQ64" s="63">
        <f t="shared" si="16"/>
        <v>3.1563755424155073</v>
      </c>
      <c r="BR64" s="63">
        <f t="shared" si="16"/>
        <v>3.1904111726373183</v>
      </c>
      <c r="BS64" s="63">
        <f t="shared" si="16"/>
        <v>3.2745813688131644</v>
      </c>
      <c r="BT64" s="63">
        <f t="shared" si="16"/>
        <v>3.3965380063811761</v>
      </c>
      <c r="BU64" s="63">
        <f t="shared" si="16"/>
        <v>4.2313721539275049</v>
      </c>
      <c r="BV64" s="63">
        <f t="shared" si="16"/>
        <v>4.3889629608339025</v>
      </c>
      <c r="BW64" s="63">
        <f t="shared" si="16"/>
        <v>4.5524229897132127</v>
      </c>
      <c r="BX64" s="63">
        <f t="shared" si="16"/>
        <v>4.7219708305152173</v>
      </c>
      <c r="BY64" s="63">
        <f t="shared" si="16"/>
        <v>4.8978332142288936</v>
      </c>
      <c r="BZ64" s="63">
        <f t="shared" si="16"/>
        <v>5.0802453160826273</v>
      </c>
      <c r="CA64" s="63">
        <f t="shared" si="16"/>
        <v>5.2694510700366486</v>
      </c>
      <c r="CB64" s="63">
        <f t="shared" si="16"/>
        <v>5.4657034949882233</v>
      </c>
      <c r="CC64" s="63">
        <f t="shared" si="16"/>
        <v>5.6692650331258756</v>
      </c>
      <c r="CD64" s="63">
        <f t="shared" si="16"/>
        <v>5.8804079008850403</v>
      </c>
      <c r="CE64" s="63">
        <f t="shared" si="16"/>
        <v>6.099414452974548</v>
      </c>
      <c r="CF64" s="63">
        <f t="shared" si="16"/>
        <v>6.3265775599606862</v>
      </c>
      <c r="CG64" s="63">
        <f t="shared" si="16"/>
        <v>6.5622009999137738</v>
      </c>
      <c r="CH64" s="63">
        <f t="shared" si="16"/>
        <v>6.8065998646410213</v>
      </c>
      <c r="CI64" s="63">
        <f t="shared" si="16"/>
        <v>7.0601009810488806</v>
      </c>
      <c r="CJ64" s="63">
        <f t="shared" si="16"/>
        <v>7.3230433481983708</v>
      </c>
      <c r="CK64" s="63">
        <f t="shared" si="16"/>
        <v>7.595778590637857</v>
      </c>
      <c r="CL64" s="63">
        <f t="shared" si="16"/>
        <v>7.8786714286194757</v>
      </c>
      <c r="CM64" s="63">
        <f t="shared" si="16"/>
        <v>8.172100165828061</v>
      </c>
      <c r="CN64" s="63">
        <f t="shared" si="16"/>
        <v>5.6011831686837423</v>
      </c>
      <c r="CO64" s="63">
        <f t="shared" si="16"/>
        <v>5.8097904343821982</v>
      </c>
      <c r="CP64" s="63">
        <f t="shared" si="16"/>
        <v>6.026166949896564</v>
      </c>
      <c r="CQ64" s="63">
        <f t="shared" si="16"/>
        <v>6.2506020687280257</v>
      </c>
      <c r="CR64" s="63">
        <f t="shared" si="16"/>
        <v>6.4833959208942407</v>
      </c>
    </row>
    <row r="87" spans="1:101" s="1" customFormat="1" ht="35.450000000000003" customHeight="1" x14ac:dyDescent="0.25">
      <c r="A87" s="19"/>
    </row>
    <row r="88" spans="1:101" s="1" customFormat="1" ht="35.450000000000003" customHeight="1" x14ac:dyDescent="0.25">
      <c r="A88" s="3"/>
    </row>
    <row r="89" spans="1:101" s="1" customFormat="1" ht="36.75" customHeight="1" x14ac:dyDescent="0.25">
      <c r="A89" s="7" t="s">
        <v>5</v>
      </c>
      <c r="B89" s="5" t="s">
        <v>97</v>
      </c>
      <c r="C89" s="6">
        <v>44926</v>
      </c>
      <c r="D89" s="6">
        <v>45291</v>
      </c>
      <c r="E89" s="6">
        <v>45657</v>
      </c>
      <c r="F89" s="6">
        <v>46022</v>
      </c>
      <c r="G89" s="6">
        <v>46387</v>
      </c>
      <c r="H89" s="6">
        <v>46752</v>
      </c>
      <c r="I89" s="6">
        <v>47118</v>
      </c>
      <c r="J89" s="6">
        <v>47483</v>
      </c>
      <c r="K89" s="6">
        <v>47848</v>
      </c>
      <c r="L89" s="6">
        <v>48213</v>
      </c>
      <c r="M89" s="6">
        <v>48579</v>
      </c>
      <c r="N89" s="6">
        <v>48944</v>
      </c>
      <c r="O89" s="6">
        <v>49309</v>
      </c>
      <c r="P89" s="6">
        <v>49674</v>
      </c>
      <c r="Q89" s="6">
        <v>50040</v>
      </c>
      <c r="R89" s="6">
        <v>50405</v>
      </c>
      <c r="S89" s="6">
        <v>50770</v>
      </c>
      <c r="T89" s="6">
        <v>51135</v>
      </c>
      <c r="U89" s="6">
        <v>51501</v>
      </c>
      <c r="V89" s="6">
        <v>51866</v>
      </c>
      <c r="W89" s="6">
        <v>52231</v>
      </c>
      <c r="X89" s="6">
        <v>52596</v>
      </c>
      <c r="Y89" s="6">
        <v>52962</v>
      </c>
      <c r="Z89" s="6">
        <v>53327</v>
      </c>
      <c r="AA89" s="6">
        <v>53692</v>
      </c>
      <c r="AB89" s="6">
        <v>54057</v>
      </c>
      <c r="AC89" s="6">
        <v>54423</v>
      </c>
      <c r="AD89" s="6">
        <v>54788</v>
      </c>
      <c r="AE89" s="6">
        <v>55153</v>
      </c>
      <c r="AF89" s="6">
        <v>55518</v>
      </c>
      <c r="AG89" s="6">
        <v>55884</v>
      </c>
      <c r="AH89" s="6">
        <v>56249</v>
      </c>
      <c r="AI89" s="6">
        <v>56614</v>
      </c>
      <c r="AJ89" s="6">
        <v>56979</v>
      </c>
      <c r="AK89" s="6">
        <v>57345</v>
      </c>
      <c r="AL89" s="6">
        <v>57710</v>
      </c>
      <c r="AM89" s="6">
        <v>58075</v>
      </c>
      <c r="AN89" s="6">
        <v>58440</v>
      </c>
      <c r="AO89" s="6">
        <v>58806</v>
      </c>
      <c r="AP89" s="6">
        <v>59171</v>
      </c>
      <c r="AQ89" s="6">
        <v>59536</v>
      </c>
      <c r="AR89" s="6">
        <v>59901</v>
      </c>
      <c r="AS89" s="6">
        <v>60267</v>
      </c>
      <c r="AT89" s="6">
        <v>60632</v>
      </c>
      <c r="AU89" s="6">
        <v>60997</v>
      </c>
      <c r="AV89" s="6">
        <v>61362</v>
      </c>
      <c r="AW89" s="6">
        <v>61728</v>
      </c>
      <c r="AX89" s="6">
        <v>62093</v>
      </c>
      <c r="AY89" s="6">
        <v>62458</v>
      </c>
      <c r="AZ89" s="6">
        <v>62823</v>
      </c>
      <c r="BA89" s="6">
        <v>63189</v>
      </c>
      <c r="BB89" s="6">
        <v>63554</v>
      </c>
      <c r="BC89" s="6">
        <v>63919</v>
      </c>
      <c r="BD89" s="6">
        <v>64284</v>
      </c>
      <c r="BE89" s="6">
        <v>64650</v>
      </c>
      <c r="BF89" s="6">
        <v>65015</v>
      </c>
      <c r="BG89" s="6">
        <v>65380</v>
      </c>
      <c r="BH89" s="6">
        <v>65745</v>
      </c>
      <c r="BI89" s="6">
        <v>66111</v>
      </c>
      <c r="BJ89" s="6">
        <v>66476</v>
      </c>
      <c r="BK89" s="6">
        <v>66841</v>
      </c>
      <c r="BL89" s="6">
        <v>67206</v>
      </c>
      <c r="BM89" s="6">
        <v>67572</v>
      </c>
      <c r="BN89" s="6">
        <v>67937</v>
      </c>
      <c r="BO89" s="6">
        <v>68302</v>
      </c>
      <c r="BP89" s="6">
        <v>68667</v>
      </c>
      <c r="BQ89" s="6">
        <v>69033</v>
      </c>
      <c r="BR89" s="6">
        <v>69398</v>
      </c>
      <c r="BS89" s="6">
        <v>69763</v>
      </c>
      <c r="BT89" s="6">
        <v>70128</v>
      </c>
      <c r="BU89" s="6">
        <v>70494</v>
      </c>
      <c r="BV89" s="6">
        <v>70859</v>
      </c>
      <c r="BW89" s="6">
        <v>71224</v>
      </c>
      <c r="BX89" s="6">
        <v>71589</v>
      </c>
      <c r="BY89" s="6">
        <v>71955</v>
      </c>
      <c r="BZ89" s="6">
        <v>72320</v>
      </c>
      <c r="CA89" s="6">
        <v>72685</v>
      </c>
      <c r="CB89" s="6">
        <v>73050</v>
      </c>
      <c r="CC89" s="6">
        <v>73415</v>
      </c>
      <c r="CD89" s="6">
        <v>73780</v>
      </c>
      <c r="CE89" s="6">
        <v>74145</v>
      </c>
      <c r="CF89" s="6">
        <v>74510</v>
      </c>
      <c r="CG89" s="6">
        <v>74876</v>
      </c>
      <c r="CH89" s="6">
        <v>75241</v>
      </c>
      <c r="CI89" s="6">
        <v>75606</v>
      </c>
      <c r="CJ89" s="6">
        <v>75971</v>
      </c>
      <c r="CK89" s="6">
        <v>76337</v>
      </c>
      <c r="CL89" s="6">
        <v>76702</v>
      </c>
      <c r="CM89" s="6">
        <v>77067</v>
      </c>
      <c r="CN89" s="6">
        <v>77432</v>
      </c>
      <c r="CO89" s="6">
        <v>77798</v>
      </c>
      <c r="CP89" s="6">
        <v>78163</v>
      </c>
      <c r="CQ89" s="6">
        <v>78528</v>
      </c>
      <c r="CR89" s="6">
        <v>78893</v>
      </c>
      <c r="CS89" s="6">
        <v>79259</v>
      </c>
      <c r="CT89" s="6">
        <v>79624</v>
      </c>
      <c r="CU89" s="6">
        <v>79989</v>
      </c>
    </row>
    <row r="90" spans="1:101" s="1" customFormat="1" ht="36.75" customHeight="1" x14ac:dyDescent="0.25">
      <c r="A90" s="45" t="s">
        <v>165</v>
      </c>
      <c r="B90" s="9"/>
      <c r="C90" s="9"/>
      <c r="D90" s="14">
        <v>896157</v>
      </c>
      <c r="E90" s="14">
        <v>1009245</v>
      </c>
      <c r="F90" s="14">
        <v>1007810</v>
      </c>
      <c r="G90" s="14">
        <v>999230</v>
      </c>
      <c r="H90" s="14">
        <v>887113.26094064454</v>
      </c>
      <c r="I90" s="14">
        <v>700775.61230066465</v>
      </c>
      <c r="J90" s="14">
        <v>702645.73552314308</v>
      </c>
      <c r="K90" s="14">
        <v>714453.79160701938</v>
      </c>
      <c r="L90" s="14">
        <v>741062.50041845744</v>
      </c>
      <c r="M90" s="14">
        <v>822738.94708397146</v>
      </c>
      <c r="N90" s="14">
        <v>532862.04378176935</v>
      </c>
      <c r="O90" s="14">
        <v>525695.62512135785</v>
      </c>
      <c r="P90" s="14">
        <v>545274.33262718248</v>
      </c>
      <c r="Q90" s="14">
        <v>713125.40571924858</v>
      </c>
      <c r="R90" s="14">
        <v>496214.77476341807</v>
      </c>
      <c r="S90" s="14">
        <v>514695.51432239538</v>
      </c>
      <c r="T90" s="14">
        <v>481475.96363271755</v>
      </c>
      <c r="U90" s="14">
        <v>499407.7793309628</v>
      </c>
      <c r="V90" s="14">
        <v>464327.91014350974</v>
      </c>
      <c r="W90" s="14">
        <v>481621.07353514328</v>
      </c>
      <c r="X90" s="14">
        <v>499558.29362368572</v>
      </c>
      <c r="Y90" s="14">
        <v>518163.55728877557</v>
      </c>
      <c r="Z90" s="14">
        <v>537461.74476369016</v>
      </c>
      <c r="AA90" s="14">
        <v>689597.88359582017</v>
      </c>
      <c r="AB90" s="14">
        <v>1049524.271848615</v>
      </c>
      <c r="AC90" s="14">
        <v>1265424.9562962838</v>
      </c>
      <c r="AD90" s="14">
        <v>1499547.675050603</v>
      </c>
      <c r="AE90" s="14">
        <v>2282739.4119877648</v>
      </c>
      <c r="AF90" s="14">
        <v>2170443.4165376183</v>
      </c>
      <c r="AG90" s="14">
        <v>2046616.5191457267</v>
      </c>
      <c r="AH90" s="14">
        <v>1685784.336975351</v>
      </c>
      <c r="AI90" s="14">
        <v>1256379.0102809756</v>
      </c>
      <c r="AJ90" s="14">
        <v>1370344.6286122552</v>
      </c>
      <c r="AK90" s="14">
        <v>1426025.9968341934</v>
      </c>
      <c r="AL90" s="14">
        <v>1474318.0614198758</v>
      </c>
      <c r="AM90" s="14">
        <v>1729125.6387187247</v>
      </c>
      <c r="AN90" s="14">
        <v>1793524.2060712313</v>
      </c>
      <c r="AO90" s="14">
        <v>1860321.1968720932</v>
      </c>
      <c r="AP90" s="14">
        <v>1929605.9366338819</v>
      </c>
      <c r="AQ90" s="14">
        <v>2001471.0776575231</v>
      </c>
      <c r="AR90" s="14">
        <v>1506009.2296423649</v>
      </c>
      <c r="AS90" s="14">
        <v>1555874.6782199123</v>
      </c>
      <c r="AT90" s="14">
        <v>1562178.5206413681</v>
      </c>
      <c r="AU90" s="14">
        <v>1613663.7048931343</v>
      </c>
      <c r="AV90" s="14">
        <v>1673762.0739514166</v>
      </c>
      <c r="AW90" s="14">
        <v>1721691.2541360948</v>
      </c>
      <c r="AX90" s="14">
        <v>1785812.9395168419</v>
      </c>
      <c r="AY90" s="14">
        <v>1852322.7363119849</v>
      </c>
      <c r="AZ90" s="14">
        <v>1921309.5859785927</v>
      </c>
      <c r="BA90" s="14">
        <v>1992865.7424585479</v>
      </c>
      <c r="BB90" s="14">
        <v>2067086.8955468331</v>
      </c>
      <c r="BC90" s="14">
        <v>2144072.2988544819</v>
      </c>
      <c r="BD90" s="14">
        <v>2223924.9025373096</v>
      </c>
      <c r="BE90" s="14">
        <v>2306751.4909679173</v>
      </c>
      <c r="BF90" s="14">
        <v>2392662.8255350622</v>
      </c>
      <c r="BG90" s="14">
        <v>2481773.7927613854</v>
      </c>
      <c r="BH90" s="14">
        <v>2574203.5579375341</v>
      </c>
      <c r="BI90" s="14">
        <v>2524841.4800504753</v>
      </c>
      <c r="BJ90" s="14">
        <v>2792694.3862355584</v>
      </c>
      <c r="BK90" s="14">
        <v>2884684.3820918631</v>
      </c>
      <c r="BL90" s="14">
        <v>3066922.917030422</v>
      </c>
      <c r="BM90" s="14">
        <v>3116488.2101206537</v>
      </c>
      <c r="BN90" s="14">
        <v>3259383.1148893032</v>
      </c>
      <c r="BO90" s="14">
        <v>3352948.4192863349</v>
      </c>
      <c r="BP90" s="14">
        <v>3405669.6955339783</v>
      </c>
      <c r="BQ90" s="14">
        <v>3592381.5374695593</v>
      </c>
      <c r="BR90" s="14">
        <v>2965413.5887595075</v>
      </c>
      <c r="BS90" s="14">
        <v>3156375.5424155076</v>
      </c>
      <c r="BT90" s="14">
        <v>3190411.1726373183</v>
      </c>
      <c r="BU90" s="14">
        <v>3274581.3688131645</v>
      </c>
      <c r="BV90" s="14">
        <v>3396538.0063811764</v>
      </c>
      <c r="BW90" s="14">
        <v>4231372.153927505</v>
      </c>
      <c r="BX90" s="14">
        <v>4388962.9608339025</v>
      </c>
      <c r="BY90" s="14">
        <v>4552422.9897132125</v>
      </c>
      <c r="BZ90" s="14">
        <v>4721970.830515217</v>
      </c>
      <c r="CA90" s="14">
        <v>4897833.2142288936</v>
      </c>
      <c r="CB90" s="14">
        <v>5080245.3160826275</v>
      </c>
      <c r="CC90" s="14">
        <v>5269451.0700366478</v>
      </c>
      <c r="CD90" s="14">
        <v>5465703.4949882235</v>
      </c>
      <c r="CE90" s="14">
        <v>5669265.0331258755</v>
      </c>
      <c r="CF90" s="14">
        <v>5880407.9008850399</v>
      </c>
      <c r="CG90" s="14">
        <v>6099414.4529745486</v>
      </c>
      <c r="CH90" s="14">
        <v>6326577.5599606857</v>
      </c>
      <c r="CI90" s="14">
        <v>6562200.9999137735</v>
      </c>
      <c r="CJ90" s="14">
        <v>6806599.8646410219</v>
      </c>
      <c r="CK90" s="14">
        <v>7060100.9810488801</v>
      </c>
      <c r="CL90" s="14">
        <v>7323043.348198371</v>
      </c>
      <c r="CM90" s="14">
        <v>7595778.5906378571</v>
      </c>
      <c r="CN90" s="14">
        <v>7878671.428619476</v>
      </c>
      <c r="CO90" s="14">
        <v>8172100.1658280613</v>
      </c>
      <c r="CP90" s="14">
        <v>5601183.1686837422</v>
      </c>
      <c r="CQ90" s="14">
        <v>5809790.4343821984</v>
      </c>
      <c r="CR90" s="14">
        <v>6026166.9498965638</v>
      </c>
      <c r="CS90" s="14">
        <v>6250602.068728026</v>
      </c>
      <c r="CT90" s="14">
        <v>6483395.920894241</v>
      </c>
      <c r="CU90" s="14">
        <v>0</v>
      </c>
      <c r="CV90"/>
      <c r="CW90"/>
    </row>
    <row r="91" spans="1:101" s="1" customFormat="1" ht="36.75" customHeight="1" x14ac:dyDescent="0.25">
      <c r="A91" s="45" t="s">
        <v>166</v>
      </c>
      <c r="B91" s="64">
        <v>5.1666194274521002E-2</v>
      </c>
      <c r="C91" s="9"/>
      <c r="D91" s="64">
        <v>5.1666194274521002E-2</v>
      </c>
      <c r="E91" s="64">
        <v>5.1666194274521002E-2</v>
      </c>
      <c r="F91" s="64">
        <v>5.1666194274521002E-2</v>
      </c>
      <c r="G91" s="64">
        <v>5.1666194274521002E-2</v>
      </c>
      <c r="H91" s="64">
        <v>5.1666194274521002E-2</v>
      </c>
      <c r="I91" s="64">
        <v>5.1666194274521002E-2</v>
      </c>
      <c r="J91" s="64">
        <v>5.1666194274521002E-2</v>
      </c>
      <c r="K91" s="64">
        <v>5.1666194274521002E-2</v>
      </c>
      <c r="L91" s="64">
        <v>5.1666194274521002E-2</v>
      </c>
      <c r="M91" s="64">
        <v>5.1666194274521002E-2</v>
      </c>
      <c r="N91" s="64">
        <v>5.1666194274521002E-2</v>
      </c>
      <c r="O91" s="64">
        <v>5.1666194274521002E-2</v>
      </c>
      <c r="P91" s="64">
        <v>5.1666194274521002E-2</v>
      </c>
      <c r="Q91" s="64">
        <v>5.1666194274521002E-2</v>
      </c>
      <c r="R91" s="64">
        <v>5.1666194274521002E-2</v>
      </c>
      <c r="S91" s="64">
        <v>5.1666194274521002E-2</v>
      </c>
      <c r="T91" s="64">
        <v>5.1666194274521002E-2</v>
      </c>
      <c r="U91" s="64">
        <v>5.1666194274521002E-2</v>
      </c>
      <c r="V91" s="64">
        <v>5.1666194274521002E-2</v>
      </c>
      <c r="W91" s="64">
        <v>5.1666194274521002E-2</v>
      </c>
      <c r="X91" s="64">
        <v>5.1666194274521002E-2</v>
      </c>
      <c r="Y91" s="64">
        <v>5.1666194274521002E-2</v>
      </c>
      <c r="Z91" s="64">
        <v>5.1666194274521002E-2</v>
      </c>
      <c r="AA91" s="64">
        <v>5.1666194274521002E-2</v>
      </c>
      <c r="AB91" s="64">
        <v>5.1666194274521002E-2</v>
      </c>
      <c r="AC91" s="64">
        <v>5.1666194274521002E-2</v>
      </c>
      <c r="AD91" s="64">
        <v>5.1666194274521002E-2</v>
      </c>
      <c r="AE91" s="64">
        <v>5.1666194274521002E-2</v>
      </c>
      <c r="AF91" s="64">
        <v>5.1666194274521002E-2</v>
      </c>
      <c r="AG91" s="64">
        <v>5.1666194274521002E-2</v>
      </c>
      <c r="AH91" s="64">
        <v>5.1666194274521002E-2</v>
      </c>
      <c r="AI91" s="64">
        <v>5.1666194274521002E-2</v>
      </c>
      <c r="AJ91" s="64">
        <v>5.1666194274521002E-2</v>
      </c>
      <c r="AK91" s="64">
        <v>5.1666194274521002E-2</v>
      </c>
      <c r="AL91" s="64">
        <v>5.1666194274521002E-2</v>
      </c>
      <c r="AM91" s="64">
        <v>5.1666194274521002E-2</v>
      </c>
      <c r="AN91" s="64">
        <v>5.1666194274521002E-2</v>
      </c>
      <c r="AO91" s="64">
        <v>5.1666194274521002E-2</v>
      </c>
      <c r="AP91" s="64">
        <v>5.1666194274521002E-2</v>
      </c>
      <c r="AQ91" s="64">
        <v>5.1666194274521002E-2</v>
      </c>
      <c r="AR91" s="64">
        <v>5.1666194274521002E-2</v>
      </c>
      <c r="AS91" s="64">
        <v>5.1666194274521002E-2</v>
      </c>
      <c r="AT91" s="64">
        <v>5.1666194274521002E-2</v>
      </c>
      <c r="AU91" s="64">
        <v>5.1666194274521002E-2</v>
      </c>
      <c r="AV91" s="64">
        <v>5.1666194274521002E-2</v>
      </c>
      <c r="AW91" s="64">
        <v>5.1666194274521002E-2</v>
      </c>
      <c r="AX91" s="64">
        <v>5.1666194274521002E-2</v>
      </c>
      <c r="AY91" s="64">
        <v>5.1666194274521002E-2</v>
      </c>
      <c r="AZ91" s="64">
        <v>5.1666194274521002E-2</v>
      </c>
      <c r="BA91" s="64">
        <v>5.1666194274521002E-2</v>
      </c>
      <c r="BB91" s="64">
        <v>5.1666194274521002E-2</v>
      </c>
      <c r="BC91" s="64">
        <v>5.1666194274521002E-2</v>
      </c>
      <c r="BD91" s="64">
        <v>5.1666194274521002E-2</v>
      </c>
      <c r="BE91" s="64">
        <v>5.1666194274521002E-2</v>
      </c>
      <c r="BF91" s="64">
        <v>5.1666194274521002E-2</v>
      </c>
      <c r="BG91" s="64">
        <v>5.1666194274521002E-2</v>
      </c>
      <c r="BH91" s="64">
        <v>5.1666194274521002E-2</v>
      </c>
      <c r="BI91" s="64">
        <v>5.1666194274521002E-2</v>
      </c>
      <c r="BJ91" s="64">
        <v>5.1666194274521002E-2</v>
      </c>
      <c r="BK91" s="64">
        <v>5.1666194274521002E-2</v>
      </c>
      <c r="BL91" s="64">
        <v>5.1666194274521002E-2</v>
      </c>
      <c r="BM91" s="64">
        <v>5.1666194274521002E-2</v>
      </c>
      <c r="BN91" s="64">
        <v>5.1666194274521002E-2</v>
      </c>
      <c r="BO91" s="64">
        <v>5.1666194274521002E-2</v>
      </c>
      <c r="BP91" s="64">
        <v>5.1666194274521002E-2</v>
      </c>
      <c r="BQ91" s="64">
        <v>5.1666194274521002E-2</v>
      </c>
      <c r="BR91" s="64">
        <v>5.1666194274521002E-2</v>
      </c>
      <c r="BS91" s="64">
        <v>5.1666194274521002E-2</v>
      </c>
      <c r="BT91" s="64">
        <v>5.1666194274521002E-2</v>
      </c>
      <c r="BU91" s="64">
        <v>5.1666194274521002E-2</v>
      </c>
      <c r="BV91" s="64">
        <v>5.1666194274521002E-2</v>
      </c>
      <c r="BW91" s="64">
        <v>5.1666194274521002E-2</v>
      </c>
      <c r="BX91" s="64">
        <v>5.1666194274521002E-2</v>
      </c>
      <c r="BY91" s="64">
        <v>5.1666194274521002E-2</v>
      </c>
      <c r="BZ91" s="64">
        <v>5.1666194274521002E-2</v>
      </c>
      <c r="CA91" s="64">
        <v>5.1666194274521002E-2</v>
      </c>
      <c r="CB91" s="64">
        <v>5.1666194274521002E-2</v>
      </c>
      <c r="CC91" s="64">
        <v>5.1666194274521002E-2</v>
      </c>
      <c r="CD91" s="64">
        <v>5.1666194274521002E-2</v>
      </c>
      <c r="CE91" s="64">
        <v>5.1666194274521002E-2</v>
      </c>
      <c r="CF91" s="64">
        <v>5.1666194274521002E-2</v>
      </c>
      <c r="CG91" s="64">
        <v>5.1666194274521002E-2</v>
      </c>
      <c r="CH91" s="64">
        <v>5.1666194274521002E-2</v>
      </c>
      <c r="CI91" s="64">
        <v>5.1666194274521002E-2</v>
      </c>
      <c r="CJ91" s="64">
        <v>5.1666194274521002E-2</v>
      </c>
      <c r="CK91" s="64">
        <v>5.1666194274521002E-2</v>
      </c>
      <c r="CL91" s="64">
        <v>5.1666194274521002E-2</v>
      </c>
      <c r="CM91" s="64">
        <v>5.1666194274521002E-2</v>
      </c>
      <c r="CN91" s="64">
        <v>5.1666194274521002E-2</v>
      </c>
      <c r="CO91" s="64">
        <v>5.1666194274521002E-2</v>
      </c>
      <c r="CP91" s="64">
        <v>5.1666194274521002E-2</v>
      </c>
      <c r="CQ91" s="64">
        <v>5.1666194274521002E-2</v>
      </c>
      <c r="CR91" s="64">
        <v>5.1666194274521002E-2</v>
      </c>
      <c r="CS91" s="64">
        <v>5.1666194274521002E-2</v>
      </c>
      <c r="CT91" s="64">
        <v>5.1666194274521002E-2</v>
      </c>
      <c r="CU91" s="64">
        <v>5.1666194274521002E-2</v>
      </c>
      <c r="CV91"/>
      <c r="CW91"/>
    </row>
    <row r="92" spans="1:101" s="1" customFormat="1" ht="36.75" customHeight="1" x14ac:dyDescent="0.25">
      <c r="A92" s="51" t="s">
        <v>167</v>
      </c>
      <c r="B92" s="9"/>
      <c r="C92" s="61">
        <v>21736939.067398999</v>
      </c>
      <c r="D92" s="60">
        <v>21963846.984188657</v>
      </c>
      <c r="E92" s="60">
        <v>22089390.369489599</v>
      </c>
      <c r="F92" s="60">
        <v>22222855.103725381</v>
      </c>
      <c r="G92" s="60">
        <v>22371795.452848986</v>
      </c>
      <c r="H92" s="60">
        <v>22640547.722045079</v>
      </c>
      <c r="I92" s="60">
        <v>23109523.046833158</v>
      </c>
      <c r="J92" s="60">
        <v>23600858.418639217</v>
      </c>
      <c r="K92" s="60">
        <v>24105771.163135074</v>
      </c>
      <c r="L92" s="60">
        <v>24610162.118768297</v>
      </c>
      <c r="M92" s="60">
        <v>25058936.588840064</v>
      </c>
      <c r="N92" s="60">
        <v>25820774.431170207</v>
      </c>
      <c r="O92" s="60">
        <v>26629139.954128269</v>
      </c>
      <c r="P92" s="60">
        <v>27459691.939734485</v>
      </c>
      <c r="Q92" s="60">
        <v>28165304.312492058</v>
      </c>
      <c r="R92" s="60">
        <v>29124283.622138858</v>
      </c>
      <c r="S92" s="60">
        <v>30114329.003544137</v>
      </c>
      <c r="T92" s="60">
        <v>31188745.812655371</v>
      </c>
      <c r="U92" s="60">
        <v>32300741.833659712</v>
      </c>
      <c r="V92" s="60">
        <v>33505270.326305211</v>
      </c>
      <c r="W92" s="60">
        <v>34754739.058669291</v>
      </c>
      <c r="X92" s="60">
        <v>36050825.865211092</v>
      </c>
      <c r="Y92" s="60">
        <v>37395271.28083124</v>
      </c>
      <c r="Z92" s="60">
        <v>38789880.887011394</v>
      </c>
      <c r="AA92" s="60">
        <v>40104408.525209434</v>
      </c>
      <c r="AB92" s="60">
        <v>41126926.415489048</v>
      </c>
      <c r="AC92" s="60">
        <v>41986373.229289353</v>
      </c>
      <c r="AD92" s="60">
        <v>42656101.670385756</v>
      </c>
      <c r="AE92" s="60">
        <v>42577240.694293857</v>
      </c>
      <c r="AF92" s="60">
        <v>42606601.267140657</v>
      </c>
      <c r="AG92" s="60">
        <v>42761305.686440066</v>
      </c>
      <c r="AH92" s="60">
        <v>43284835.276492499</v>
      </c>
      <c r="AI92" s="60">
        <v>44264818.974747419</v>
      </c>
      <c r="AJ92" s="60">
        <v>45181469.082810961</v>
      </c>
      <c r="AK92" s="60">
        <v>46089797.645217538</v>
      </c>
      <c r="AL92" s="60">
        <v>46996764.023008831</v>
      </c>
      <c r="AM92" s="60">
        <v>47695782.324576698</v>
      </c>
      <c r="AN92" s="60">
        <v>48366517.674162313</v>
      </c>
      <c r="AO92" s="60">
        <v>49005110.375825539</v>
      </c>
      <c r="AP92" s="60">
        <v>49607411.9923134</v>
      </c>
      <c r="AQ92" s="60">
        <v>50168967.10010694</v>
      </c>
      <c r="AR92" s="60">
        <v>51254997.471210748</v>
      </c>
      <c r="AS92" s="60">
        <v>52347273.449878484</v>
      </c>
      <c r="AT92" s="60">
        <v>53489679.329040006</v>
      </c>
      <c r="AU92" s="60">
        <v>54639623.788042881</v>
      </c>
      <c r="AV92" s="60">
        <v>55788883.131811224</v>
      </c>
      <c r="AW92" s="60">
        <v>56949591.151921831</v>
      </c>
      <c r="AX92" s="60">
        <v>58106146.852714717</v>
      </c>
      <c r="AY92" s="60">
        <v>59255947.588238932</v>
      </c>
      <c r="AZ92" s="60">
        <v>60396167.302275121</v>
      </c>
      <c r="BA92" s="60">
        <v>61523741.673092388</v>
      </c>
      <c r="BB92" s="60">
        <v>62635352.367322989</v>
      </c>
      <c r="BC92" s="60">
        <v>63727410.352331683</v>
      </c>
      <c r="BD92" s="60">
        <v>64796038.21367006</v>
      </c>
      <c r="BE92" s="60">
        <v>65837051.42126891</v>
      </c>
      <c r="BF92" s="60">
        <v>66845938.48492676</v>
      </c>
      <c r="BG92" s="60">
        <v>67817839.936390281</v>
      </c>
      <c r="BH92" s="60">
        <v>68747526.071884647</v>
      </c>
      <c r="BI92" s="58">
        <v>69774607.629756853</v>
      </c>
      <c r="BJ92" s="60">
        <v>70586901.676748767</v>
      </c>
      <c r="BK92" s="60">
        <v>71349173.869924307</v>
      </c>
      <c r="BL92" s="58">
        <v>71968591.231383964</v>
      </c>
      <c r="BM92" s="60">
        <v>72570446.237487584</v>
      </c>
      <c r="BN92" s="60">
        <v>73060501.896492988</v>
      </c>
      <c r="BO92" s="58">
        <v>73482311.561984852</v>
      </c>
      <c r="BP92" s="60">
        <v>73873193.251353264</v>
      </c>
      <c r="BQ92" s="60">
        <v>74097558.468087345</v>
      </c>
      <c r="BR92" s="58">
        <v>74960483.7304077</v>
      </c>
      <c r="BS92" s="60">
        <v>75677031.103319496</v>
      </c>
      <c r="BT92" s="60">
        <v>76396564.121785253</v>
      </c>
      <c r="BU92" s="58">
        <v>77069102.476794153</v>
      </c>
      <c r="BV92" s="60">
        <v>77654431.69154197</v>
      </c>
      <c r="BW92" s="60">
        <v>77435168.491667181</v>
      </c>
      <c r="BX92" s="62">
        <v>77046985.989804015</v>
      </c>
      <c r="BY92" s="60">
        <v>76475287.546506315</v>
      </c>
      <c r="BZ92" s="62">
        <v>75704503.779568732</v>
      </c>
      <c r="CA92" s="60">
        <v>74718034.165071234</v>
      </c>
      <c r="CB92" s="62">
        <v>73498185.317971468</v>
      </c>
      <c r="CC92" s="60">
        <v>72026105.76939787</v>
      </c>
      <c r="CD92" s="62">
        <v>70281717.047928557</v>
      </c>
      <c r="CE92" s="60">
        <v>68243640.861747861</v>
      </c>
      <c r="CF92" s="62">
        <v>65889122.167626522</v>
      </c>
      <c r="CG92" s="60">
        <v>63193947.901142202</v>
      </c>
      <c r="CH92" s="62">
        <v>60132361.130415879</v>
      </c>
      <c r="CI92" s="62">
        <v>56676970.382851824</v>
      </c>
      <c r="CJ92" s="60">
        <v>52798653.880902499</v>
      </c>
      <c r="CK92" s="62">
        <v>48466458.408697516</v>
      </c>
      <c r="CL92" s="62">
        <v>43647492.516440898</v>
      </c>
      <c r="CM92" s="60">
        <v>38306813.753753178</v>
      </c>
      <c r="CN92" s="62">
        <v>32407309.606573008</v>
      </c>
      <c r="CO92" s="62">
        <v>25909571.794792693</v>
      </c>
      <c r="CP92" s="60">
        <v>21647037.596028358</v>
      </c>
      <c r="CQ92" s="62">
        <v>16955667.211550422</v>
      </c>
      <c r="CR92" s="62">
        <v>11805535.057859946</v>
      </c>
      <c r="CS92" s="60">
        <v>6164880.0569459796</v>
      </c>
      <c r="CT92" s="58">
        <v>2.6753028854727745E-2</v>
      </c>
      <c r="CU92" s="62">
        <v>2.8135256040967973E-2</v>
      </c>
      <c r="CV92"/>
      <c r="CW92"/>
    </row>
    <row r="93" spans="1:101" ht="36.75" customHeight="1" x14ac:dyDescent="0.25">
      <c r="A93" s="45" t="s">
        <v>168</v>
      </c>
      <c r="B93" s="9"/>
      <c r="C93" s="9"/>
      <c r="D93" s="14">
        <v>896157</v>
      </c>
      <c r="E93" s="14">
        <v>1009245</v>
      </c>
      <c r="F93" s="14">
        <v>1007810</v>
      </c>
      <c r="G93" s="14">
        <v>999230</v>
      </c>
      <c r="H93" s="14">
        <v>887113.26094064454</v>
      </c>
      <c r="I93" s="14">
        <v>700775.61230066465</v>
      </c>
      <c r="J93" s="14">
        <v>702645.73552314308</v>
      </c>
      <c r="K93" s="14">
        <v>714453.79160701938</v>
      </c>
      <c r="L93" s="14">
        <v>741062.50041845744</v>
      </c>
      <c r="M93" s="14">
        <v>822738.94708397146</v>
      </c>
      <c r="N93" s="14">
        <v>532862.04378176935</v>
      </c>
      <c r="O93" s="14">
        <v>525695.62512135785</v>
      </c>
      <c r="P93" s="14">
        <v>545274.33262718248</v>
      </c>
      <c r="Q93" s="14">
        <v>713125.40571924858</v>
      </c>
      <c r="R93" s="14">
        <v>496214.77476341807</v>
      </c>
      <c r="S93" s="14">
        <v>514695.51432239538</v>
      </c>
      <c r="T93" s="14">
        <v>481475.96363271755</v>
      </c>
      <c r="U93" s="14">
        <v>499407.7793309628</v>
      </c>
      <c r="V93" s="14">
        <v>464327.91014350974</v>
      </c>
      <c r="W93" s="14">
        <v>481621.07353514328</v>
      </c>
      <c r="X93" s="14">
        <v>499558.29362368572</v>
      </c>
      <c r="Y93" s="14">
        <v>518163.55728877557</v>
      </c>
      <c r="Z93" s="14">
        <v>537461.74476369016</v>
      </c>
      <c r="AA93" s="14">
        <v>689597.88359582017</v>
      </c>
      <c r="AB93" s="14">
        <v>1049524.271848615</v>
      </c>
      <c r="AC93" s="14">
        <v>1265424.9562962838</v>
      </c>
      <c r="AD93" s="14">
        <v>1499547.675050603</v>
      </c>
      <c r="AE93" s="14">
        <v>2282739.4119877648</v>
      </c>
      <c r="AF93" s="14">
        <v>2170443.4165376183</v>
      </c>
      <c r="AG93" s="14">
        <v>2046616.5191457267</v>
      </c>
      <c r="AH93" s="14">
        <v>1685784.336975351</v>
      </c>
      <c r="AI93" s="14">
        <v>1256379.0102809756</v>
      </c>
      <c r="AJ93" s="14">
        <v>1370344.6286122552</v>
      </c>
      <c r="AK93" s="14">
        <v>1426025.9968341934</v>
      </c>
      <c r="AL93" s="14">
        <v>1474318.0614198758</v>
      </c>
      <c r="AM93" s="14">
        <v>1729125.6387187247</v>
      </c>
      <c r="AN93" s="14">
        <v>1793524.2060712313</v>
      </c>
      <c r="AO93" s="14">
        <v>1860321.1968720932</v>
      </c>
      <c r="AP93" s="14">
        <v>1929605.9366338819</v>
      </c>
      <c r="AQ93" s="14">
        <v>2001471.0776575231</v>
      </c>
      <c r="AR93" s="14">
        <v>1506009.2296423649</v>
      </c>
      <c r="AS93" s="14">
        <v>1555874.6782199123</v>
      </c>
      <c r="AT93" s="14">
        <v>1562178.5206413681</v>
      </c>
      <c r="AU93" s="14">
        <v>1613663.7048931343</v>
      </c>
      <c r="AV93" s="14">
        <v>1673762.0739514166</v>
      </c>
      <c r="AW93" s="14">
        <v>1721691.2541360948</v>
      </c>
      <c r="AX93" s="14">
        <v>1785812.9395168419</v>
      </c>
      <c r="AY93" s="14">
        <v>1852322.7363119849</v>
      </c>
      <c r="AZ93" s="14">
        <v>1921309.5859785927</v>
      </c>
      <c r="BA93" s="14">
        <v>1992865.7424585479</v>
      </c>
      <c r="BB93" s="14">
        <v>2067086.8955468331</v>
      </c>
      <c r="BC93" s="14">
        <v>2144072.2988544819</v>
      </c>
      <c r="BD93" s="14">
        <v>2223924.9025373096</v>
      </c>
      <c r="BE93" s="14">
        <v>2306751.4909679173</v>
      </c>
      <c r="BF93" s="14">
        <v>2392662.8255350622</v>
      </c>
      <c r="BG93" s="14">
        <v>2481773.7927613854</v>
      </c>
      <c r="BH93" s="14">
        <v>2574203.5579375341</v>
      </c>
      <c r="BI93" s="14">
        <v>2524841.4800504753</v>
      </c>
      <c r="BJ93" s="14">
        <v>2792694.3862355584</v>
      </c>
      <c r="BK93" s="14">
        <v>2884684.3820918631</v>
      </c>
      <c r="BL93" s="14">
        <v>3066922.917030422</v>
      </c>
      <c r="BM93" s="14">
        <v>3116488.2101206537</v>
      </c>
      <c r="BN93" s="14">
        <v>3259383.1148893032</v>
      </c>
      <c r="BO93" s="14">
        <v>3352948.4192863349</v>
      </c>
      <c r="BP93" s="14">
        <v>3405669.6955339783</v>
      </c>
      <c r="BQ93" s="14">
        <v>3592381.5374695593</v>
      </c>
      <c r="BR93" s="14">
        <v>2965413.5887595075</v>
      </c>
      <c r="BS93" s="14">
        <v>3156375.5424155076</v>
      </c>
      <c r="BT93" s="14">
        <v>3190411.1726373183</v>
      </c>
      <c r="BU93" s="14">
        <v>3274581.3688131645</v>
      </c>
      <c r="BV93" s="14">
        <v>3396538.0063811764</v>
      </c>
      <c r="BW93" s="14">
        <v>4231372.153927505</v>
      </c>
      <c r="BX93" s="14">
        <v>4388962.9608339025</v>
      </c>
      <c r="BY93" s="14">
        <v>4552422.9897132125</v>
      </c>
      <c r="BZ93" s="14">
        <v>4721970.830515217</v>
      </c>
      <c r="CA93" s="14">
        <v>4897833.2142288936</v>
      </c>
      <c r="CB93" s="14">
        <v>5080245.3160826275</v>
      </c>
      <c r="CC93" s="14">
        <v>5269451.0700366478</v>
      </c>
      <c r="CD93" s="14">
        <v>5465703.4949882235</v>
      </c>
      <c r="CE93" s="14">
        <v>3746210.3743122527</v>
      </c>
      <c r="CF93" s="14">
        <v>3885732.0930958414</v>
      </c>
      <c r="CG93" s="14">
        <v>4030450.0790580716</v>
      </c>
      <c r="CH93" s="14">
        <v>4180557.8590048579</v>
      </c>
      <c r="CI93" s="14">
        <v>4336256.1673439033</v>
      </c>
      <c r="CJ93" s="65"/>
    </row>
    <row r="94" spans="1:101" ht="36.75" customHeight="1" x14ac:dyDescent="0.25">
      <c r="A94" s="45" t="s">
        <v>169</v>
      </c>
      <c r="B94" s="64">
        <v>4.9967239362385202E-2</v>
      </c>
      <c r="C94" s="9"/>
      <c r="D94" s="64">
        <v>4.9967239362385202E-2</v>
      </c>
      <c r="E94" s="64">
        <v>4.9967239362385202E-2</v>
      </c>
      <c r="F94" s="64">
        <v>4.9967239362385202E-2</v>
      </c>
      <c r="G94" s="64">
        <v>4.9967239362385202E-2</v>
      </c>
      <c r="H94" s="64">
        <v>4.9967239362385202E-2</v>
      </c>
      <c r="I94" s="64">
        <v>4.9967239362385202E-2</v>
      </c>
      <c r="J94" s="64">
        <v>4.9967239362385202E-2</v>
      </c>
      <c r="K94" s="64">
        <v>4.9967239362385202E-2</v>
      </c>
      <c r="L94" s="64">
        <v>4.9967239362385202E-2</v>
      </c>
      <c r="M94" s="64">
        <v>4.9967239362385202E-2</v>
      </c>
      <c r="N94" s="64">
        <v>4.9967239362385202E-2</v>
      </c>
      <c r="O94" s="64">
        <v>4.9967239362385202E-2</v>
      </c>
      <c r="P94" s="64">
        <v>4.9967239362385202E-2</v>
      </c>
      <c r="Q94" s="64">
        <v>4.9967239362385202E-2</v>
      </c>
      <c r="R94" s="64">
        <v>4.9967239362385202E-2</v>
      </c>
      <c r="S94" s="64">
        <v>4.9967239362385202E-2</v>
      </c>
      <c r="T94" s="64">
        <v>4.9967239362385202E-2</v>
      </c>
      <c r="U94" s="64">
        <v>4.9967239362385202E-2</v>
      </c>
      <c r="V94" s="64">
        <v>4.9967239362385202E-2</v>
      </c>
      <c r="W94" s="64">
        <v>4.9967239362385202E-2</v>
      </c>
      <c r="X94" s="64">
        <v>4.9967239362385202E-2</v>
      </c>
      <c r="Y94" s="64">
        <v>4.9967239362385202E-2</v>
      </c>
      <c r="Z94" s="64">
        <v>4.9967239362385202E-2</v>
      </c>
      <c r="AA94" s="64">
        <v>4.9967239362385202E-2</v>
      </c>
      <c r="AB94" s="64">
        <v>4.9967239362385202E-2</v>
      </c>
      <c r="AC94" s="64">
        <v>4.9967239362385202E-2</v>
      </c>
      <c r="AD94" s="64">
        <v>4.9967239362385202E-2</v>
      </c>
      <c r="AE94" s="64">
        <v>4.9967239362385202E-2</v>
      </c>
      <c r="AF94" s="64">
        <v>4.9967239362385202E-2</v>
      </c>
      <c r="AG94" s="64">
        <v>4.9967239362385202E-2</v>
      </c>
      <c r="AH94" s="64">
        <v>4.9967239362385202E-2</v>
      </c>
      <c r="AI94" s="64">
        <v>4.9967239362385202E-2</v>
      </c>
      <c r="AJ94" s="64">
        <v>4.9967239362385202E-2</v>
      </c>
      <c r="AK94" s="64">
        <v>4.9967239362385202E-2</v>
      </c>
      <c r="AL94" s="64">
        <v>4.9967239362385202E-2</v>
      </c>
      <c r="AM94" s="64">
        <v>4.9967239362385202E-2</v>
      </c>
      <c r="AN94" s="64">
        <v>4.9967239362385202E-2</v>
      </c>
      <c r="AO94" s="64">
        <v>4.9967239362385202E-2</v>
      </c>
      <c r="AP94" s="64">
        <v>4.9967239362385202E-2</v>
      </c>
      <c r="AQ94" s="64">
        <v>4.9967239362385202E-2</v>
      </c>
      <c r="AR94" s="64">
        <v>4.9967239362385202E-2</v>
      </c>
      <c r="AS94" s="64">
        <v>4.9967239362385202E-2</v>
      </c>
      <c r="AT94" s="64">
        <v>4.9967239362385202E-2</v>
      </c>
      <c r="AU94" s="64">
        <v>4.9967239362385202E-2</v>
      </c>
      <c r="AV94" s="64">
        <v>4.9967239362385202E-2</v>
      </c>
      <c r="AW94" s="64">
        <v>4.9967239362385202E-2</v>
      </c>
      <c r="AX94" s="64">
        <v>4.9967239362385202E-2</v>
      </c>
      <c r="AY94" s="64">
        <v>4.9967239362385202E-2</v>
      </c>
      <c r="AZ94" s="64">
        <v>4.9967239362385202E-2</v>
      </c>
      <c r="BA94" s="64">
        <v>4.9967239362385202E-2</v>
      </c>
      <c r="BB94" s="64">
        <v>4.9967239362385202E-2</v>
      </c>
      <c r="BC94" s="64">
        <v>4.9967239362385202E-2</v>
      </c>
      <c r="BD94" s="64">
        <v>4.9967239362385202E-2</v>
      </c>
      <c r="BE94" s="64">
        <v>4.9967239362385202E-2</v>
      </c>
      <c r="BF94" s="64">
        <v>4.9967239362385202E-2</v>
      </c>
      <c r="BG94" s="64">
        <v>4.9967239362385202E-2</v>
      </c>
      <c r="BH94" s="64">
        <v>4.9967239362385202E-2</v>
      </c>
      <c r="BI94" s="64">
        <v>4.9967239362385202E-2</v>
      </c>
      <c r="BJ94" s="64">
        <v>4.9967239362385202E-2</v>
      </c>
      <c r="BK94" s="64">
        <v>4.9967239362385202E-2</v>
      </c>
      <c r="BL94" s="64">
        <v>4.9967239362385202E-2</v>
      </c>
      <c r="BM94" s="64">
        <v>4.9967239362385202E-2</v>
      </c>
      <c r="BN94" s="64">
        <v>4.9967239362385202E-2</v>
      </c>
      <c r="BO94" s="64">
        <v>4.9967239362385202E-2</v>
      </c>
      <c r="BP94" s="64">
        <v>4.9967239362385202E-2</v>
      </c>
      <c r="BQ94" s="64">
        <v>4.9967239362385202E-2</v>
      </c>
      <c r="BR94" s="64">
        <v>4.9967239362385202E-2</v>
      </c>
      <c r="BS94" s="64">
        <v>4.9967239362385202E-2</v>
      </c>
      <c r="BT94" s="64">
        <v>4.9967239362385202E-2</v>
      </c>
      <c r="BU94" s="64">
        <v>4.9967239362385202E-2</v>
      </c>
      <c r="BV94" s="64">
        <v>4.9967239362385202E-2</v>
      </c>
      <c r="BW94" s="64">
        <v>4.9967239362385202E-2</v>
      </c>
      <c r="BX94" s="64">
        <v>4.9967239362385202E-2</v>
      </c>
      <c r="BY94" s="64">
        <v>4.9967239362385202E-2</v>
      </c>
      <c r="BZ94" s="64">
        <v>4.9967239362385202E-2</v>
      </c>
      <c r="CA94" s="64">
        <v>4.9967239362385202E-2</v>
      </c>
      <c r="CB94" s="64">
        <v>4.9967239362385202E-2</v>
      </c>
      <c r="CC94" s="64">
        <v>4.9967239362385202E-2</v>
      </c>
      <c r="CD94" s="64">
        <v>4.9967239362385202E-2</v>
      </c>
      <c r="CE94" s="64">
        <v>4.9967239362385202E-2</v>
      </c>
      <c r="CF94" s="64">
        <v>4.9967239362385202E-2</v>
      </c>
      <c r="CG94" s="64">
        <v>4.9967239362385202E-2</v>
      </c>
      <c r="CH94" s="64">
        <v>4.9967239362385202E-2</v>
      </c>
      <c r="CI94" s="64">
        <v>4.9967239362385202E-2</v>
      </c>
      <c r="CJ94" s="66"/>
    </row>
    <row r="95" spans="1:101" ht="36.75" customHeight="1" x14ac:dyDescent="0.25">
      <c r="A95" s="51" t="s">
        <v>170</v>
      </c>
      <c r="B95" s="9"/>
      <c r="C95" s="61">
        <v>21736939.067389999</v>
      </c>
      <c r="D95" s="60">
        <v>21926916.904775854</v>
      </c>
      <c r="E95" s="60">
        <v>22013299.410235919</v>
      </c>
      <c r="F95" s="60">
        <v>22105433.211023029</v>
      </c>
      <c r="G95" s="60">
        <v>22210750.683487434</v>
      </c>
      <c r="H95" s="60">
        <v>22433447.318366863</v>
      </c>
      <c r="I95" s="60">
        <v>22853609.137946494</v>
      </c>
      <c r="J95" s="60">
        <v>23292895.160513517</v>
      </c>
      <c r="K95" s="60">
        <v>23742323.036834817</v>
      </c>
      <c r="L95" s="60">
        <v>24187598.874616954</v>
      </c>
      <c r="M95" s="60">
        <v>24573447.470102325</v>
      </c>
      <c r="N95" s="60">
        <v>25268452.758018155</v>
      </c>
      <c r="O95" s="60">
        <v>26005351.960173808</v>
      </c>
      <c r="P95" s="60">
        <v>26759493.273643702</v>
      </c>
      <c r="Q95" s="60">
        <v>27383465.873544745</v>
      </c>
      <c r="R95" s="60">
        <v>28255527.292656444</v>
      </c>
      <c r="S95" s="60">
        <v>29152682.473876618</v>
      </c>
      <c r="T95" s="60">
        <v>30127885.573471703</v>
      </c>
      <c r="U95" s="60">
        <v>31133885.064072952</v>
      </c>
      <c r="V95" s="60">
        <v>32225231.441206962</v>
      </c>
      <c r="W95" s="60">
        <v>33353816.220602863</v>
      </c>
      <c r="X95" s="60">
        <v>34520856.045723043</v>
      </c>
      <c r="Y95" s="60">
        <v>35727604.36546535</v>
      </c>
      <c r="Z95" s="60">
        <v>36975352.379875466</v>
      </c>
      <c r="AA95" s="60">
        <v>38133310.779153422</v>
      </c>
      <c r="AB95" s="60">
        <v>38989202.774686992</v>
      </c>
      <c r="AC95" s="60">
        <v>39671960.645982057</v>
      </c>
      <c r="AD95" s="60">
        <v>40154711.324504361</v>
      </c>
      <c r="AE95" s="60">
        <v>39878391.984795578</v>
      </c>
      <c r="AF95" s="60">
        <v>39700561.725949258</v>
      </c>
      <c r="AG95" s="60">
        <v>39637672.677385181</v>
      </c>
      <c r="AH95" s="60">
        <v>39932473.418848611</v>
      </c>
      <c r="AI95" s="60">
        <v>40671409.866219327</v>
      </c>
      <c r="AJ95" s="60">
        <v>41333303.309598126</v>
      </c>
      <c r="AK95" s="60">
        <v>41972588.37287268</v>
      </c>
      <c r="AL95" s="60">
        <v>42595524.681338996</v>
      </c>
      <c r="AM95" s="60">
        <v>42994779.820139118</v>
      </c>
      <c r="AN95" s="60">
        <v>43349586.068673827</v>
      </c>
      <c r="AO95" s="60">
        <v>43655324.015155472</v>
      </c>
      <c r="AP95" s="60">
        <v>43907054.103029341</v>
      </c>
      <c r="AQ95" s="60">
        <v>44099497.30743508</v>
      </c>
      <c r="AR95" s="60">
        <v>44797018.215514183</v>
      </c>
      <c r="AS95" s="60">
        <v>45479526.869189993</v>
      </c>
      <c r="AT95" s="60">
        <v>46189834.753709465</v>
      </c>
      <c r="AU95" s="60">
        <v>46884149.57806395</v>
      </c>
      <c r="AV95" s="60">
        <v>47553059.028381526</v>
      </c>
      <c r="AW95" s="60">
        <v>48207462.8571302</v>
      </c>
      <c r="AX95" s="60">
        <v>48830443.75324887</v>
      </c>
      <c r="AY95" s="60">
        <v>49418043.488126956</v>
      </c>
      <c r="AZ95" s="60">
        <v>49966017.109940365</v>
      </c>
      <c r="BA95" s="60">
        <v>50469815.304399244</v>
      </c>
      <c r="BB95" s="60">
        <v>50924565.750742696</v>
      </c>
      <c r="BC95" s="60">
        <v>51325053.418181092</v>
      </c>
      <c r="BD95" s="60">
        <v>51665699.745077237</v>
      </c>
      <c r="BE95" s="60">
        <v>51940540.640096717</v>
      </c>
      <c r="BF95" s="60">
        <v>52143203.241337061</v>
      </c>
      <c r="BG95" s="60">
        <v>52266881.366057061</v>
      </c>
      <c r="BH95" s="60">
        <v>52304309.580062687</v>
      </c>
      <c r="BI95" s="58">
        <v>52392970.0564835</v>
      </c>
      <c r="BJ95" s="60">
        <v>52218207.745966531</v>
      </c>
      <c r="BK95" s="60">
        <v>51942723.049392127</v>
      </c>
      <c r="BL95" s="58">
        <v>51471234.608104758</v>
      </c>
      <c r="BM95" s="60">
        <v>50926621.897924751</v>
      </c>
      <c r="BN95" s="60">
        <v>50211901.489326738</v>
      </c>
      <c r="BO95" s="58">
        <v>49367903.170598097</v>
      </c>
      <c r="BP95" s="60">
        <v>48429011.309608445</v>
      </c>
      <c r="BQ95" s="60">
        <v>47256493.772329748</v>
      </c>
      <c r="BR95" s="58">
        <v>46652356.719319306</v>
      </c>
      <c r="BS95" s="60">
        <v>45827070.651917405</v>
      </c>
      <c r="BT95" s="60">
        <v>44926511.687821373</v>
      </c>
      <c r="BU95" s="58">
        <v>43896784.082230575</v>
      </c>
      <c r="BV95" s="60">
        <v>42693647.193325154</v>
      </c>
      <c r="BW95" s="60">
        <v>40595558.727959752</v>
      </c>
      <c r="BX95" s="62">
        <v>38235043.767135583</v>
      </c>
      <c r="BY95" s="60">
        <v>35593120.361366101</v>
      </c>
      <c r="BZ95" s="62">
        <v>32649639.495601449</v>
      </c>
      <c r="CA95" s="60">
        <v>29383218.633144852</v>
      </c>
      <c r="CB95" s="62">
        <v>25771171.635741867</v>
      </c>
      <c r="CC95" s="60">
        <v>21789434.867477447</v>
      </c>
      <c r="CD95" s="62">
        <v>17412489.280083567</v>
      </c>
      <c r="CE95" s="60">
        <v>14536332.925524216</v>
      </c>
      <c r="CF95" s="62">
        <v>11376941.259169364</v>
      </c>
      <c r="CG95" s="60">
        <v>7914965.5272200033</v>
      </c>
      <c r="CH95" s="62">
        <v>4129896.645258774</v>
      </c>
      <c r="CI95" s="58">
        <v>1.2130427174270153E-2</v>
      </c>
    </row>
    <row r="96" spans="1:101" ht="36.75" customHeight="1" x14ac:dyDescent="0.25">
      <c r="A96" s="45" t="s">
        <v>171</v>
      </c>
      <c r="B96" s="9"/>
      <c r="C96" s="9"/>
      <c r="D96" s="14">
        <v>896157</v>
      </c>
      <c r="E96" s="14">
        <v>1009245</v>
      </c>
      <c r="F96" s="14">
        <v>1007810</v>
      </c>
      <c r="G96" s="14">
        <v>999230</v>
      </c>
      <c r="H96" s="14">
        <v>878138.96009951783</v>
      </c>
      <c r="I96" s="14">
        <v>689247.2974520314</v>
      </c>
      <c r="J96" s="14">
        <v>690268.32082858495</v>
      </c>
      <c r="K96" s="14">
        <v>701037.27102916862</v>
      </c>
      <c r="L96" s="14">
        <v>726285.26855273847</v>
      </c>
      <c r="M96" s="14">
        <v>805378.23649337259</v>
      </c>
      <c r="N96" s="14">
        <v>521000.39719526621</v>
      </c>
      <c r="O96" s="14">
        <v>513384.87092926446</v>
      </c>
      <c r="P96" s="14">
        <v>531874.52973275608</v>
      </c>
      <c r="Q96" s="14">
        <v>694777.07919928816</v>
      </c>
      <c r="R96" s="14">
        <v>482874.9766071543</v>
      </c>
      <c r="S96" s="14">
        <v>500265.81546465639</v>
      </c>
      <c r="T96" s="14">
        <v>467423.44322581019</v>
      </c>
      <c r="U96" s="14">
        <v>484257.79201827629</v>
      </c>
      <c r="V96" s="14">
        <v>449708.95830125129</v>
      </c>
      <c r="W96" s="14">
        <v>465905.31637626275</v>
      </c>
      <c r="X96" s="14">
        <v>482684.98952661711</v>
      </c>
      <c r="Y96" s="14">
        <v>500068.98596141615</v>
      </c>
      <c r="Z96" s="14">
        <v>518079.07050461369</v>
      </c>
      <c r="AA96" s="14">
        <v>663941.54598124512</v>
      </c>
      <c r="AB96" s="14">
        <v>1009280.4183836151</v>
      </c>
      <c r="AC96" s="14">
        <v>1215461.4550807052</v>
      </c>
      <c r="AD96" s="14">
        <v>1438634.6252416782</v>
      </c>
      <c r="AE96" s="14">
        <v>2187419.1162253469</v>
      </c>
      <c r="AF96" s="14">
        <v>2077349.4987483574</v>
      </c>
      <c r="AG96" s="14">
        <v>1956514.2331051626</v>
      </c>
      <c r="AH96" s="14">
        <v>1609659.3847605553</v>
      </c>
      <c r="AI96" s="14">
        <v>1198224.1790752194</v>
      </c>
      <c r="AJ96" s="14">
        <v>1305367.0430722046</v>
      </c>
      <c r="AK96" s="14">
        <v>1356799.6410064399</v>
      </c>
      <c r="AL96" s="14">
        <v>1401086.337914618</v>
      </c>
      <c r="AM96" s="14">
        <v>1641291.4148261137</v>
      </c>
      <c r="AN96" s="14">
        <v>1700402.8533893593</v>
      </c>
      <c r="AO96" s="14">
        <v>1761643.2022347476</v>
      </c>
      <c r="AP96" s="14">
        <v>1825089.1344918723</v>
      </c>
      <c r="AQ96" s="14">
        <v>1890820.0846884246</v>
      </c>
      <c r="AR96" s="14">
        <v>1421065.0445052781</v>
      </c>
      <c r="AS96" s="14">
        <v>1466379.4684224548</v>
      </c>
      <c r="AT96" s="14">
        <v>1470577.2928694685</v>
      </c>
      <c r="AU96" s="14">
        <v>1517244.80658354</v>
      </c>
      <c r="AV96" s="14">
        <v>1571888.6817416078</v>
      </c>
      <c r="AW96" s="14">
        <v>1614986.0394653613</v>
      </c>
      <c r="AX96" s="14">
        <v>1673150.0846739144</v>
      </c>
      <c r="AY96" s="14">
        <v>1733408.9196034623</v>
      </c>
      <c r="AZ96" s="14">
        <v>1795837.9885247652</v>
      </c>
      <c r="BA96" s="14">
        <v>1860515.4528490822</v>
      </c>
      <c r="BB96" s="14">
        <v>1927522.2889865325</v>
      </c>
      <c r="BC96" s="14">
        <v>1996942.3897288409</v>
      </c>
      <c r="BD96" s="14">
        <v>2068862.6692834031</v>
      </c>
      <c r="BE96" s="14">
        <v>2143373.1720901788</v>
      </c>
      <c r="BF96" s="14">
        <v>2220567.1855576406</v>
      </c>
      <c r="BG96" s="14">
        <v>2300541.3568589361</v>
      </c>
      <c r="BH96" s="14">
        <v>2383395.8139344822</v>
      </c>
      <c r="BI96" s="14">
        <v>2334924.4758688873</v>
      </c>
      <c r="BJ96" s="14">
        <v>2579571.4899662836</v>
      </c>
      <c r="BK96" s="14">
        <v>2661386.1640747404</v>
      </c>
      <c r="BL96" s="14">
        <v>2826167.4320274033</v>
      </c>
      <c r="BM96" s="14">
        <v>2868441.1893309383</v>
      </c>
      <c r="BN96" s="14">
        <v>2996410.4871620834</v>
      </c>
      <c r="BO96" s="14">
        <v>3078776.7952410569</v>
      </c>
      <c r="BP96" s="14">
        <v>3123484.0477899476</v>
      </c>
      <c r="BQ96" s="14">
        <v>3290824.017424996</v>
      </c>
      <c r="BR96" s="14">
        <v>2713269.3633011496</v>
      </c>
      <c r="BS96" s="14">
        <v>2884574.3832804477</v>
      </c>
      <c r="BT96" s="14">
        <v>2683517.7120572133</v>
      </c>
      <c r="BU96" s="14">
        <v>2780165.1391604962</v>
      </c>
      <c r="BV96" s="14">
        <v>2880293.3426803891</v>
      </c>
      <c r="BW96" s="14">
        <v>3713079.9015975939</v>
      </c>
      <c r="BX96" s="14">
        <v>3846807.2168696122</v>
      </c>
    </row>
    <row r="97" spans="1:101" ht="36.75" customHeight="1" x14ac:dyDescent="0.25">
      <c r="A97" s="45" t="s">
        <v>172</v>
      </c>
      <c r="B97" s="64">
        <v>4.6391468359779801E-2</v>
      </c>
      <c r="C97" s="9"/>
      <c r="D97" s="64">
        <v>4.6391468359779801E-2</v>
      </c>
      <c r="E97" s="64">
        <v>4.6391468359779801E-2</v>
      </c>
      <c r="F97" s="64">
        <v>4.6391468359779801E-2</v>
      </c>
      <c r="G97" s="64">
        <v>4.6391468359779801E-2</v>
      </c>
      <c r="H97" s="64">
        <v>4.6391468359779801E-2</v>
      </c>
      <c r="I97" s="64">
        <v>4.6391468359779801E-2</v>
      </c>
      <c r="J97" s="64">
        <v>4.6391468359779801E-2</v>
      </c>
      <c r="K97" s="64">
        <v>4.6391468359779801E-2</v>
      </c>
      <c r="L97" s="64">
        <v>4.6391468359779801E-2</v>
      </c>
      <c r="M97" s="64">
        <v>4.6391468359779801E-2</v>
      </c>
      <c r="N97" s="64">
        <v>4.6391468359779801E-2</v>
      </c>
      <c r="O97" s="64">
        <v>4.6391468359779801E-2</v>
      </c>
      <c r="P97" s="64">
        <v>4.6391468359779801E-2</v>
      </c>
      <c r="Q97" s="64">
        <v>4.6391468359779801E-2</v>
      </c>
      <c r="R97" s="64">
        <v>4.6391468359779801E-2</v>
      </c>
      <c r="S97" s="64">
        <v>4.6391468359779801E-2</v>
      </c>
      <c r="T97" s="64">
        <v>4.6391468359779801E-2</v>
      </c>
      <c r="U97" s="64">
        <v>4.6391468359779801E-2</v>
      </c>
      <c r="V97" s="64">
        <v>4.6391468359779801E-2</v>
      </c>
      <c r="W97" s="64">
        <v>4.6391468359779801E-2</v>
      </c>
      <c r="X97" s="64">
        <v>4.6391468359779801E-2</v>
      </c>
      <c r="Y97" s="64">
        <v>4.6391468359779801E-2</v>
      </c>
      <c r="Z97" s="64">
        <v>4.6391468359779801E-2</v>
      </c>
      <c r="AA97" s="64">
        <v>4.6391468359779801E-2</v>
      </c>
      <c r="AB97" s="64">
        <v>4.6391468359779801E-2</v>
      </c>
      <c r="AC97" s="64">
        <v>4.6391468359779801E-2</v>
      </c>
      <c r="AD97" s="64">
        <v>4.6391468359779801E-2</v>
      </c>
      <c r="AE97" s="64">
        <v>4.6391468359779801E-2</v>
      </c>
      <c r="AF97" s="64">
        <v>4.6391468359779801E-2</v>
      </c>
      <c r="AG97" s="64">
        <v>4.6391468359779801E-2</v>
      </c>
      <c r="AH97" s="64">
        <v>4.6391468359779801E-2</v>
      </c>
      <c r="AI97" s="64">
        <v>4.6391468359779801E-2</v>
      </c>
      <c r="AJ97" s="64">
        <v>4.6391468359779801E-2</v>
      </c>
      <c r="AK97" s="64">
        <v>4.6391468359779801E-2</v>
      </c>
      <c r="AL97" s="64">
        <v>4.6391468359779801E-2</v>
      </c>
      <c r="AM97" s="64">
        <v>4.6391468359779801E-2</v>
      </c>
      <c r="AN97" s="64">
        <v>4.6391468359779801E-2</v>
      </c>
      <c r="AO97" s="64">
        <v>4.6391468359779801E-2</v>
      </c>
      <c r="AP97" s="64">
        <v>4.6391468359779801E-2</v>
      </c>
      <c r="AQ97" s="64">
        <v>4.6391468359779801E-2</v>
      </c>
      <c r="AR97" s="64">
        <v>4.6391468359779801E-2</v>
      </c>
      <c r="AS97" s="64">
        <v>4.6391468359779801E-2</v>
      </c>
      <c r="AT97" s="64">
        <v>4.6391468359779801E-2</v>
      </c>
      <c r="AU97" s="64">
        <v>4.6391468359779801E-2</v>
      </c>
      <c r="AV97" s="64">
        <v>4.6391468359779801E-2</v>
      </c>
      <c r="AW97" s="64">
        <v>4.6391468359779801E-2</v>
      </c>
      <c r="AX97" s="64">
        <v>4.6391468359779801E-2</v>
      </c>
      <c r="AY97" s="64">
        <v>4.6391468359779801E-2</v>
      </c>
      <c r="AZ97" s="64">
        <v>4.6391468359779801E-2</v>
      </c>
      <c r="BA97" s="64">
        <v>4.6391468359779801E-2</v>
      </c>
      <c r="BB97" s="64">
        <v>4.6391468359779801E-2</v>
      </c>
      <c r="BC97" s="64">
        <v>4.6391468359779801E-2</v>
      </c>
      <c r="BD97" s="64">
        <v>4.6391468359779801E-2</v>
      </c>
      <c r="BE97" s="64">
        <v>4.6391468359779801E-2</v>
      </c>
      <c r="BF97" s="64">
        <v>4.6391468359779801E-2</v>
      </c>
      <c r="BG97" s="64">
        <v>4.6391468359779801E-2</v>
      </c>
      <c r="BH97" s="64">
        <v>4.6391468359779801E-2</v>
      </c>
      <c r="BI97" s="64">
        <v>4.6391468359779801E-2</v>
      </c>
      <c r="BJ97" s="64">
        <v>4.6391468359779801E-2</v>
      </c>
      <c r="BK97" s="64">
        <v>4.6391468359779801E-2</v>
      </c>
      <c r="BL97" s="64">
        <v>4.6391468359779801E-2</v>
      </c>
      <c r="BM97" s="64">
        <v>4.6391468359779801E-2</v>
      </c>
      <c r="BN97" s="64">
        <v>4.6391468359779801E-2</v>
      </c>
      <c r="BO97" s="64">
        <v>4.6391468359779801E-2</v>
      </c>
      <c r="BP97" s="64">
        <v>4.6391468359779801E-2</v>
      </c>
      <c r="BQ97" s="64">
        <v>4.6391468359779801E-2</v>
      </c>
      <c r="BR97" s="64">
        <v>4.6391468359779801E-2</v>
      </c>
      <c r="BS97" s="64">
        <v>4.6391468359779801E-2</v>
      </c>
      <c r="BT97" s="64">
        <v>4.6391468359779801E-2</v>
      </c>
      <c r="BU97" s="64">
        <v>4.6391468359779801E-2</v>
      </c>
      <c r="BV97" s="64">
        <v>4.6391468359779801E-2</v>
      </c>
      <c r="BW97" s="64">
        <v>4.6391468359779801E-2</v>
      </c>
      <c r="BX97" s="64">
        <v>4.6391468359779801E-2</v>
      </c>
    </row>
    <row r="98" spans="1:101" ht="36.75" customHeight="1" x14ac:dyDescent="0.25">
      <c r="A98" s="51" t="s">
        <v>173</v>
      </c>
      <c r="B98" s="9"/>
      <c r="C98" s="61">
        <v>21736939.067389999</v>
      </c>
      <c r="D98" s="60">
        <v>21849190.588373281</v>
      </c>
      <c r="E98" s="60">
        <v>21853561.622240596</v>
      </c>
      <c r="F98" s="60">
        <v>21859570.434787266</v>
      </c>
      <c r="G98" s="60">
        <v>21874438.004971076</v>
      </c>
      <c r="H98" s="60">
        <v>22011086.343467135</v>
      </c>
      <c r="I98" s="60">
        <v>22342965.661682438</v>
      </c>
      <c r="J98" s="60">
        <v>22689220.325411439</v>
      </c>
      <c r="K98" s="60">
        <v>23040769.301216666</v>
      </c>
      <c r="L98" s="60">
        <v>23383379.152686302</v>
      </c>
      <c r="M98" s="60">
        <v>23662790.210299511</v>
      </c>
      <c r="N98" s="60">
        <v>24239541.396449462</v>
      </c>
      <c r="O98" s="60">
        <v>24850664.443269152</v>
      </c>
      <c r="P98" s="60">
        <v>25471648.726775818</v>
      </c>
      <c r="Q98" s="60">
        <v>25958538.833556172</v>
      </c>
      <c r="R98" s="60">
        <v>26679918.589912049</v>
      </c>
      <c r="S98" s="60">
        <v>27417373.373552795</v>
      </c>
      <c r="T98" s="60">
        <v>28221882.139694426</v>
      </c>
      <c r="U98" s="60">
        <v>29046878.900013216</v>
      </c>
      <c r="V98" s="60">
        <v>29944697.305152282</v>
      </c>
      <c r="W98" s="60">
        <v>30867970.466351174</v>
      </c>
      <c r="X98" s="60">
        <v>31817295.952044901</v>
      </c>
      <c r="Y98" s="60">
        <v>32793278.044536524</v>
      </c>
      <c r="Z98" s="60">
        <v>33796527.294848487</v>
      </c>
      <c r="AA98" s="60">
        <v>34700456.275536641</v>
      </c>
      <c r="AB98" s="60">
        <v>35300980.976529509</v>
      </c>
      <c r="AC98" s="60">
        <v>35723183.863490656</v>
      </c>
      <c r="AD98" s="60">
        <v>35941800.192162693</v>
      </c>
      <c r="AE98" s="60">
        <v>35421773.962345585</v>
      </c>
      <c r="AF98" s="60">
        <v>34987692.569618657</v>
      </c>
      <c r="AG98" s="60">
        <v>34654308.76933866</v>
      </c>
      <c r="AH98" s="60">
        <v>34652313.653380916</v>
      </c>
      <c r="AI98" s="60">
        <v>35061661.186749682</v>
      </c>
      <c r="AJ98" s="60">
        <v>35382856.089263894</v>
      </c>
      <c r="AK98" s="60">
        <v>35667519.09700118</v>
      </c>
      <c r="AL98" s="60">
        <v>35921101.342746936</v>
      </c>
      <c r="AM98" s="60">
        <v>35946242.564311311</v>
      </c>
      <c r="AN98" s="60">
        <v>35913438.685497165</v>
      </c>
      <c r="AO98" s="60">
        <v>35817872.637731552</v>
      </c>
      <c r="AP98" s="60">
        <v>35654427.208427615</v>
      </c>
      <c r="AQ98" s="60">
        <v>35417668.355465032</v>
      </c>
      <c r="AR98" s="60">
        <v>35639680.951849483</v>
      </c>
      <c r="AS98" s="60">
        <v>35826678.614657395</v>
      </c>
      <c r="AT98" s="60">
        <v>36018153.549175799</v>
      </c>
      <c r="AU98" s="60">
        <v>36171843.773346536</v>
      </c>
      <c r="AV98" s="60">
        <v>36278020.037531026</v>
      </c>
      <c r="AW98" s="60">
        <v>36346024.616792239</v>
      </c>
      <c r="AX98" s="60">
        <v>36359019.98313202</v>
      </c>
      <c r="AY98" s="60">
        <v>36312359.388668627</v>
      </c>
      <c r="AZ98" s="60">
        <v>36201105.07179223</v>
      </c>
      <c r="BA98" s="60">
        <v>36020012.039470255</v>
      </c>
      <c r="BB98" s="60">
        <v>35763510.99933169</v>
      </c>
      <c r="BC98" s="60">
        <v>35425690.398562975</v>
      </c>
      <c r="BD98" s="60">
        <v>35000277.524527855</v>
      </c>
      <c r="BE98" s="60">
        <v>34480618.619800314</v>
      </c>
      <c r="BF98" s="60">
        <v>33859657.961968772</v>
      </c>
      <c r="BG98" s="60">
        <v>33129915.85612547</v>
      </c>
      <c r="BH98" s="60">
        <v>32283465.485392593</v>
      </c>
      <c r="BI98" s="58">
        <v>31446218.377133332</v>
      </c>
      <c r="BJ98" s="60">
        <v>30325483.13204455</v>
      </c>
      <c r="BK98" s="60">
        <v>29070940.659185085</v>
      </c>
      <c r="BL98" s="58">
        <v>27593416.850937299</v>
      </c>
      <c r="BM98" s="60">
        <v>26005074.786384828</v>
      </c>
      <c r="BN98" s="60">
        <v>24215077.903369021</v>
      </c>
      <c r="BO98" s="58">
        <v>22259674.128511708</v>
      </c>
      <c r="BP98" s="60">
        <v>20168849.048753619</v>
      </c>
      <c r="BQ98" s="60">
        <v>17813687.553827047</v>
      </c>
      <c r="BR98" s="58">
        <v>15926821.313050266</v>
      </c>
      <c r="BS98" s="60">
        <v>13781115.556786057</v>
      </c>
      <c r="BT98" s="60">
        <v>11736924.03104395</v>
      </c>
      <c r="BU98" s="58">
        <v>9501252.0317107663</v>
      </c>
      <c r="BV98" s="60">
        <v>7061735.7220377792</v>
      </c>
      <c r="BW98" s="60">
        <v>3676260.1097542271</v>
      </c>
      <c r="BX98" s="62">
        <v>-2.551401499658823E-3</v>
      </c>
    </row>
    <row r="99" spans="1:101" ht="36.75" customHeight="1" x14ac:dyDescent="0.25">
      <c r="A99" s="45" t="s">
        <v>174</v>
      </c>
      <c r="B99" s="9"/>
      <c r="C99" s="9"/>
      <c r="D99" s="14">
        <v>896157</v>
      </c>
      <c r="E99" s="14">
        <v>1009245</v>
      </c>
      <c r="F99" s="14">
        <v>1007810</v>
      </c>
      <c r="G99" s="14">
        <v>999230</v>
      </c>
      <c r="H99" s="14">
        <v>878138.96009951783</v>
      </c>
      <c r="I99" s="14">
        <v>689247.2974520314</v>
      </c>
      <c r="J99" s="14">
        <v>690268.32082858495</v>
      </c>
      <c r="K99" s="14">
        <v>701037.27102916862</v>
      </c>
      <c r="L99" s="14">
        <v>726285.26855273847</v>
      </c>
      <c r="M99" s="14">
        <v>805378.23649337259</v>
      </c>
      <c r="N99" s="14">
        <v>521000.39719526621</v>
      </c>
      <c r="O99" s="14">
        <v>513384.87092926446</v>
      </c>
      <c r="P99" s="14">
        <v>531874.52973275608</v>
      </c>
      <c r="Q99" s="14">
        <v>694777.07919928816</v>
      </c>
      <c r="R99" s="14">
        <v>482874.9766071543</v>
      </c>
      <c r="S99" s="14">
        <v>500265.81546465639</v>
      </c>
      <c r="T99" s="14">
        <v>467423.44322581019</v>
      </c>
      <c r="U99" s="14">
        <v>484257.79201827629</v>
      </c>
      <c r="V99" s="14">
        <v>449708.95830125129</v>
      </c>
      <c r="W99" s="14">
        <v>465905.31637626275</v>
      </c>
      <c r="X99" s="14">
        <v>482684.98952661711</v>
      </c>
      <c r="Y99" s="14">
        <v>500068.98596141615</v>
      </c>
      <c r="Z99" s="14">
        <v>518079.07050461369</v>
      </c>
      <c r="AA99" s="14">
        <v>663941.54598124512</v>
      </c>
      <c r="AB99" s="14">
        <v>1009280.4183836151</v>
      </c>
      <c r="AC99" s="14">
        <v>1215461.4550807052</v>
      </c>
      <c r="AD99" s="14">
        <v>1438634.6252416782</v>
      </c>
      <c r="AE99" s="14">
        <v>2187419.1162253469</v>
      </c>
      <c r="AF99" s="14">
        <v>2077349.4987483574</v>
      </c>
      <c r="AG99" s="14">
        <v>1956514.2331051626</v>
      </c>
      <c r="AH99" s="14">
        <v>1609659.3847605553</v>
      </c>
      <c r="AI99" s="14">
        <v>1198224.1790752194</v>
      </c>
      <c r="AJ99" s="14">
        <v>1305367.0430722046</v>
      </c>
      <c r="AK99" s="14">
        <v>1356799.6410064399</v>
      </c>
      <c r="AL99" s="14">
        <v>1401086.337914618</v>
      </c>
      <c r="AM99" s="14">
        <v>1641291.4148261137</v>
      </c>
      <c r="AN99" s="14">
        <v>1700402.8533893593</v>
      </c>
      <c r="AO99" s="14">
        <v>1761643.2022347476</v>
      </c>
      <c r="AP99" s="14">
        <v>1825089.1344918723</v>
      </c>
      <c r="AQ99" s="14">
        <v>1890820.0846884246</v>
      </c>
      <c r="AR99" s="14">
        <v>1421065.0445052781</v>
      </c>
      <c r="AS99" s="14">
        <v>1466379.4684224548</v>
      </c>
      <c r="AT99" s="14">
        <v>1470577.2928694685</v>
      </c>
      <c r="AU99" s="14">
        <v>1517244.80658354</v>
      </c>
      <c r="AV99" s="14">
        <v>1571888.6817416078</v>
      </c>
      <c r="AW99" s="14">
        <v>1614986.0394653613</v>
      </c>
      <c r="AX99" s="14">
        <v>1673150.0846739144</v>
      </c>
      <c r="AY99" s="14">
        <v>1733408.9196034623</v>
      </c>
      <c r="AZ99" s="14">
        <v>1795837.9885247652</v>
      </c>
      <c r="BA99" s="14">
        <v>1860515.4528490822</v>
      </c>
      <c r="BB99" s="14">
        <v>1927522.2889865325</v>
      </c>
      <c r="BC99" s="14">
        <v>1996942.3897288409</v>
      </c>
      <c r="BD99" s="14">
        <v>2068862.6692834031</v>
      </c>
      <c r="BE99" s="14">
        <v>1605287.8569210963</v>
      </c>
      <c r="BF99" s="14">
        <v>1663102.6201456806</v>
      </c>
      <c r="BG99" s="14">
        <v>1722999.5936307514</v>
      </c>
      <c r="BH99" s="14">
        <v>1785053.7685952815</v>
      </c>
      <c r="BI99" s="14">
        <v>1715033.0220983862</v>
      </c>
    </row>
    <row r="100" spans="1:101" ht="36.75" customHeight="1" x14ac:dyDescent="0.25">
      <c r="A100" s="45" t="s">
        <v>175</v>
      </c>
      <c r="B100" s="64">
        <v>4.0951630202652099E-2</v>
      </c>
      <c r="C100" s="9"/>
      <c r="D100" s="64">
        <v>4.0951630202652099E-2</v>
      </c>
      <c r="E100" s="64">
        <v>4.0951630202652099E-2</v>
      </c>
      <c r="F100" s="64">
        <v>4.0951630202652099E-2</v>
      </c>
      <c r="G100" s="64">
        <v>4.0951630202652099E-2</v>
      </c>
      <c r="H100" s="64">
        <v>4.0951630202652099E-2</v>
      </c>
      <c r="I100" s="64">
        <v>4.0951630202652099E-2</v>
      </c>
      <c r="J100" s="64">
        <v>4.0951630202652099E-2</v>
      </c>
      <c r="K100" s="64">
        <v>4.0951630202652099E-2</v>
      </c>
      <c r="L100" s="64">
        <v>4.0951630202652099E-2</v>
      </c>
      <c r="M100" s="64">
        <v>4.0951630202652099E-2</v>
      </c>
      <c r="N100" s="64">
        <v>4.0951630202652099E-2</v>
      </c>
      <c r="O100" s="64">
        <v>4.0951630202652099E-2</v>
      </c>
      <c r="P100" s="64">
        <v>4.0951630202652099E-2</v>
      </c>
      <c r="Q100" s="64">
        <v>4.0951630202652099E-2</v>
      </c>
      <c r="R100" s="64">
        <v>4.0951630202652099E-2</v>
      </c>
      <c r="S100" s="64">
        <v>4.0951630202652099E-2</v>
      </c>
      <c r="T100" s="64">
        <v>4.0951630202652099E-2</v>
      </c>
      <c r="U100" s="64">
        <v>4.0951630202652099E-2</v>
      </c>
      <c r="V100" s="64">
        <v>4.0951630202652099E-2</v>
      </c>
      <c r="W100" s="64">
        <v>4.0951630202652099E-2</v>
      </c>
      <c r="X100" s="64">
        <v>4.0951630202652099E-2</v>
      </c>
      <c r="Y100" s="64">
        <v>4.0951630202652099E-2</v>
      </c>
      <c r="Z100" s="64">
        <v>4.0951630202652099E-2</v>
      </c>
      <c r="AA100" s="64">
        <v>4.0951630202652099E-2</v>
      </c>
      <c r="AB100" s="64">
        <v>4.0951630202652099E-2</v>
      </c>
      <c r="AC100" s="64">
        <v>4.0951630202652099E-2</v>
      </c>
      <c r="AD100" s="64">
        <v>4.0951630202652099E-2</v>
      </c>
      <c r="AE100" s="64">
        <v>4.0951630202652099E-2</v>
      </c>
      <c r="AF100" s="64">
        <v>4.0951630202652099E-2</v>
      </c>
      <c r="AG100" s="64">
        <v>4.0951630202652099E-2</v>
      </c>
      <c r="AH100" s="64">
        <v>4.0951630202652099E-2</v>
      </c>
      <c r="AI100" s="64">
        <v>4.0951630202652099E-2</v>
      </c>
      <c r="AJ100" s="64">
        <v>4.0951630202652099E-2</v>
      </c>
      <c r="AK100" s="64">
        <v>4.0951630202652099E-2</v>
      </c>
      <c r="AL100" s="64">
        <v>4.0951630202652099E-2</v>
      </c>
      <c r="AM100" s="64">
        <v>4.0951630202652099E-2</v>
      </c>
      <c r="AN100" s="64">
        <v>4.0951630202652099E-2</v>
      </c>
      <c r="AO100" s="64">
        <v>4.0951630202652099E-2</v>
      </c>
      <c r="AP100" s="64">
        <v>4.0951630202652099E-2</v>
      </c>
      <c r="AQ100" s="64">
        <v>4.0951630202652099E-2</v>
      </c>
      <c r="AR100" s="64">
        <v>4.0951630202652099E-2</v>
      </c>
      <c r="AS100" s="64">
        <v>4.0951630202652099E-2</v>
      </c>
      <c r="AT100" s="64">
        <v>4.0951630202652099E-2</v>
      </c>
      <c r="AU100" s="64">
        <v>4.0951630202652099E-2</v>
      </c>
      <c r="AV100" s="64">
        <v>4.0951630202652099E-2</v>
      </c>
      <c r="AW100" s="64">
        <v>4.0951630202652099E-2</v>
      </c>
      <c r="AX100" s="64">
        <v>4.0951630202652099E-2</v>
      </c>
      <c r="AY100" s="64">
        <v>4.0951630202652099E-2</v>
      </c>
      <c r="AZ100" s="64">
        <v>4.0951630202652099E-2</v>
      </c>
      <c r="BA100" s="64">
        <v>4.0951630202652099E-2</v>
      </c>
      <c r="BB100" s="64">
        <v>4.0951630202652099E-2</v>
      </c>
      <c r="BC100" s="64">
        <v>4.0951630202652099E-2</v>
      </c>
      <c r="BD100" s="64">
        <v>4.0951630202652099E-2</v>
      </c>
      <c r="BE100" s="64">
        <v>4.0951630202652099E-2</v>
      </c>
      <c r="BF100" s="64">
        <v>4.0951630202652099E-2</v>
      </c>
      <c r="BG100" s="64">
        <v>4.0951630202652099E-2</v>
      </c>
      <c r="BH100" s="64">
        <v>4.0951630202652099E-2</v>
      </c>
      <c r="BI100" s="64">
        <v>4.0951630202652099E-2</v>
      </c>
    </row>
    <row r="101" spans="1:101" ht="36.75" customHeight="1" x14ac:dyDescent="0.25">
      <c r="A101" s="51" t="s">
        <v>176</v>
      </c>
      <c r="B101" s="9"/>
      <c r="C101" s="61">
        <v>21736939.067389999</v>
      </c>
      <c r="D101" s="60">
        <v>21730945.157815333</v>
      </c>
      <c r="E101" s="60">
        <v>21611617.7878723</v>
      </c>
      <c r="F101" s="60">
        <v>21488838.767602302</v>
      </c>
      <c r="G101" s="60">
        <v>21369611.746297564</v>
      </c>
      <c r="H101" s="60">
        <v>21366593.224006671</v>
      </c>
      <c r="I101" s="60">
        <v>21552342.75095465</v>
      </c>
      <c r="J101" s="60">
        <v>21744678.00046397</v>
      </c>
      <c r="K101" s="60">
        <v>21934120.741785545</v>
      </c>
      <c r="L101" s="60">
        <v>22106073.474670727</v>
      </c>
      <c r="M101" s="60">
        <v>22205974.984344725</v>
      </c>
      <c r="N101" s="60">
        <v>22594345.462997686</v>
      </c>
      <c r="O101" s="60">
        <v>23006235.872140072</v>
      </c>
      <c r="P101" s="60">
        <v>23416504.206198182</v>
      </c>
      <c r="Q101" s="60">
        <v>23680671.147889968</v>
      </c>
      <c r="R101" s="60">
        <v>24167558.259081814</v>
      </c>
      <c r="S101" s="60">
        <v>24656993.352344126</v>
      </c>
      <c r="T101" s="60">
        <v>25199313.982792761</v>
      </c>
      <c r="U101" s="60">
        <v>25747009.178358331</v>
      </c>
      <c r="V101" s="60">
        <v>26351682.218753498</v>
      </c>
      <c r="W101" s="60">
        <v>26964921.247817431</v>
      </c>
      <c r="X101" s="60">
        <v>27586493.741675068</v>
      </c>
      <c r="Y101" s="60">
        <v>28216136.646010503</v>
      </c>
      <c r="Z101" s="60">
        <v>28853554.36918081</v>
      </c>
      <c r="AA101" s="60">
        <v>29371212.911758371</v>
      </c>
      <c r="AB101" s="60">
        <v>29564731.543140441</v>
      </c>
      <c r="AC101" s="60">
        <v>29559994.041255105</v>
      </c>
      <c r="AD101" s="60">
        <v>29331889.360783502</v>
      </c>
      <c r="AE101" s="60">
        <v>28345658.930806063</v>
      </c>
      <c r="AF101" s="60">
        <v>27429110.374442574</v>
      </c>
      <c r="AG101" s="60">
        <v>26595862.926179308</v>
      </c>
      <c r="AH101" s="60">
        <v>26075347.48489207</v>
      </c>
      <c r="AI101" s="60">
        <v>25944951.293423805</v>
      </c>
      <c r="AJ101" s="60">
        <v>25702072.30134571</v>
      </c>
      <c r="AK101" s="60">
        <v>25397814.420665804</v>
      </c>
      <c r="AL101" s="60">
        <v>25036809.986861873</v>
      </c>
      <c r="AM101" s="60">
        <v>24420816.756071791</v>
      </c>
      <c r="AN101" s="60">
        <v>23720486.159723811</v>
      </c>
      <c r="AO101" s="60">
        <v>22930235.534929197</v>
      </c>
      <c r="AP101" s="60">
        <v>22044176.926523458</v>
      </c>
      <c r="AQ101" s="60">
        <v>21056101.823451854</v>
      </c>
      <c r="AR101" s="60">
        <v>20497318.474329963</v>
      </c>
      <c r="AS101" s="60">
        <v>19870337.612214256</v>
      </c>
      <c r="AT101" s="60">
        <v>19213483.037242036</v>
      </c>
      <c r="AU101" s="60">
        <v>18483061.68290456</v>
      </c>
      <c r="AV101" s="60">
        <v>17668084.508214068</v>
      </c>
      <c r="AW101" s="60">
        <v>16776635.331918295</v>
      </c>
      <c r="AX101" s="60">
        <v>15790515.813401844</v>
      </c>
      <c r="AY101" s="60">
        <v>14703754.258097943</v>
      </c>
      <c r="AZ101" s="60">
        <v>13510058.976541474</v>
      </c>
      <c r="BA101" s="60">
        <v>12202802.462915737</v>
      </c>
      <c r="BB101" s="60">
        <v>10775004.827826541</v>
      </c>
      <c r="BC101" s="60">
        <v>9219316.4512386434</v>
      </c>
      <c r="BD101" s="60">
        <v>7527999.8199875914</v>
      </c>
      <c r="BE101" s="60">
        <v>6230995.8278602576</v>
      </c>
      <c r="BF101" s="60">
        <v>4823062.6446513785</v>
      </c>
      <c r="BG101" s="60">
        <v>3297575.3288886147</v>
      </c>
      <c r="BH101" s="60">
        <v>1647562.6457273685</v>
      </c>
      <c r="BI101" s="58">
        <v>-1.6748742200434208E-4</v>
      </c>
    </row>
    <row r="105" spans="1:101" s="1" customFormat="1" ht="36.75" customHeight="1" x14ac:dyDescent="0.25">
      <c r="A105" s="7" t="s">
        <v>5</v>
      </c>
      <c r="B105" s="5" t="s">
        <v>97</v>
      </c>
      <c r="C105" s="6">
        <v>44926</v>
      </c>
      <c r="D105" s="6">
        <v>45291</v>
      </c>
      <c r="E105" s="6">
        <v>45657</v>
      </c>
      <c r="F105" s="6">
        <v>46022</v>
      </c>
      <c r="G105" s="6">
        <v>46387</v>
      </c>
      <c r="H105" s="6">
        <v>46752</v>
      </c>
      <c r="I105" s="6">
        <v>47118</v>
      </c>
      <c r="J105" s="6">
        <v>47483</v>
      </c>
      <c r="K105" s="6">
        <v>47848</v>
      </c>
      <c r="L105" s="6">
        <v>48213</v>
      </c>
      <c r="M105" s="6">
        <v>48579</v>
      </c>
      <c r="N105" s="6">
        <v>48944</v>
      </c>
      <c r="O105" s="6">
        <v>49309</v>
      </c>
      <c r="P105" s="6">
        <v>49674</v>
      </c>
      <c r="Q105" s="6">
        <v>50040</v>
      </c>
      <c r="R105" s="6">
        <v>50405</v>
      </c>
      <c r="S105" s="6">
        <v>50770</v>
      </c>
      <c r="T105" s="6">
        <v>51135</v>
      </c>
      <c r="U105" s="6">
        <v>51501</v>
      </c>
      <c r="V105" s="6">
        <v>51866</v>
      </c>
      <c r="W105" s="6">
        <v>52231</v>
      </c>
      <c r="X105" s="6">
        <v>52596</v>
      </c>
      <c r="Y105" s="6">
        <v>52962</v>
      </c>
      <c r="Z105" s="6">
        <v>53327</v>
      </c>
      <c r="AA105" s="6">
        <v>53692</v>
      </c>
      <c r="AB105" s="6">
        <v>54057</v>
      </c>
      <c r="AC105" s="6">
        <v>54423</v>
      </c>
      <c r="AD105" s="6">
        <v>54788</v>
      </c>
      <c r="AE105" s="6">
        <v>55153</v>
      </c>
      <c r="AF105" s="6">
        <v>55518</v>
      </c>
      <c r="AG105" s="6">
        <v>55884</v>
      </c>
      <c r="AH105" s="6">
        <v>56249</v>
      </c>
      <c r="AI105" s="6">
        <v>56614</v>
      </c>
      <c r="AJ105" s="6">
        <v>56979</v>
      </c>
      <c r="AK105" s="6">
        <v>57345</v>
      </c>
      <c r="AL105" s="6">
        <v>57710</v>
      </c>
      <c r="AM105" s="6">
        <v>58075</v>
      </c>
      <c r="AN105" s="6">
        <v>58440</v>
      </c>
      <c r="AO105" s="6">
        <v>58806</v>
      </c>
      <c r="AP105" s="6">
        <v>59171</v>
      </c>
      <c r="AQ105" s="6">
        <v>59536</v>
      </c>
      <c r="AR105" s="6">
        <v>59901</v>
      </c>
      <c r="AS105" s="6">
        <v>60267</v>
      </c>
      <c r="AT105" s="6">
        <v>60632</v>
      </c>
      <c r="AU105" s="6">
        <v>60997</v>
      </c>
      <c r="AV105" s="6">
        <v>61362</v>
      </c>
      <c r="AW105" s="6">
        <v>61728</v>
      </c>
      <c r="AX105" s="6">
        <v>62093</v>
      </c>
      <c r="AY105" s="6">
        <v>62458</v>
      </c>
      <c r="AZ105" s="6">
        <v>62823</v>
      </c>
      <c r="BA105" s="6">
        <v>63189</v>
      </c>
      <c r="BB105" s="6">
        <v>63554</v>
      </c>
      <c r="BC105" s="6">
        <v>63919</v>
      </c>
      <c r="BD105" s="6">
        <v>64284</v>
      </c>
      <c r="BE105" s="6">
        <v>64650</v>
      </c>
      <c r="BF105" s="6">
        <v>65015</v>
      </c>
      <c r="BG105" s="6">
        <v>65380</v>
      </c>
      <c r="BH105" s="6">
        <v>65745</v>
      </c>
      <c r="BI105" s="6">
        <v>66111</v>
      </c>
      <c r="BJ105" s="6">
        <v>66476</v>
      </c>
      <c r="BK105" s="6">
        <v>66841</v>
      </c>
      <c r="BL105" s="6">
        <v>67206</v>
      </c>
      <c r="BM105" s="6">
        <v>67572</v>
      </c>
      <c r="BN105" s="6">
        <v>67937</v>
      </c>
      <c r="BO105" s="6">
        <v>68302</v>
      </c>
      <c r="BP105" s="6">
        <v>68667</v>
      </c>
      <c r="BQ105" s="6">
        <v>69033</v>
      </c>
      <c r="BR105" s="6">
        <v>69398</v>
      </c>
      <c r="BS105" s="6">
        <v>69763</v>
      </c>
      <c r="BT105" s="6">
        <v>70128</v>
      </c>
      <c r="BU105" s="6">
        <v>70494</v>
      </c>
      <c r="BV105" s="6">
        <v>70859</v>
      </c>
      <c r="BW105" s="6">
        <v>71224</v>
      </c>
      <c r="BX105" s="6">
        <v>71589</v>
      </c>
      <c r="BY105" s="6">
        <v>71955</v>
      </c>
      <c r="BZ105" s="6">
        <v>72320</v>
      </c>
      <c r="CA105" s="6">
        <v>72685</v>
      </c>
      <c r="CB105" s="6">
        <v>73050</v>
      </c>
      <c r="CC105" s="6">
        <v>73415</v>
      </c>
      <c r="CD105" s="6">
        <v>73780</v>
      </c>
      <c r="CE105" s="6">
        <v>74145</v>
      </c>
      <c r="CF105" s="6">
        <v>74510</v>
      </c>
      <c r="CG105" s="6">
        <v>74876</v>
      </c>
      <c r="CH105" s="6">
        <v>75241</v>
      </c>
      <c r="CI105" s="6">
        <v>75606</v>
      </c>
      <c r="CJ105" s="6">
        <v>75971</v>
      </c>
      <c r="CK105" s="6">
        <v>76337</v>
      </c>
      <c r="CL105" s="6">
        <v>76702</v>
      </c>
      <c r="CM105" s="6">
        <v>77067</v>
      </c>
      <c r="CN105" s="6">
        <v>77432</v>
      </c>
      <c r="CO105" s="6">
        <v>77798</v>
      </c>
      <c r="CP105" s="6">
        <v>78163</v>
      </c>
      <c r="CQ105" s="6">
        <v>78528</v>
      </c>
      <c r="CR105" s="6">
        <v>78893</v>
      </c>
      <c r="CS105" s="6">
        <v>79259</v>
      </c>
      <c r="CT105" s="6">
        <v>79624</v>
      </c>
      <c r="CU105" s="6">
        <v>79989</v>
      </c>
    </row>
    <row r="106" spans="1:101" s="1" customFormat="1" ht="36.75" customHeight="1" x14ac:dyDescent="0.25">
      <c r="A106" s="45" t="s">
        <v>174</v>
      </c>
      <c r="B106" s="9"/>
      <c r="C106" s="9"/>
      <c r="D106" s="14">
        <v>896157</v>
      </c>
      <c r="E106" s="14">
        <v>1009245</v>
      </c>
      <c r="F106" s="14">
        <v>1007810</v>
      </c>
      <c r="G106" s="14">
        <v>999230</v>
      </c>
      <c r="H106" s="14">
        <v>887113.26094064454</v>
      </c>
      <c r="I106" s="14">
        <v>700775.61230066465</v>
      </c>
      <c r="J106" s="14">
        <v>702645.73552314308</v>
      </c>
      <c r="K106" s="14">
        <v>714453.79160701938</v>
      </c>
      <c r="L106" s="14">
        <v>741062.50041845744</v>
      </c>
      <c r="M106" s="14">
        <v>822738.94708397146</v>
      </c>
      <c r="N106" s="14">
        <v>532862.04378176935</v>
      </c>
      <c r="O106" s="14">
        <v>525695.62512135785</v>
      </c>
      <c r="P106" s="14">
        <v>545274.33262718248</v>
      </c>
      <c r="Q106" s="14">
        <v>713125.40571924858</v>
      </c>
      <c r="R106" s="14">
        <v>496214.77476341807</v>
      </c>
      <c r="S106" s="14">
        <v>514695.51432239538</v>
      </c>
      <c r="T106" s="14">
        <v>481475.96363271755</v>
      </c>
      <c r="U106" s="14">
        <v>499407.7793309628</v>
      </c>
      <c r="V106" s="14">
        <v>464327.91014350974</v>
      </c>
      <c r="W106" s="14">
        <v>481621.07353514328</v>
      </c>
      <c r="X106" s="14">
        <v>499558.29362368572</v>
      </c>
      <c r="Y106" s="14">
        <v>518163.55728877557</v>
      </c>
      <c r="Z106" s="14">
        <v>537461.74476369016</v>
      </c>
      <c r="AA106" s="14">
        <v>689597.88359582017</v>
      </c>
      <c r="AB106" s="14">
        <v>1049524.271848615</v>
      </c>
      <c r="AC106" s="14">
        <v>1265424.9562962838</v>
      </c>
      <c r="AD106" s="14">
        <v>1499547.675050603</v>
      </c>
      <c r="AE106" s="14">
        <v>2282739.4119877648</v>
      </c>
      <c r="AF106" s="14">
        <v>2170443.4165376183</v>
      </c>
      <c r="AG106" s="14">
        <v>2046616.5191457267</v>
      </c>
      <c r="AH106" s="14">
        <v>1685784.336975351</v>
      </c>
      <c r="AI106" s="14">
        <v>1256379.0102809756</v>
      </c>
      <c r="AJ106" s="14">
        <v>1370344.6286122552</v>
      </c>
      <c r="AK106" s="14">
        <v>1426025.9968341934</v>
      </c>
      <c r="AL106" s="14">
        <v>1474318.0614198758</v>
      </c>
      <c r="AM106" s="14">
        <v>1729125.6387187247</v>
      </c>
      <c r="AN106" s="14">
        <v>1793524.2060712313</v>
      </c>
      <c r="AO106" s="14">
        <v>1860321.1968720932</v>
      </c>
      <c r="AP106" s="14">
        <v>1929605.9366338819</v>
      </c>
      <c r="AQ106" s="14">
        <v>2001471.0776575231</v>
      </c>
      <c r="AR106" s="14">
        <v>1506009.2296423649</v>
      </c>
      <c r="AS106" s="14">
        <v>1555874.6782199123</v>
      </c>
      <c r="AT106" s="14">
        <v>1562178.5206413681</v>
      </c>
      <c r="AU106" s="14">
        <v>1613663.7048931343</v>
      </c>
      <c r="AV106" s="14">
        <v>1673762.0739514166</v>
      </c>
      <c r="AW106" s="14">
        <v>1721691.2541360948</v>
      </c>
      <c r="AX106" s="14">
        <v>1785812.9395168419</v>
      </c>
      <c r="AY106" s="14">
        <v>1852322.7363119849</v>
      </c>
      <c r="AZ106" s="14">
        <v>1921309.5859785927</v>
      </c>
      <c r="BA106" s="14">
        <v>1992865.7424585479</v>
      </c>
      <c r="BB106" s="14">
        <v>2067086.8955468331</v>
      </c>
      <c r="BC106" s="14">
        <v>2144072.2988544819</v>
      </c>
      <c r="BD106" s="14">
        <v>2223924.9025373096</v>
      </c>
      <c r="BE106" s="14">
        <v>2306751.4909679173</v>
      </c>
      <c r="BF106" s="14">
        <v>2392662.8255350622</v>
      </c>
      <c r="BG106" s="14">
        <v>2481773.7927613854</v>
      </c>
      <c r="BH106" s="14">
        <v>2574203.5579375341</v>
      </c>
      <c r="BI106" s="14">
        <v>2524841.4800504753</v>
      </c>
      <c r="BJ106" s="14">
        <v>2792694.3862355584</v>
      </c>
      <c r="BK106" s="14">
        <v>2884684.3820918631</v>
      </c>
      <c r="BL106" s="14">
        <v>3066922.917030422</v>
      </c>
      <c r="BM106" s="14">
        <v>3116488.2101206537</v>
      </c>
      <c r="BN106" s="14">
        <v>3259383.1148893032</v>
      </c>
      <c r="BO106" s="14">
        <v>3352948.4192863349</v>
      </c>
      <c r="BP106" s="14">
        <v>3405669.6955339783</v>
      </c>
      <c r="BQ106" s="14">
        <v>3592381.5374695593</v>
      </c>
      <c r="BR106" s="14">
        <v>2965413.5887595075</v>
      </c>
      <c r="BS106" s="14">
        <v>3156375.5424155076</v>
      </c>
      <c r="BT106" s="14">
        <v>3190411.1726373183</v>
      </c>
      <c r="BU106" s="14">
        <v>3274581.3688131645</v>
      </c>
      <c r="BV106" s="14">
        <v>3396538.0063811764</v>
      </c>
      <c r="BW106" s="14">
        <v>4231372.153927505</v>
      </c>
      <c r="BX106" s="14">
        <v>4388962.9608339025</v>
      </c>
      <c r="BY106" s="14">
        <v>4552422.9897132125</v>
      </c>
      <c r="BZ106" s="14">
        <v>4721970.830515217</v>
      </c>
      <c r="CA106" s="14">
        <v>4897833.2142288936</v>
      </c>
      <c r="CB106" s="14">
        <v>5080245.3160826275</v>
      </c>
      <c r="CC106" s="14">
        <v>5269451.0700366478</v>
      </c>
      <c r="CD106" s="14">
        <v>5465703.4949882235</v>
      </c>
      <c r="CE106" s="14">
        <v>5669265.0331258755</v>
      </c>
      <c r="CF106" s="14">
        <v>5880407.9008850399</v>
      </c>
      <c r="CG106" s="14">
        <v>6099414.4529745486</v>
      </c>
      <c r="CH106" s="14">
        <v>6326577.5599606857</v>
      </c>
      <c r="CI106" s="14">
        <v>6562200.9999137735</v>
      </c>
      <c r="CJ106" s="14">
        <v>6806599.8646410219</v>
      </c>
      <c r="CK106" s="14">
        <v>7060100.9810488801</v>
      </c>
      <c r="CL106" s="14">
        <v>7323043.348198371</v>
      </c>
      <c r="CM106" s="14">
        <v>7595778.5906378571</v>
      </c>
      <c r="CN106" s="14">
        <v>7878671.428619476</v>
      </c>
      <c r="CO106" s="14">
        <v>8172100.1658280613</v>
      </c>
      <c r="CP106" s="14">
        <v>5601183.1686837422</v>
      </c>
      <c r="CQ106" s="14">
        <v>5809790.4343821984</v>
      </c>
      <c r="CR106" s="14">
        <v>6026166.9498965638</v>
      </c>
      <c r="CS106" s="14">
        <v>6250602.068728026</v>
      </c>
      <c r="CT106" s="14">
        <v>0</v>
      </c>
      <c r="CU106" s="14">
        <v>0</v>
      </c>
      <c r="CV106"/>
      <c r="CW106"/>
    </row>
    <row r="107" spans="1:101" s="1" customFormat="1" ht="36.75" customHeight="1" x14ac:dyDescent="0.25">
      <c r="A107" s="45" t="s">
        <v>175</v>
      </c>
      <c r="B107" s="64">
        <v>5.1666194274521002E-2</v>
      </c>
      <c r="C107" s="9"/>
      <c r="D107" s="64">
        <v>5.1666194274521002E-2</v>
      </c>
      <c r="E107" s="64">
        <v>5.1666194274521002E-2</v>
      </c>
      <c r="F107" s="64">
        <v>5.1666194274521002E-2</v>
      </c>
      <c r="G107" s="64">
        <v>5.1666194274521002E-2</v>
      </c>
      <c r="H107" s="64">
        <v>5.1666194274521002E-2</v>
      </c>
      <c r="I107" s="64">
        <v>5.1666194274521002E-2</v>
      </c>
      <c r="J107" s="64">
        <v>5.1666194274521002E-2</v>
      </c>
      <c r="K107" s="64">
        <v>5.1666194274521002E-2</v>
      </c>
      <c r="L107" s="64">
        <v>5.1666194274521002E-2</v>
      </c>
      <c r="M107" s="64">
        <v>5.1666194274521002E-2</v>
      </c>
      <c r="N107" s="64">
        <v>5.1666194274521002E-2</v>
      </c>
      <c r="O107" s="64">
        <v>5.1666194274521002E-2</v>
      </c>
      <c r="P107" s="64">
        <v>5.1666194274521002E-2</v>
      </c>
      <c r="Q107" s="64">
        <v>5.1666194274521002E-2</v>
      </c>
      <c r="R107" s="64">
        <v>5.1666194274521002E-2</v>
      </c>
      <c r="S107" s="64">
        <v>5.1666194274521002E-2</v>
      </c>
      <c r="T107" s="64">
        <v>5.1666194274521002E-2</v>
      </c>
      <c r="U107" s="64">
        <v>5.1666194274521002E-2</v>
      </c>
      <c r="V107" s="64">
        <v>5.1666194274521002E-2</v>
      </c>
      <c r="W107" s="64">
        <v>5.1666194274521002E-2</v>
      </c>
      <c r="X107" s="64">
        <v>5.1666194274521002E-2</v>
      </c>
      <c r="Y107" s="64">
        <v>5.1666194274521002E-2</v>
      </c>
      <c r="Z107" s="64">
        <v>5.1666194274521002E-2</v>
      </c>
      <c r="AA107" s="64">
        <v>5.1666194274521002E-2</v>
      </c>
      <c r="AB107" s="64">
        <v>5.1666194274521002E-2</v>
      </c>
      <c r="AC107" s="64">
        <v>5.1666194274521002E-2</v>
      </c>
      <c r="AD107" s="64">
        <v>5.1666194274521002E-2</v>
      </c>
      <c r="AE107" s="64">
        <v>5.1666194274521002E-2</v>
      </c>
      <c r="AF107" s="64">
        <v>5.1666194274521002E-2</v>
      </c>
      <c r="AG107" s="64">
        <v>5.1666194274521002E-2</v>
      </c>
      <c r="AH107" s="64">
        <v>5.1666194274521002E-2</v>
      </c>
      <c r="AI107" s="64">
        <v>5.1666194274521002E-2</v>
      </c>
      <c r="AJ107" s="64">
        <v>5.1666194274521002E-2</v>
      </c>
      <c r="AK107" s="64">
        <v>5.1666194274521002E-2</v>
      </c>
      <c r="AL107" s="64">
        <v>5.1666194274521002E-2</v>
      </c>
      <c r="AM107" s="64">
        <v>5.1666194274521002E-2</v>
      </c>
      <c r="AN107" s="64">
        <v>5.1666194274521002E-2</v>
      </c>
      <c r="AO107" s="64">
        <v>5.1666194274521002E-2</v>
      </c>
      <c r="AP107" s="64">
        <v>5.1666194274521002E-2</v>
      </c>
      <c r="AQ107" s="64">
        <v>5.1666194274521002E-2</v>
      </c>
      <c r="AR107" s="64">
        <v>5.1666194274521002E-2</v>
      </c>
      <c r="AS107" s="64">
        <v>5.1666194274521002E-2</v>
      </c>
      <c r="AT107" s="64">
        <v>5.1666194274521002E-2</v>
      </c>
      <c r="AU107" s="64">
        <v>5.1666194274521002E-2</v>
      </c>
      <c r="AV107" s="64">
        <v>5.1666194274521002E-2</v>
      </c>
      <c r="AW107" s="64">
        <v>5.1666194274521002E-2</v>
      </c>
      <c r="AX107" s="64">
        <v>5.1666194274521002E-2</v>
      </c>
      <c r="AY107" s="64">
        <v>5.1666194274521002E-2</v>
      </c>
      <c r="AZ107" s="64">
        <v>5.1666194274521002E-2</v>
      </c>
      <c r="BA107" s="64">
        <v>5.1666194274521002E-2</v>
      </c>
      <c r="BB107" s="64">
        <v>5.1666194274521002E-2</v>
      </c>
      <c r="BC107" s="64">
        <v>5.1666194274521002E-2</v>
      </c>
      <c r="BD107" s="64">
        <v>5.1666194274521002E-2</v>
      </c>
      <c r="BE107" s="64">
        <v>5.1666194274521002E-2</v>
      </c>
      <c r="BF107" s="64">
        <v>5.1666194274521002E-2</v>
      </c>
      <c r="BG107" s="64">
        <v>5.1666194274521002E-2</v>
      </c>
      <c r="BH107" s="64">
        <v>5.1666194274521002E-2</v>
      </c>
      <c r="BI107" s="64">
        <v>5.1666194274521002E-2</v>
      </c>
      <c r="BJ107" s="64">
        <v>5.1666194274521002E-2</v>
      </c>
      <c r="BK107" s="64">
        <v>5.1666194274521002E-2</v>
      </c>
      <c r="BL107" s="64">
        <v>5.1666194274521002E-2</v>
      </c>
      <c r="BM107" s="64">
        <v>5.1666194274521002E-2</v>
      </c>
      <c r="BN107" s="64">
        <v>5.1666194274521002E-2</v>
      </c>
      <c r="BO107" s="64">
        <v>5.1666194274521002E-2</v>
      </c>
      <c r="BP107" s="64">
        <v>5.1666194274521002E-2</v>
      </c>
      <c r="BQ107" s="64">
        <v>5.1666194274521002E-2</v>
      </c>
      <c r="BR107" s="64">
        <v>5.1666194274521002E-2</v>
      </c>
      <c r="BS107" s="64">
        <v>5.1666194274521002E-2</v>
      </c>
      <c r="BT107" s="64">
        <v>5.1666194274521002E-2</v>
      </c>
      <c r="BU107" s="64">
        <v>5.1666194274521002E-2</v>
      </c>
      <c r="BV107" s="64">
        <v>5.1666194274521002E-2</v>
      </c>
      <c r="BW107" s="64">
        <v>5.1666194274521002E-2</v>
      </c>
      <c r="BX107" s="64">
        <v>5.1666194274521002E-2</v>
      </c>
      <c r="BY107" s="64">
        <v>5.1666194274521002E-2</v>
      </c>
      <c r="BZ107" s="64">
        <v>5.1666194274521002E-2</v>
      </c>
      <c r="CA107" s="64">
        <v>5.1666194274521002E-2</v>
      </c>
      <c r="CB107" s="64">
        <v>5.1666194274521002E-2</v>
      </c>
      <c r="CC107" s="64">
        <v>5.1666194274521002E-2</v>
      </c>
      <c r="CD107" s="64">
        <v>5.1666194274521002E-2</v>
      </c>
      <c r="CE107" s="64">
        <v>5.1666194274521002E-2</v>
      </c>
      <c r="CF107" s="64">
        <v>5.1666194274521002E-2</v>
      </c>
      <c r="CG107" s="64">
        <v>5.1666194274521002E-2</v>
      </c>
      <c r="CH107" s="64">
        <v>5.1666194274521002E-2</v>
      </c>
      <c r="CI107" s="64">
        <v>5.1666194274521002E-2</v>
      </c>
      <c r="CJ107" s="64">
        <v>5.1666194274521002E-2</v>
      </c>
      <c r="CK107" s="64">
        <v>5.1666194274521002E-2</v>
      </c>
      <c r="CL107" s="64">
        <v>5.1666194274521002E-2</v>
      </c>
      <c r="CM107" s="64">
        <v>5.1666194274521002E-2</v>
      </c>
      <c r="CN107" s="64">
        <v>5.1666194274521002E-2</v>
      </c>
      <c r="CO107" s="64">
        <v>5.1666194274521002E-2</v>
      </c>
      <c r="CP107" s="64">
        <v>5.1666194274521002E-2</v>
      </c>
      <c r="CQ107" s="64">
        <v>5.1666194274521002E-2</v>
      </c>
      <c r="CR107" s="64">
        <v>5.1666194274521002E-2</v>
      </c>
      <c r="CS107" s="64">
        <v>5.1666194274521002E-2</v>
      </c>
      <c r="CT107" s="64">
        <v>5.1666194274521002E-2</v>
      </c>
      <c r="CU107" s="64"/>
      <c r="CV107"/>
      <c r="CW107"/>
    </row>
    <row r="108" spans="1:101" s="1" customFormat="1" ht="36.75" customHeight="1" x14ac:dyDescent="0.25">
      <c r="A108" s="51" t="s">
        <v>176</v>
      </c>
      <c r="B108" s="9"/>
      <c r="C108" s="61">
        <v>21736939.067398999</v>
      </c>
      <c r="D108" s="60">
        <v>21963846.984188657</v>
      </c>
      <c r="E108" s="60">
        <v>22089390.369489599</v>
      </c>
      <c r="F108" s="60">
        <v>22222855.103725381</v>
      </c>
      <c r="G108" s="60">
        <v>22371795.452848986</v>
      </c>
      <c r="H108" s="60">
        <v>22640547.722045079</v>
      </c>
      <c r="I108" s="60">
        <v>23109523.046833158</v>
      </c>
      <c r="J108" s="60">
        <v>23600858.418639217</v>
      </c>
      <c r="K108" s="60">
        <v>24105771.163135074</v>
      </c>
      <c r="L108" s="60">
        <v>24610162.118768297</v>
      </c>
      <c r="M108" s="60">
        <v>25058936.588840064</v>
      </c>
      <c r="N108" s="60">
        <v>25820774.431170207</v>
      </c>
      <c r="O108" s="60">
        <v>26629139.954128269</v>
      </c>
      <c r="P108" s="60">
        <v>27459691.939734485</v>
      </c>
      <c r="Q108" s="60">
        <v>28165304.312492058</v>
      </c>
      <c r="R108" s="60">
        <v>29124283.622138858</v>
      </c>
      <c r="S108" s="60">
        <v>30114329.003544137</v>
      </c>
      <c r="T108" s="60">
        <v>31188745.812655371</v>
      </c>
      <c r="U108" s="60">
        <v>32300741.833659712</v>
      </c>
      <c r="V108" s="60">
        <v>33505270.326305211</v>
      </c>
      <c r="W108" s="60">
        <v>34754739.058669291</v>
      </c>
      <c r="X108" s="60">
        <v>36050825.865211092</v>
      </c>
      <c r="Y108" s="60">
        <v>37395271.28083124</v>
      </c>
      <c r="Z108" s="60">
        <v>38789880.887011394</v>
      </c>
      <c r="AA108" s="60">
        <v>40104408.525209434</v>
      </c>
      <c r="AB108" s="60">
        <v>41126926.415489048</v>
      </c>
      <c r="AC108" s="60">
        <v>41986373.229289353</v>
      </c>
      <c r="AD108" s="60">
        <v>42656101.670385756</v>
      </c>
      <c r="AE108" s="60">
        <v>42577240.694293857</v>
      </c>
      <c r="AF108" s="60">
        <v>42606601.267140657</v>
      </c>
      <c r="AG108" s="60">
        <v>42761305.686440066</v>
      </c>
      <c r="AH108" s="60">
        <v>43284835.276492499</v>
      </c>
      <c r="AI108" s="60">
        <v>44264818.974747419</v>
      </c>
      <c r="AJ108" s="60">
        <v>45181469.082810961</v>
      </c>
      <c r="AK108" s="60">
        <v>46089797.645217538</v>
      </c>
      <c r="AL108" s="60">
        <v>46996764.023008831</v>
      </c>
      <c r="AM108" s="60">
        <v>47695782.324576698</v>
      </c>
      <c r="AN108" s="60">
        <v>48366517.674162313</v>
      </c>
      <c r="AO108" s="60">
        <v>49005110.375825539</v>
      </c>
      <c r="AP108" s="60">
        <v>49607411.9923134</v>
      </c>
      <c r="AQ108" s="60">
        <v>50168967.10010694</v>
      </c>
      <c r="AR108" s="60">
        <v>51254997.471210748</v>
      </c>
      <c r="AS108" s="60">
        <v>52347273.449878484</v>
      </c>
      <c r="AT108" s="60">
        <v>53489679.329040006</v>
      </c>
      <c r="AU108" s="60">
        <v>54639623.788042881</v>
      </c>
      <c r="AV108" s="60">
        <v>55788883.131811224</v>
      </c>
      <c r="AW108" s="60">
        <v>56949591.151921831</v>
      </c>
      <c r="AX108" s="60">
        <v>58106146.852714717</v>
      </c>
      <c r="AY108" s="60">
        <v>59255947.588238932</v>
      </c>
      <c r="AZ108" s="60">
        <v>60396167.302275121</v>
      </c>
      <c r="BA108" s="60">
        <v>61523741.673092388</v>
      </c>
      <c r="BB108" s="60">
        <v>62635352.367322989</v>
      </c>
      <c r="BC108" s="60">
        <v>63727410.352331683</v>
      </c>
      <c r="BD108" s="60">
        <v>64796038.21367006</v>
      </c>
      <c r="BE108" s="60">
        <v>65837051.42126891</v>
      </c>
      <c r="BF108" s="60">
        <v>66845938.48492676</v>
      </c>
      <c r="BG108" s="60">
        <v>67817839.936390281</v>
      </c>
      <c r="BH108" s="60">
        <v>68747526.071884647</v>
      </c>
      <c r="BI108" s="58">
        <v>69774607.629756853</v>
      </c>
      <c r="BJ108" s="60">
        <v>70586901.676748767</v>
      </c>
      <c r="BK108" s="60">
        <v>71349173.869924307</v>
      </c>
      <c r="BL108" s="58">
        <v>71968591.231383964</v>
      </c>
      <c r="BM108" s="60">
        <v>72570446.237487584</v>
      </c>
      <c r="BN108" s="60">
        <v>73060501.896492988</v>
      </c>
      <c r="BO108" s="58">
        <v>73482311.561984852</v>
      </c>
      <c r="BP108" s="60">
        <v>73873193.251353264</v>
      </c>
      <c r="BQ108" s="60">
        <v>74097558.468087345</v>
      </c>
      <c r="BR108" s="58">
        <v>74960483.7304077</v>
      </c>
      <c r="BS108" s="60">
        <v>75677031.103319496</v>
      </c>
      <c r="BT108" s="60">
        <v>76396564.121785253</v>
      </c>
      <c r="BU108" s="58">
        <v>77069102.476794153</v>
      </c>
      <c r="BV108" s="60">
        <v>77654431.69154197</v>
      </c>
      <c r="BW108" s="60">
        <v>77435168.491667181</v>
      </c>
      <c r="BX108" s="62">
        <v>77046985.989804015</v>
      </c>
      <c r="BY108" s="60">
        <v>76475287.546506315</v>
      </c>
      <c r="BZ108" s="62">
        <v>75704503.779568732</v>
      </c>
      <c r="CA108" s="60">
        <v>74718034.165071234</v>
      </c>
      <c r="CB108" s="62">
        <v>73498185.317971468</v>
      </c>
      <c r="CC108" s="60">
        <v>72026105.76939787</v>
      </c>
      <c r="CD108" s="62">
        <v>70281717.047928557</v>
      </c>
      <c r="CE108" s="60">
        <v>68243640.861747861</v>
      </c>
      <c r="CF108" s="62">
        <v>65889122.167626522</v>
      </c>
      <c r="CG108" s="60">
        <v>63193947.901142202</v>
      </c>
      <c r="CH108" s="62">
        <v>60132361.130415879</v>
      </c>
      <c r="CI108" s="62">
        <v>56676970.382851824</v>
      </c>
      <c r="CJ108" s="60">
        <v>52798653.880902499</v>
      </c>
      <c r="CK108" s="62">
        <v>48466458.408697516</v>
      </c>
      <c r="CL108" s="62">
        <v>43647492.516440898</v>
      </c>
      <c r="CM108" s="60">
        <v>38306813.753753178</v>
      </c>
      <c r="CN108" s="62">
        <v>32407309.606573008</v>
      </c>
      <c r="CO108" s="62">
        <v>25909571.794792693</v>
      </c>
      <c r="CP108" s="60">
        <v>21647037.596028358</v>
      </c>
      <c r="CQ108" s="62">
        <v>16955667.211550422</v>
      </c>
      <c r="CR108" s="62">
        <v>11805535.057859946</v>
      </c>
      <c r="CS108" s="60">
        <v>6164880.0569459796</v>
      </c>
      <c r="CT108" s="58">
        <v>2.6753028854727745E-2</v>
      </c>
      <c r="CU108" s="62">
        <v>0</v>
      </c>
      <c r="CV108"/>
      <c r="CW108"/>
    </row>
    <row r="109" spans="1:101" ht="36.75" customHeight="1" x14ac:dyDescent="0.25">
      <c r="A109" s="45" t="s">
        <v>171</v>
      </c>
      <c r="B109" s="9"/>
      <c r="C109" s="9"/>
      <c r="D109" s="14">
        <v>896157</v>
      </c>
      <c r="E109" s="14">
        <v>1009245</v>
      </c>
      <c r="F109" s="14">
        <v>1007810</v>
      </c>
      <c r="G109" s="14">
        <v>999230</v>
      </c>
      <c r="H109" s="14">
        <v>887113.26094064454</v>
      </c>
      <c r="I109" s="14">
        <v>700775.61230066465</v>
      </c>
      <c r="J109" s="14">
        <v>702645.73552314308</v>
      </c>
      <c r="K109" s="14">
        <v>714453.79160701938</v>
      </c>
      <c r="L109" s="14">
        <v>741062.50041845744</v>
      </c>
      <c r="M109" s="14">
        <v>822738.94708397146</v>
      </c>
      <c r="N109" s="14">
        <v>532862.04378176935</v>
      </c>
      <c r="O109" s="14">
        <v>525695.62512135785</v>
      </c>
      <c r="P109" s="14">
        <v>545274.33262718248</v>
      </c>
      <c r="Q109" s="14">
        <v>713125.40571924858</v>
      </c>
      <c r="R109" s="14">
        <v>496214.77476341807</v>
      </c>
      <c r="S109" s="14">
        <v>514695.51432239538</v>
      </c>
      <c r="T109" s="14">
        <v>481475.96363271755</v>
      </c>
      <c r="U109" s="14">
        <v>499407.7793309628</v>
      </c>
      <c r="V109" s="14">
        <v>464327.91014350974</v>
      </c>
      <c r="W109" s="14">
        <v>481621.07353514328</v>
      </c>
      <c r="X109" s="14">
        <v>499558.29362368572</v>
      </c>
      <c r="Y109" s="14">
        <v>518163.55728877557</v>
      </c>
      <c r="Z109" s="14">
        <v>537461.74476369016</v>
      </c>
      <c r="AA109" s="14">
        <v>689597.88359582017</v>
      </c>
      <c r="AB109" s="14">
        <v>1049524.271848615</v>
      </c>
      <c r="AC109" s="14">
        <v>1265424.9562962838</v>
      </c>
      <c r="AD109" s="14">
        <v>1499547.675050603</v>
      </c>
      <c r="AE109" s="14">
        <v>2282739.4119877648</v>
      </c>
      <c r="AF109" s="14">
        <v>2170443.4165376183</v>
      </c>
      <c r="AG109" s="14">
        <v>2046616.5191457267</v>
      </c>
      <c r="AH109" s="14">
        <v>1685784.336975351</v>
      </c>
      <c r="AI109" s="14">
        <v>1256379.0102809756</v>
      </c>
      <c r="AJ109" s="14">
        <v>1370344.6286122552</v>
      </c>
      <c r="AK109" s="14">
        <v>1426025.9968341934</v>
      </c>
      <c r="AL109" s="14">
        <v>1474318.0614198758</v>
      </c>
      <c r="AM109" s="14">
        <v>1729125.6387187247</v>
      </c>
      <c r="AN109" s="14">
        <v>1793524.2060712313</v>
      </c>
      <c r="AO109" s="14">
        <v>1860321.1968720932</v>
      </c>
      <c r="AP109" s="14">
        <v>1929605.9366338819</v>
      </c>
      <c r="AQ109" s="14">
        <v>2001471.0776575231</v>
      </c>
      <c r="AR109" s="14">
        <v>1506009.2296423649</v>
      </c>
      <c r="AS109" s="14">
        <v>1555874.6782199123</v>
      </c>
      <c r="AT109" s="14">
        <v>1562178.5206413681</v>
      </c>
      <c r="AU109" s="14">
        <v>1613663.7048931343</v>
      </c>
      <c r="AV109" s="14">
        <v>1673762.0739514166</v>
      </c>
      <c r="AW109" s="14">
        <v>1721691.2541360948</v>
      </c>
      <c r="AX109" s="14">
        <v>1785812.9395168419</v>
      </c>
      <c r="AY109" s="14">
        <v>1852322.7363119849</v>
      </c>
      <c r="AZ109" s="14">
        <v>1921309.5859785927</v>
      </c>
      <c r="BA109" s="14">
        <v>1992865.7424585479</v>
      </c>
      <c r="BB109" s="14">
        <v>2067086.8955468331</v>
      </c>
      <c r="BC109" s="14">
        <v>2144072.2988544819</v>
      </c>
      <c r="BD109" s="14">
        <v>2223924.9025373096</v>
      </c>
      <c r="BE109" s="14">
        <v>2306751.4909679173</v>
      </c>
      <c r="BF109" s="14">
        <v>2392662.8255350622</v>
      </c>
      <c r="BG109" s="14">
        <v>2481773.7927613854</v>
      </c>
      <c r="BH109" s="14">
        <v>2574203.5579375341</v>
      </c>
      <c r="BI109" s="14">
        <v>2524841.4800504753</v>
      </c>
      <c r="BJ109" s="14">
        <v>2792694.3862355584</v>
      </c>
      <c r="BK109" s="14">
        <v>2884684.3820918631</v>
      </c>
      <c r="BL109" s="14">
        <v>3066922.917030422</v>
      </c>
      <c r="BM109" s="14">
        <v>3116488.2101206537</v>
      </c>
      <c r="BN109" s="14">
        <v>3259383.1148893032</v>
      </c>
      <c r="BO109" s="14">
        <v>3352948.4192863349</v>
      </c>
      <c r="BP109" s="14">
        <v>3405669.6955339783</v>
      </c>
      <c r="BQ109" s="14">
        <v>3592381.5374695593</v>
      </c>
      <c r="BR109" s="14">
        <v>2965413.5887595075</v>
      </c>
      <c r="BS109" s="14">
        <v>3156375.5424155076</v>
      </c>
      <c r="BT109" s="14">
        <v>3190411.1726373183</v>
      </c>
      <c r="BU109" s="14">
        <v>3274581.3688131645</v>
      </c>
      <c r="BV109" s="14">
        <v>3396538.0063811764</v>
      </c>
      <c r="BW109" s="14">
        <v>4231372.153927505</v>
      </c>
      <c r="BX109" s="14">
        <v>4388962.9608339025</v>
      </c>
      <c r="BY109" s="14">
        <v>4552422.9897132125</v>
      </c>
      <c r="BZ109" s="14">
        <v>4721970.830515217</v>
      </c>
      <c r="CA109" s="14">
        <v>4897833.2142288936</v>
      </c>
      <c r="CB109" s="14">
        <v>5080245.3160826275</v>
      </c>
      <c r="CC109" s="14">
        <v>5269451.0700366478</v>
      </c>
      <c r="CD109" s="14">
        <v>5465703.4949882235</v>
      </c>
      <c r="CE109" s="14">
        <v>3746210.3743122527</v>
      </c>
      <c r="CF109" s="14">
        <v>3885732.0930958414</v>
      </c>
      <c r="CG109" s="14">
        <v>4030450.0790580716</v>
      </c>
      <c r="CH109" s="14">
        <v>4180557.8590048579</v>
      </c>
      <c r="CI109" s="14">
        <v>4336256.1673439033</v>
      </c>
      <c r="CJ109" s="65"/>
    </row>
    <row r="110" spans="1:101" ht="36.75" customHeight="1" x14ac:dyDescent="0.25">
      <c r="A110" s="45" t="s">
        <v>172</v>
      </c>
      <c r="B110" s="64">
        <v>4.9967239362385202E-2</v>
      </c>
      <c r="C110" s="9"/>
      <c r="D110" s="64">
        <f>B110</f>
        <v>4.9967239362385202E-2</v>
      </c>
      <c r="E110" s="64">
        <f>D110</f>
        <v>4.9967239362385202E-2</v>
      </c>
      <c r="F110" s="64">
        <f t="shared" ref="F110" si="17">D110</f>
        <v>4.9967239362385202E-2</v>
      </c>
      <c r="G110" s="64">
        <f t="shared" ref="G110" si="18">F110</f>
        <v>4.9967239362385202E-2</v>
      </c>
      <c r="H110" s="64">
        <f t="shared" ref="H110" si="19">F110</f>
        <v>4.9967239362385202E-2</v>
      </c>
      <c r="I110" s="64">
        <f t="shared" ref="I110" si="20">H110</f>
        <v>4.9967239362385202E-2</v>
      </c>
      <c r="J110" s="64">
        <f t="shared" ref="J110" si="21">H110</f>
        <v>4.9967239362385202E-2</v>
      </c>
      <c r="K110" s="64">
        <f t="shared" ref="K110" si="22">J110</f>
        <v>4.9967239362385202E-2</v>
      </c>
      <c r="L110" s="64">
        <f t="shared" ref="L110" si="23">J110</f>
        <v>4.9967239362385202E-2</v>
      </c>
      <c r="M110" s="64">
        <f t="shared" ref="M110" si="24">L110</f>
        <v>4.9967239362385202E-2</v>
      </c>
      <c r="N110" s="64">
        <f t="shared" ref="N110" si="25">L110</f>
        <v>4.9967239362385202E-2</v>
      </c>
      <c r="O110" s="64">
        <f t="shared" ref="O110" si="26">N110</f>
        <v>4.9967239362385202E-2</v>
      </c>
      <c r="P110" s="64">
        <f t="shared" ref="P110" si="27">N110</f>
        <v>4.9967239362385202E-2</v>
      </c>
      <c r="Q110" s="64">
        <f t="shared" ref="Q110" si="28">P110</f>
        <v>4.9967239362385202E-2</v>
      </c>
      <c r="R110" s="64">
        <f t="shared" ref="R110" si="29">P110</f>
        <v>4.9967239362385202E-2</v>
      </c>
      <c r="S110" s="64">
        <f t="shared" ref="S110" si="30">R110</f>
        <v>4.9967239362385202E-2</v>
      </c>
      <c r="T110" s="64">
        <f t="shared" ref="T110" si="31">R110</f>
        <v>4.9967239362385202E-2</v>
      </c>
      <c r="U110" s="64">
        <f t="shared" ref="U110" si="32">T110</f>
        <v>4.9967239362385202E-2</v>
      </c>
      <c r="V110" s="64">
        <f t="shared" ref="V110" si="33">T110</f>
        <v>4.9967239362385202E-2</v>
      </c>
      <c r="W110" s="64">
        <f t="shared" ref="W110" si="34">V110</f>
        <v>4.9967239362385202E-2</v>
      </c>
      <c r="X110" s="64">
        <f t="shared" ref="X110" si="35">V110</f>
        <v>4.9967239362385202E-2</v>
      </c>
      <c r="Y110" s="64">
        <f t="shared" ref="Y110" si="36">X110</f>
        <v>4.9967239362385202E-2</v>
      </c>
      <c r="Z110" s="64">
        <f t="shared" ref="Z110" si="37">X110</f>
        <v>4.9967239362385202E-2</v>
      </c>
      <c r="AA110" s="64">
        <f t="shared" ref="AA110" si="38">Z110</f>
        <v>4.9967239362385202E-2</v>
      </c>
      <c r="AB110" s="64">
        <f t="shared" ref="AB110" si="39">Z110</f>
        <v>4.9967239362385202E-2</v>
      </c>
      <c r="AC110" s="64">
        <f t="shared" ref="AC110" si="40">AB110</f>
        <v>4.9967239362385202E-2</v>
      </c>
      <c r="AD110" s="64">
        <f t="shared" ref="AD110" si="41">AB110</f>
        <v>4.9967239362385202E-2</v>
      </c>
      <c r="AE110" s="64">
        <f t="shared" ref="AE110" si="42">AD110</f>
        <v>4.9967239362385202E-2</v>
      </c>
      <c r="AF110" s="64">
        <f t="shared" ref="AF110" si="43">AD110</f>
        <v>4.9967239362385202E-2</v>
      </c>
      <c r="AG110" s="64">
        <f t="shared" ref="AG110" si="44">AF110</f>
        <v>4.9967239362385202E-2</v>
      </c>
      <c r="AH110" s="64">
        <f t="shared" ref="AH110" si="45">AF110</f>
        <v>4.9967239362385202E-2</v>
      </c>
      <c r="AI110" s="64">
        <f t="shared" ref="AI110" si="46">AH110</f>
        <v>4.9967239362385202E-2</v>
      </c>
      <c r="AJ110" s="64">
        <f t="shared" ref="AJ110" si="47">AH110</f>
        <v>4.9967239362385202E-2</v>
      </c>
      <c r="AK110" s="64">
        <f t="shared" ref="AK110" si="48">AJ110</f>
        <v>4.9967239362385202E-2</v>
      </c>
      <c r="AL110" s="64">
        <f t="shared" ref="AL110" si="49">AJ110</f>
        <v>4.9967239362385202E-2</v>
      </c>
      <c r="AM110" s="64">
        <f t="shared" ref="AM110" si="50">AL110</f>
        <v>4.9967239362385202E-2</v>
      </c>
      <c r="AN110" s="64">
        <f t="shared" ref="AN110" si="51">AL110</f>
        <v>4.9967239362385202E-2</v>
      </c>
      <c r="AO110" s="64">
        <f t="shared" ref="AO110" si="52">AN110</f>
        <v>4.9967239362385202E-2</v>
      </c>
      <c r="AP110" s="64">
        <f t="shared" ref="AP110" si="53">AN110</f>
        <v>4.9967239362385202E-2</v>
      </c>
      <c r="AQ110" s="64">
        <f t="shared" ref="AQ110" si="54">AP110</f>
        <v>4.9967239362385202E-2</v>
      </c>
      <c r="AR110" s="64">
        <f t="shared" ref="AR110" si="55">AP110</f>
        <v>4.9967239362385202E-2</v>
      </c>
      <c r="AS110" s="64">
        <f t="shared" ref="AS110" si="56">AR110</f>
        <v>4.9967239362385202E-2</v>
      </c>
      <c r="AT110" s="64">
        <f t="shared" ref="AT110" si="57">AR110</f>
        <v>4.9967239362385202E-2</v>
      </c>
      <c r="AU110" s="64">
        <f t="shared" ref="AU110" si="58">AT110</f>
        <v>4.9967239362385202E-2</v>
      </c>
      <c r="AV110" s="64">
        <f t="shared" ref="AV110" si="59">AT110</f>
        <v>4.9967239362385202E-2</v>
      </c>
      <c r="AW110" s="64">
        <f t="shared" ref="AW110" si="60">AV110</f>
        <v>4.9967239362385202E-2</v>
      </c>
      <c r="AX110" s="64">
        <f t="shared" ref="AX110" si="61">AV110</f>
        <v>4.9967239362385202E-2</v>
      </c>
      <c r="AY110" s="64">
        <f t="shared" ref="AY110" si="62">AX110</f>
        <v>4.9967239362385202E-2</v>
      </c>
      <c r="AZ110" s="64">
        <f t="shared" ref="AZ110" si="63">AX110</f>
        <v>4.9967239362385202E-2</v>
      </c>
      <c r="BA110" s="64">
        <f t="shared" ref="BA110" si="64">AZ110</f>
        <v>4.9967239362385202E-2</v>
      </c>
      <c r="BB110" s="64">
        <f t="shared" ref="BB110" si="65">AZ110</f>
        <v>4.9967239362385202E-2</v>
      </c>
      <c r="BC110" s="64">
        <f t="shared" ref="BC110" si="66">BB110</f>
        <v>4.9967239362385202E-2</v>
      </c>
      <c r="BD110" s="64">
        <f t="shared" ref="BD110" si="67">BB110</f>
        <v>4.9967239362385202E-2</v>
      </c>
      <c r="BE110" s="64">
        <f t="shared" ref="BE110" si="68">BD110</f>
        <v>4.9967239362385202E-2</v>
      </c>
      <c r="BF110" s="64">
        <f t="shared" ref="BF110" si="69">BD110</f>
        <v>4.9967239362385202E-2</v>
      </c>
      <c r="BG110" s="64">
        <f t="shared" ref="BG110" si="70">BF110</f>
        <v>4.9967239362385202E-2</v>
      </c>
      <c r="BH110" s="64">
        <f t="shared" ref="BH110" si="71">BF110</f>
        <v>4.9967239362385202E-2</v>
      </c>
      <c r="BI110" s="64">
        <f t="shared" ref="BI110" si="72">BH110</f>
        <v>4.9967239362385202E-2</v>
      </c>
      <c r="BJ110" s="64">
        <f t="shared" ref="BJ110" si="73">BH110</f>
        <v>4.9967239362385202E-2</v>
      </c>
      <c r="BK110" s="64">
        <f t="shared" ref="BK110" si="74">BJ110</f>
        <v>4.9967239362385202E-2</v>
      </c>
      <c r="BL110" s="64">
        <f t="shared" ref="BL110" si="75">BJ110</f>
        <v>4.9967239362385202E-2</v>
      </c>
      <c r="BM110" s="64">
        <f t="shared" ref="BM110" si="76">BL110</f>
        <v>4.9967239362385202E-2</v>
      </c>
      <c r="BN110" s="64">
        <f t="shared" ref="BN110" si="77">BL110</f>
        <v>4.9967239362385202E-2</v>
      </c>
      <c r="BO110" s="64">
        <f t="shared" ref="BO110" si="78">BN110</f>
        <v>4.9967239362385202E-2</v>
      </c>
      <c r="BP110" s="64">
        <f t="shared" ref="BP110" si="79">BN110</f>
        <v>4.9967239362385202E-2</v>
      </c>
      <c r="BQ110" s="64">
        <f t="shared" ref="BQ110" si="80">BP110</f>
        <v>4.9967239362385202E-2</v>
      </c>
      <c r="BR110" s="64">
        <f t="shared" ref="BR110" si="81">BP110</f>
        <v>4.9967239362385202E-2</v>
      </c>
      <c r="BS110" s="64">
        <f t="shared" ref="BS110" si="82">BR110</f>
        <v>4.9967239362385202E-2</v>
      </c>
      <c r="BT110" s="64">
        <f t="shared" ref="BT110" si="83">BR110</f>
        <v>4.9967239362385202E-2</v>
      </c>
      <c r="BU110" s="64">
        <f t="shared" ref="BU110" si="84">BT110</f>
        <v>4.9967239362385202E-2</v>
      </c>
      <c r="BV110" s="64">
        <f t="shared" ref="BV110" si="85">BT110</f>
        <v>4.9967239362385202E-2</v>
      </c>
      <c r="BW110" s="64">
        <f t="shared" ref="BW110" si="86">BV110</f>
        <v>4.9967239362385202E-2</v>
      </c>
      <c r="BX110" s="64">
        <f t="shared" ref="BX110" si="87">BV110</f>
        <v>4.9967239362385202E-2</v>
      </c>
      <c r="BY110" s="64">
        <f t="shared" ref="BY110" si="88">BX110</f>
        <v>4.9967239362385202E-2</v>
      </c>
      <c r="BZ110" s="64">
        <f t="shared" ref="BZ110" si="89">BX110</f>
        <v>4.9967239362385202E-2</v>
      </c>
      <c r="CA110" s="64">
        <f t="shared" ref="CA110" si="90">BZ110</f>
        <v>4.9967239362385202E-2</v>
      </c>
      <c r="CB110" s="64">
        <f t="shared" ref="CB110" si="91">BZ110</f>
        <v>4.9967239362385202E-2</v>
      </c>
      <c r="CC110" s="64">
        <f t="shared" ref="CC110" si="92">CB110</f>
        <v>4.9967239362385202E-2</v>
      </c>
      <c r="CD110" s="64">
        <f t="shared" ref="CD110" si="93">CB110</f>
        <v>4.9967239362385202E-2</v>
      </c>
      <c r="CE110" s="64">
        <f t="shared" ref="CE110" si="94">CD110</f>
        <v>4.9967239362385202E-2</v>
      </c>
      <c r="CF110" s="64">
        <f t="shared" ref="CF110" si="95">CD110</f>
        <v>4.9967239362385202E-2</v>
      </c>
      <c r="CG110" s="64">
        <f t="shared" ref="CG110" si="96">CF110</f>
        <v>4.9967239362385202E-2</v>
      </c>
      <c r="CH110" s="64">
        <f t="shared" ref="CH110" si="97">CF110</f>
        <v>4.9967239362385202E-2</v>
      </c>
      <c r="CI110" s="64">
        <f t="shared" ref="CI110" si="98">CH110</f>
        <v>4.9967239362385202E-2</v>
      </c>
      <c r="CJ110" s="66"/>
    </row>
    <row r="111" spans="1:101" ht="36.75" customHeight="1" x14ac:dyDescent="0.25">
      <c r="A111" s="51" t="s">
        <v>173</v>
      </c>
      <c r="B111" s="9"/>
      <c r="C111" s="61">
        <v>21736939.067389999</v>
      </c>
      <c r="D111" s="60">
        <v>21926916.904775854</v>
      </c>
      <c r="E111" s="60">
        <v>22013299.410235919</v>
      </c>
      <c r="F111" s="60">
        <v>22105433.211023029</v>
      </c>
      <c r="G111" s="60">
        <v>22210750.683487434</v>
      </c>
      <c r="H111" s="60">
        <v>22433447.318366863</v>
      </c>
      <c r="I111" s="60">
        <v>22853609.137946494</v>
      </c>
      <c r="J111" s="60">
        <v>23292895.160513517</v>
      </c>
      <c r="K111" s="60">
        <v>23742323.036834817</v>
      </c>
      <c r="L111" s="60">
        <v>24187598.874616954</v>
      </c>
      <c r="M111" s="60">
        <v>24573447.470102325</v>
      </c>
      <c r="N111" s="60">
        <v>25268452.758018155</v>
      </c>
      <c r="O111" s="60">
        <v>26005351.960173808</v>
      </c>
      <c r="P111" s="60">
        <v>26759493.273643702</v>
      </c>
      <c r="Q111" s="60">
        <v>27383465.873544745</v>
      </c>
      <c r="R111" s="60">
        <v>28255527.292656444</v>
      </c>
      <c r="S111" s="60">
        <v>29152682.473876618</v>
      </c>
      <c r="T111" s="60">
        <v>30127885.573471703</v>
      </c>
      <c r="U111" s="60">
        <v>31133885.064072952</v>
      </c>
      <c r="V111" s="60">
        <v>32225231.441206962</v>
      </c>
      <c r="W111" s="60">
        <v>33353816.220602863</v>
      </c>
      <c r="X111" s="60">
        <v>34520856.045723043</v>
      </c>
      <c r="Y111" s="60">
        <v>35727604.36546535</v>
      </c>
      <c r="Z111" s="60">
        <v>36975352.379875466</v>
      </c>
      <c r="AA111" s="60">
        <v>38133310.779153422</v>
      </c>
      <c r="AB111" s="60">
        <v>38989202.774686992</v>
      </c>
      <c r="AC111" s="60">
        <v>39671960.645982057</v>
      </c>
      <c r="AD111" s="60">
        <v>40154711.324504361</v>
      </c>
      <c r="AE111" s="60">
        <v>39878391.984795578</v>
      </c>
      <c r="AF111" s="60">
        <v>39700561.725949258</v>
      </c>
      <c r="AG111" s="60">
        <v>39637672.677385181</v>
      </c>
      <c r="AH111" s="60">
        <v>39932473.418848611</v>
      </c>
      <c r="AI111" s="60">
        <v>40671409.866219327</v>
      </c>
      <c r="AJ111" s="60">
        <v>41333303.309598126</v>
      </c>
      <c r="AK111" s="60">
        <v>41972588.37287268</v>
      </c>
      <c r="AL111" s="60">
        <v>42595524.681338996</v>
      </c>
      <c r="AM111" s="60">
        <v>42994779.820139118</v>
      </c>
      <c r="AN111" s="60">
        <v>43349586.068673827</v>
      </c>
      <c r="AO111" s="60">
        <v>43655324.015155472</v>
      </c>
      <c r="AP111" s="60">
        <v>43907054.103029341</v>
      </c>
      <c r="AQ111" s="60">
        <v>44099497.30743508</v>
      </c>
      <c r="AR111" s="60">
        <v>44797018.215514183</v>
      </c>
      <c r="AS111" s="60">
        <v>45479526.869189993</v>
      </c>
      <c r="AT111" s="60">
        <v>46189834.753709465</v>
      </c>
      <c r="AU111" s="60">
        <v>46884149.57806395</v>
      </c>
      <c r="AV111" s="60">
        <v>47553059.028381526</v>
      </c>
      <c r="AW111" s="60">
        <v>48207462.8571302</v>
      </c>
      <c r="AX111" s="60">
        <v>48830443.75324887</v>
      </c>
      <c r="AY111" s="60">
        <v>49418043.488126956</v>
      </c>
      <c r="AZ111" s="60">
        <v>49966017.109940365</v>
      </c>
      <c r="BA111" s="60">
        <v>50469815.304399244</v>
      </c>
      <c r="BB111" s="60">
        <v>50924565.750742696</v>
      </c>
      <c r="BC111" s="60">
        <v>51325053.418181092</v>
      </c>
      <c r="BD111" s="60">
        <v>51665699.745077237</v>
      </c>
      <c r="BE111" s="60">
        <v>51940540.640096717</v>
      </c>
      <c r="BF111" s="60">
        <v>52143203.241337061</v>
      </c>
      <c r="BG111" s="60">
        <v>52266881.366057061</v>
      </c>
      <c r="BH111" s="60">
        <v>52304309.580062687</v>
      </c>
      <c r="BI111" s="58">
        <v>52392970.0564835</v>
      </c>
      <c r="BJ111" s="60">
        <v>52218207.745966531</v>
      </c>
      <c r="BK111" s="60">
        <v>51942723.049392127</v>
      </c>
      <c r="BL111" s="58">
        <v>51471234.608104758</v>
      </c>
      <c r="BM111" s="60">
        <v>50926621.897924751</v>
      </c>
      <c r="BN111" s="60">
        <v>50211901.489326738</v>
      </c>
      <c r="BO111" s="58">
        <v>49367903.170598097</v>
      </c>
      <c r="BP111" s="60">
        <v>48429011.309608445</v>
      </c>
      <c r="BQ111" s="60">
        <v>47256493.772329748</v>
      </c>
      <c r="BR111" s="58">
        <v>46652356.719319306</v>
      </c>
      <c r="BS111" s="60">
        <v>45827070.651917405</v>
      </c>
      <c r="BT111" s="60">
        <v>44926511.687821373</v>
      </c>
      <c r="BU111" s="58">
        <v>43896784.082230575</v>
      </c>
      <c r="BV111" s="60">
        <v>42693647.193325154</v>
      </c>
      <c r="BW111" s="60">
        <v>40595558.727959752</v>
      </c>
      <c r="BX111" s="62">
        <v>38235043.767135583</v>
      </c>
      <c r="BY111" s="60">
        <v>35593120.361366101</v>
      </c>
      <c r="BZ111" s="62">
        <v>32649639.495601449</v>
      </c>
      <c r="CA111" s="60">
        <v>29383218.633144852</v>
      </c>
      <c r="CB111" s="62">
        <v>25771171.635741867</v>
      </c>
      <c r="CC111" s="60">
        <v>21789434.867477447</v>
      </c>
      <c r="CD111" s="62">
        <v>17412489.280083567</v>
      </c>
      <c r="CE111" s="60">
        <v>14536332.925524216</v>
      </c>
      <c r="CF111" s="62">
        <v>11376941.259169364</v>
      </c>
      <c r="CG111" s="60">
        <v>7914965.5272200033</v>
      </c>
      <c r="CH111" s="62">
        <v>4129896.645258774</v>
      </c>
      <c r="CI111" s="58">
        <v>1.2130427174270153E-2</v>
      </c>
    </row>
    <row r="112" spans="1:101" ht="36.75" customHeight="1" x14ac:dyDescent="0.25">
      <c r="A112" s="45" t="s">
        <v>168</v>
      </c>
      <c r="B112" s="9"/>
      <c r="C112" s="9"/>
      <c r="D112" s="14">
        <v>896157</v>
      </c>
      <c r="E112" s="14">
        <v>1009245</v>
      </c>
      <c r="F112" s="14">
        <v>1007810</v>
      </c>
      <c r="G112" s="14">
        <v>999230</v>
      </c>
      <c r="H112" s="14">
        <v>878138.96009951783</v>
      </c>
      <c r="I112" s="14">
        <v>689247.2974520314</v>
      </c>
      <c r="J112" s="14">
        <v>690268.32082858495</v>
      </c>
      <c r="K112" s="14">
        <v>701037.27102916862</v>
      </c>
      <c r="L112" s="14">
        <v>726285.26855273847</v>
      </c>
      <c r="M112" s="14">
        <v>805378.23649337259</v>
      </c>
      <c r="N112" s="14">
        <v>521000.39719526621</v>
      </c>
      <c r="O112" s="14">
        <v>513384.87092926446</v>
      </c>
      <c r="P112" s="14">
        <v>531874.52973275608</v>
      </c>
      <c r="Q112" s="14">
        <v>694777.07919928816</v>
      </c>
      <c r="R112" s="14">
        <v>482874.9766071543</v>
      </c>
      <c r="S112" s="14">
        <v>500265.81546465639</v>
      </c>
      <c r="T112" s="14">
        <v>467423.44322581019</v>
      </c>
      <c r="U112" s="14">
        <v>484257.79201827629</v>
      </c>
      <c r="V112" s="14">
        <v>449708.95830125129</v>
      </c>
      <c r="W112" s="14">
        <v>465905.31637626275</v>
      </c>
      <c r="X112" s="14">
        <v>482684.98952661711</v>
      </c>
      <c r="Y112" s="14">
        <v>500068.98596141615</v>
      </c>
      <c r="Z112" s="14">
        <v>518079.07050461369</v>
      </c>
      <c r="AA112" s="14">
        <v>663941.54598124512</v>
      </c>
      <c r="AB112" s="14">
        <v>1009280.4183836151</v>
      </c>
      <c r="AC112" s="14">
        <v>1215461.4550807052</v>
      </c>
      <c r="AD112" s="14">
        <v>1438634.6252416782</v>
      </c>
      <c r="AE112" s="14">
        <v>2187419.1162253469</v>
      </c>
      <c r="AF112" s="14">
        <v>2077349.4987483574</v>
      </c>
      <c r="AG112" s="14">
        <v>1956514.2331051626</v>
      </c>
      <c r="AH112" s="14">
        <v>1609659.3847605553</v>
      </c>
      <c r="AI112" s="14">
        <v>1198224.1790752194</v>
      </c>
      <c r="AJ112" s="14">
        <v>1305367.0430722046</v>
      </c>
      <c r="AK112" s="14">
        <v>1356799.6410064399</v>
      </c>
      <c r="AL112" s="14">
        <v>1401086.337914618</v>
      </c>
      <c r="AM112" s="14">
        <v>1641291.4148261137</v>
      </c>
      <c r="AN112" s="14">
        <v>1700402.8533893593</v>
      </c>
      <c r="AO112" s="14">
        <v>1761643.2022347476</v>
      </c>
      <c r="AP112" s="14">
        <v>1825089.1344918723</v>
      </c>
      <c r="AQ112" s="14">
        <v>1890820.0846884246</v>
      </c>
      <c r="AR112" s="14">
        <v>1421065.0445052781</v>
      </c>
      <c r="AS112" s="14">
        <v>1466379.4684224548</v>
      </c>
      <c r="AT112" s="14">
        <v>1470577.2928694685</v>
      </c>
      <c r="AU112" s="14">
        <v>1517244.80658354</v>
      </c>
      <c r="AV112" s="14">
        <v>1571888.6817416078</v>
      </c>
      <c r="AW112" s="14">
        <v>1614986.0394653613</v>
      </c>
      <c r="AX112" s="14">
        <v>1673150.0846739144</v>
      </c>
      <c r="AY112" s="14">
        <v>1733408.9196034623</v>
      </c>
      <c r="AZ112" s="14">
        <v>1795837.9885247652</v>
      </c>
      <c r="BA112" s="14">
        <v>1860515.4528490822</v>
      </c>
      <c r="BB112" s="14">
        <v>1927522.2889865325</v>
      </c>
      <c r="BC112" s="14">
        <v>1996942.3897288409</v>
      </c>
      <c r="BD112" s="14">
        <v>2068862.6692834031</v>
      </c>
      <c r="BE112" s="14">
        <v>2143373.1720901788</v>
      </c>
      <c r="BF112" s="14">
        <v>2220567.1855576406</v>
      </c>
      <c r="BG112" s="14">
        <v>2300541.3568589361</v>
      </c>
      <c r="BH112" s="14">
        <v>2383395.8139344822</v>
      </c>
      <c r="BI112" s="14">
        <v>2334924.4758688873</v>
      </c>
      <c r="BJ112" s="14">
        <v>2579571.4899662836</v>
      </c>
      <c r="BK112" s="14">
        <v>2661386.1640747404</v>
      </c>
      <c r="BL112" s="14">
        <v>2826167.4320274033</v>
      </c>
      <c r="BM112" s="14">
        <v>2868441.1893309383</v>
      </c>
      <c r="BN112" s="14">
        <v>2996410.4871620834</v>
      </c>
      <c r="BO112" s="14">
        <v>3078776.7952410569</v>
      </c>
      <c r="BP112" s="14">
        <v>3123484.0477899476</v>
      </c>
      <c r="BQ112" s="14">
        <v>3290824.017424996</v>
      </c>
      <c r="BR112" s="14">
        <v>2713269.3633011496</v>
      </c>
      <c r="BS112" s="14">
        <v>2884574.3832804477</v>
      </c>
      <c r="BT112" s="14">
        <v>2683517.7120572133</v>
      </c>
      <c r="BU112" s="14">
        <v>2780165.1391604962</v>
      </c>
      <c r="BV112" s="14">
        <v>2880293.3426803891</v>
      </c>
      <c r="BW112" s="14">
        <v>3713079.9015975939</v>
      </c>
      <c r="BX112" s="14">
        <v>3846807.2168696122</v>
      </c>
    </row>
    <row r="113" spans="1:76" ht="36.75" customHeight="1" x14ac:dyDescent="0.25">
      <c r="A113" s="45" t="s">
        <v>169</v>
      </c>
      <c r="B113" s="64">
        <v>4.6391468359779801E-2</v>
      </c>
      <c r="C113" s="9"/>
      <c r="D113" s="64">
        <v>4.6391468359779801E-2</v>
      </c>
      <c r="E113" s="64">
        <v>4.6391468359779801E-2</v>
      </c>
      <c r="F113" s="64">
        <v>4.6391468359779801E-2</v>
      </c>
      <c r="G113" s="64">
        <v>4.6391468359779801E-2</v>
      </c>
      <c r="H113" s="64">
        <v>4.6391468359779801E-2</v>
      </c>
      <c r="I113" s="64">
        <v>4.6391468359779801E-2</v>
      </c>
      <c r="J113" s="64">
        <v>4.6391468359779801E-2</v>
      </c>
      <c r="K113" s="64">
        <v>4.6391468359779801E-2</v>
      </c>
      <c r="L113" s="64">
        <v>4.6391468359779801E-2</v>
      </c>
      <c r="M113" s="64">
        <v>4.6391468359779801E-2</v>
      </c>
      <c r="N113" s="64">
        <v>4.6391468359779801E-2</v>
      </c>
      <c r="O113" s="64">
        <v>4.6391468359779801E-2</v>
      </c>
      <c r="P113" s="64">
        <v>4.6391468359779801E-2</v>
      </c>
      <c r="Q113" s="64">
        <v>4.6391468359779801E-2</v>
      </c>
      <c r="R113" s="64">
        <v>4.6391468359779801E-2</v>
      </c>
      <c r="S113" s="64">
        <v>4.6391468359779801E-2</v>
      </c>
      <c r="T113" s="64">
        <v>4.6391468359779801E-2</v>
      </c>
      <c r="U113" s="64">
        <v>4.6391468359779801E-2</v>
      </c>
      <c r="V113" s="64">
        <v>4.6391468359779801E-2</v>
      </c>
      <c r="W113" s="64">
        <v>4.6391468359779801E-2</v>
      </c>
      <c r="X113" s="64">
        <v>4.6391468359779801E-2</v>
      </c>
      <c r="Y113" s="64">
        <v>4.6391468359779801E-2</v>
      </c>
      <c r="Z113" s="64">
        <v>4.6391468359779801E-2</v>
      </c>
      <c r="AA113" s="64">
        <v>4.6391468359779801E-2</v>
      </c>
      <c r="AB113" s="64">
        <v>4.6391468359779801E-2</v>
      </c>
      <c r="AC113" s="64">
        <v>4.6391468359779801E-2</v>
      </c>
      <c r="AD113" s="64">
        <v>4.6391468359779801E-2</v>
      </c>
      <c r="AE113" s="64">
        <v>4.6391468359779801E-2</v>
      </c>
      <c r="AF113" s="64">
        <v>4.6391468359779801E-2</v>
      </c>
      <c r="AG113" s="64">
        <v>4.6391468359779801E-2</v>
      </c>
      <c r="AH113" s="64">
        <v>4.6391468359779801E-2</v>
      </c>
      <c r="AI113" s="64">
        <v>4.6391468359779801E-2</v>
      </c>
      <c r="AJ113" s="64">
        <v>4.6391468359779801E-2</v>
      </c>
      <c r="AK113" s="64">
        <v>4.6391468359779801E-2</v>
      </c>
      <c r="AL113" s="64">
        <v>4.6391468359779801E-2</v>
      </c>
      <c r="AM113" s="64">
        <v>4.6391468359779801E-2</v>
      </c>
      <c r="AN113" s="64">
        <v>4.6391468359779801E-2</v>
      </c>
      <c r="AO113" s="64">
        <v>4.6391468359779801E-2</v>
      </c>
      <c r="AP113" s="64">
        <v>4.6391468359779801E-2</v>
      </c>
      <c r="AQ113" s="64">
        <v>4.6391468359779801E-2</v>
      </c>
      <c r="AR113" s="64">
        <v>4.6391468359779801E-2</v>
      </c>
      <c r="AS113" s="64">
        <v>4.6391468359779801E-2</v>
      </c>
      <c r="AT113" s="64">
        <v>4.6391468359779801E-2</v>
      </c>
      <c r="AU113" s="64">
        <v>4.6391468359779801E-2</v>
      </c>
      <c r="AV113" s="64">
        <v>4.6391468359779801E-2</v>
      </c>
      <c r="AW113" s="64">
        <v>4.6391468359779801E-2</v>
      </c>
      <c r="AX113" s="64">
        <v>4.6391468359779801E-2</v>
      </c>
      <c r="AY113" s="64">
        <v>4.6391468359779801E-2</v>
      </c>
      <c r="AZ113" s="64">
        <v>4.6391468359779801E-2</v>
      </c>
      <c r="BA113" s="64">
        <v>4.6391468359779801E-2</v>
      </c>
      <c r="BB113" s="64">
        <v>4.6391468359779801E-2</v>
      </c>
      <c r="BC113" s="64">
        <v>4.6391468359779801E-2</v>
      </c>
      <c r="BD113" s="64">
        <v>4.6391468359779801E-2</v>
      </c>
      <c r="BE113" s="64">
        <v>4.6391468359779801E-2</v>
      </c>
      <c r="BF113" s="64">
        <v>4.6391468359779801E-2</v>
      </c>
      <c r="BG113" s="64">
        <v>4.6391468359779801E-2</v>
      </c>
      <c r="BH113" s="64">
        <v>4.6391468359779801E-2</v>
      </c>
      <c r="BI113" s="64">
        <v>4.6391468359779801E-2</v>
      </c>
      <c r="BJ113" s="64">
        <v>4.6391468359779801E-2</v>
      </c>
      <c r="BK113" s="64">
        <v>4.6391468359779801E-2</v>
      </c>
      <c r="BL113" s="64">
        <v>4.6391468359779801E-2</v>
      </c>
      <c r="BM113" s="64">
        <v>4.6391468359779801E-2</v>
      </c>
      <c r="BN113" s="64">
        <v>4.6391468359779801E-2</v>
      </c>
      <c r="BO113" s="64">
        <v>4.6391468359779801E-2</v>
      </c>
      <c r="BP113" s="64">
        <v>4.6391468359779801E-2</v>
      </c>
      <c r="BQ113" s="64">
        <v>4.6391468359779801E-2</v>
      </c>
      <c r="BR113" s="64">
        <v>4.6391468359779801E-2</v>
      </c>
      <c r="BS113" s="64">
        <v>4.6391468359779801E-2</v>
      </c>
      <c r="BT113" s="64">
        <v>4.6391468359779801E-2</v>
      </c>
      <c r="BU113" s="64">
        <v>4.6391468359779801E-2</v>
      </c>
      <c r="BV113" s="64">
        <v>4.6391468359779801E-2</v>
      </c>
      <c r="BW113" s="64">
        <v>4.6391468359779801E-2</v>
      </c>
      <c r="BX113" s="64">
        <v>4.6391468359779801E-2</v>
      </c>
    </row>
    <row r="114" spans="1:76" ht="36.75" customHeight="1" x14ac:dyDescent="0.25">
      <c r="A114" s="51" t="s">
        <v>170</v>
      </c>
      <c r="B114" s="9"/>
      <c r="C114" s="61">
        <v>21736939.067389999</v>
      </c>
      <c r="D114" s="60">
        <v>21849190.588373281</v>
      </c>
      <c r="E114" s="60">
        <v>21853561.622240596</v>
      </c>
      <c r="F114" s="60">
        <v>21859570.434787266</v>
      </c>
      <c r="G114" s="60">
        <v>21874438.004971076</v>
      </c>
      <c r="H114" s="60">
        <v>22011086.343467135</v>
      </c>
      <c r="I114" s="60">
        <v>22342965.661682438</v>
      </c>
      <c r="J114" s="60">
        <v>22689220.325411439</v>
      </c>
      <c r="K114" s="60">
        <v>23040769.301216666</v>
      </c>
      <c r="L114" s="60">
        <v>23383379.152686302</v>
      </c>
      <c r="M114" s="60">
        <v>23662790.210299511</v>
      </c>
      <c r="N114" s="60">
        <v>24239541.396449462</v>
      </c>
      <c r="O114" s="60">
        <v>24850664.443269152</v>
      </c>
      <c r="P114" s="60">
        <v>25471648.726775818</v>
      </c>
      <c r="Q114" s="60">
        <v>25958538.833556172</v>
      </c>
      <c r="R114" s="60">
        <v>26679918.589912049</v>
      </c>
      <c r="S114" s="60">
        <v>27417373.373552795</v>
      </c>
      <c r="T114" s="60">
        <v>28221882.139694426</v>
      </c>
      <c r="U114" s="60">
        <v>29046878.900013216</v>
      </c>
      <c r="V114" s="60">
        <v>29944697.305152282</v>
      </c>
      <c r="W114" s="60">
        <v>30867970.466351174</v>
      </c>
      <c r="X114" s="60">
        <v>31817295.952044901</v>
      </c>
      <c r="Y114" s="60">
        <v>32793278.044536524</v>
      </c>
      <c r="Z114" s="60">
        <v>33796527.294848487</v>
      </c>
      <c r="AA114" s="60">
        <v>34700456.275536641</v>
      </c>
      <c r="AB114" s="60">
        <v>35300980.976529509</v>
      </c>
      <c r="AC114" s="60">
        <v>35723183.863490656</v>
      </c>
      <c r="AD114" s="60">
        <v>35941800.192162693</v>
      </c>
      <c r="AE114" s="60">
        <v>35421773.962345585</v>
      </c>
      <c r="AF114" s="60">
        <v>34987692.569618657</v>
      </c>
      <c r="AG114" s="60">
        <v>34654308.76933866</v>
      </c>
      <c r="AH114" s="60">
        <v>34652313.653380916</v>
      </c>
      <c r="AI114" s="60">
        <v>35061661.186749682</v>
      </c>
      <c r="AJ114" s="60">
        <v>35382856.089263894</v>
      </c>
      <c r="AK114" s="60">
        <v>35667519.09700118</v>
      </c>
      <c r="AL114" s="60">
        <v>35921101.342746936</v>
      </c>
      <c r="AM114" s="60">
        <v>35946242.564311311</v>
      </c>
      <c r="AN114" s="60">
        <v>35913438.685497165</v>
      </c>
      <c r="AO114" s="60">
        <v>35817872.637731552</v>
      </c>
      <c r="AP114" s="60">
        <v>35654427.208427615</v>
      </c>
      <c r="AQ114" s="60">
        <v>35417668.355465032</v>
      </c>
      <c r="AR114" s="60">
        <v>35639680.951849483</v>
      </c>
      <c r="AS114" s="60">
        <v>35826678.614657395</v>
      </c>
      <c r="AT114" s="60">
        <v>36018153.549175799</v>
      </c>
      <c r="AU114" s="60">
        <v>36171843.773346536</v>
      </c>
      <c r="AV114" s="60">
        <v>36278020.037531026</v>
      </c>
      <c r="AW114" s="60">
        <v>36346024.616792239</v>
      </c>
      <c r="AX114" s="60">
        <v>36359019.98313202</v>
      </c>
      <c r="AY114" s="60">
        <v>36312359.388668627</v>
      </c>
      <c r="AZ114" s="60">
        <v>36201105.07179223</v>
      </c>
      <c r="BA114" s="60">
        <v>36020012.039470255</v>
      </c>
      <c r="BB114" s="60">
        <v>35763510.99933169</v>
      </c>
      <c r="BC114" s="60">
        <v>35425690.398562975</v>
      </c>
      <c r="BD114" s="60">
        <v>35000277.524527855</v>
      </c>
      <c r="BE114" s="60">
        <v>34480618.619800314</v>
      </c>
      <c r="BF114" s="60">
        <v>33859657.961968772</v>
      </c>
      <c r="BG114" s="60">
        <v>33129915.85612547</v>
      </c>
      <c r="BH114" s="60">
        <v>32283465.485392593</v>
      </c>
      <c r="BI114" s="58">
        <v>31446218.377133332</v>
      </c>
      <c r="BJ114" s="60">
        <v>30325483.13204455</v>
      </c>
      <c r="BK114" s="60">
        <v>29070940.659185085</v>
      </c>
      <c r="BL114" s="58">
        <v>27593416.850937299</v>
      </c>
      <c r="BM114" s="60">
        <v>26005074.786384828</v>
      </c>
      <c r="BN114" s="60">
        <v>24215077.903369021</v>
      </c>
      <c r="BO114" s="58">
        <v>22259674.128511708</v>
      </c>
      <c r="BP114" s="60">
        <v>20168849.048753619</v>
      </c>
      <c r="BQ114" s="60">
        <v>17813687.553827047</v>
      </c>
      <c r="BR114" s="58">
        <v>15926821.313050266</v>
      </c>
      <c r="BS114" s="60">
        <v>13781115.556786057</v>
      </c>
      <c r="BT114" s="60">
        <v>11736924.03104395</v>
      </c>
      <c r="BU114" s="58">
        <v>9501252.0317107663</v>
      </c>
      <c r="BV114" s="60">
        <v>7061735.7220377792</v>
      </c>
      <c r="BW114" s="60">
        <v>3676260.1097542271</v>
      </c>
      <c r="BX114" s="62">
        <v>-2.551401499658823E-3</v>
      </c>
    </row>
    <row r="115" spans="1:76" ht="36.75" customHeight="1" x14ac:dyDescent="0.25">
      <c r="A115" s="45" t="s">
        <v>165</v>
      </c>
      <c r="B115" s="9"/>
      <c r="C115" s="9"/>
      <c r="D115" s="14">
        <v>896157</v>
      </c>
      <c r="E115" s="14">
        <v>1009245</v>
      </c>
      <c r="F115" s="14">
        <v>1007810</v>
      </c>
      <c r="G115" s="14">
        <v>999230</v>
      </c>
      <c r="H115" s="14">
        <v>878138.96009951783</v>
      </c>
      <c r="I115" s="14">
        <v>689247.2974520314</v>
      </c>
      <c r="J115" s="14">
        <v>690268.32082858495</v>
      </c>
      <c r="K115" s="14">
        <v>701037.27102916862</v>
      </c>
      <c r="L115" s="14">
        <v>726285.26855273847</v>
      </c>
      <c r="M115" s="14">
        <v>805378.23649337259</v>
      </c>
      <c r="N115" s="14">
        <v>521000.39719526621</v>
      </c>
      <c r="O115" s="14">
        <v>513384.87092926446</v>
      </c>
      <c r="P115" s="14">
        <v>531874.52973275608</v>
      </c>
      <c r="Q115" s="14">
        <v>694777.07919928816</v>
      </c>
      <c r="R115" s="14">
        <v>482874.9766071543</v>
      </c>
      <c r="S115" s="14">
        <v>500265.81546465639</v>
      </c>
      <c r="T115" s="14">
        <v>467423.44322581019</v>
      </c>
      <c r="U115" s="14">
        <v>484257.79201827629</v>
      </c>
      <c r="V115" s="14">
        <v>449708.95830125129</v>
      </c>
      <c r="W115" s="14">
        <v>465905.31637626275</v>
      </c>
      <c r="X115" s="14">
        <v>482684.98952661711</v>
      </c>
      <c r="Y115" s="14">
        <v>500068.98596141615</v>
      </c>
      <c r="Z115" s="14">
        <v>518079.07050461369</v>
      </c>
      <c r="AA115" s="14">
        <v>663941.54598124512</v>
      </c>
      <c r="AB115" s="14">
        <v>1009280.4183836151</v>
      </c>
      <c r="AC115" s="14">
        <v>1215461.4550807052</v>
      </c>
      <c r="AD115" s="14">
        <v>1438634.6252416782</v>
      </c>
      <c r="AE115" s="14">
        <v>2187419.1162253469</v>
      </c>
      <c r="AF115" s="14">
        <v>2077349.4987483574</v>
      </c>
      <c r="AG115" s="14">
        <v>1956514.2331051626</v>
      </c>
      <c r="AH115" s="14">
        <v>1609659.3847605553</v>
      </c>
      <c r="AI115" s="14">
        <v>1198224.1790752194</v>
      </c>
      <c r="AJ115" s="14">
        <v>1305367.0430722046</v>
      </c>
      <c r="AK115" s="14">
        <v>1356799.6410064399</v>
      </c>
      <c r="AL115" s="14">
        <v>1401086.337914618</v>
      </c>
      <c r="AM115" s="14">
        <v>1641291.4148261137</v>
      </c>
      <c r="AN115" s="14">
        <v>1700402.8533893593</v>
      </c>
      <c r="AO115" s="14">
        <v>1761643.2022347476</v>
      </c>
      <c r="AP115" s="14">
        <v>1825089.1344918723</v>
      </c>
      <c r="AQ115" s="14">
        <v>1890820.0846884246</v>
      </c>
      <c r="AR115" s="14">
        <v>1421065.0445052781</v>
      </c>
      <c r="AS115" s="14">
        <v>1466379.4684224548</v>
      </c>
      <c r="AT115" s="14">
        <v>1470577.2928694685</v>
      </c>
      <c r="AU115" s="14">
        <v>1517244.80658354</v>
      </c>
      <c r="AV115" s="14">
        <v>1571888.6817416078</v>
      </c>
      <c r="AW115" s="14">
        <v>1614986.0394653613</v>
      </c>
      <c r="AX115" s="14">
        <v>1673150.0846739144</v>
      </c>
      <c r="AY115" s="14">
        <v>1733408.9196034623</v>
      </c>
      <c r="AZ115" s="14">
        <v>1795837.9885247652</v>
      </c>
      <c r="BA115" s="14">
        <v>1860515.4528490822</v>
      </c>
      <c r="BB115" s="14">
        <v>1927522.2889865325</v>
      </c>
      <c r="BC115" s="14">
        <v>1996942.3897288409</v>
      </c>
      <c r="BD115" s="14">
        <v>2068862.6692834031</v>
      </c>
      <c r="BE115" s="14">
        <v>1605287.8569210963</v>
      </c>
      <c r="BF115" s="14">
        <v>1663102.6201456806</v>
      </c>
      <c r="BG115" s="14">
        <v>1722999.5936307514</v>
      </c>
      <c r="BH115" s="14">
        <v>1785053.7685952815</v>
      </c>
      <c r="BI115" s="14">
        <v>1715033.0220983862</v>
      </c>
    </row>
    <row r="116" spans="1:76" ht="36.75" customHeight="1" x14ac:dyDescent="0.25">
      <c r="A116" s="45" t="s">
        <v>166</v>
      </c>
      <c r="B116" s="64">
        <v>4.0951630202652099E-2</v>
      </c>
      <c r="C116" s="9"/>
      <c r="D116" s="64">
        <v>4.0951630202652099E-2</v>
      </c>
      <c r="E116" s="64">
        <v>4.0951630202652099E-2</v>
      </c>
      <c r="F116" s="64">
        <v>4.0951630202652099E-2</v>
      </c>
      <c r="G116" s="64">
        <v>4.0951630202652099E-2</v>
      </c>
      <c r="H116" s="64">
        <v>4.0951630202652099E-2</v>
      </c>
      <c r="I116" s="64">
        <v>4.0951630202652099E-2</v>
      </c>
      <c r="J116" s="64">
        <v>4.0951630202652099E-2</v>
      </c>
      <c r="K116" s="64">
        <v>4.0951630202652099E-2</v>
      </c>
      <c r="L116" s="64">
        <v>4.0951630202652099E-2</v>
      </c>
      <c r="M116" s="64">
        <v>4.0951630202652099E-2</v>
      </c>
      <c r="N116" s="64">
        <v>4.0951630202652099E-2</v>
      </c>
      <c r="O116" s="64">
        <v>4.0951630202652099E-2</v>
      </c>
      <c r="P116" s="64">
        <v>4.0951630202652099E-2</v>
      </c>
      <c r="Q116" s="64">
        <v>4.0951630202652099E-2</v>
      </c>
      <c r="R116" s="64">
        <v>4.0951630202652099E-2</v>
      </c>
      <c r="S116" s="64">
        <v>4.0951630202652099E-2</v>
      </c>
      <c r="T116" s="64">
        <v>4.0951630202652099E-2</v>
      </c>
      <c r="U116" s="64">
        <v>4.0951630202652099E-2</v>
      </c>
      <c r="V116" s="64">
        <v>4.0951630202652099E-2</v>
      </c>
      <c r="W116" s="64">
        <v>4.0951630202652099E-2</v>
      </c>
      <c r="X116" s="64">
        <v>4.0951630202652099E-2</v>
      </c>
      <c r="Y116" s="64">
        <v>4.0951630202652099E-2</v>
      </c>
      <c r="Z116" s="64">
        <v>4.0951630202652099E-2</v>
      </c>
      <c r="AA116" s="64">
        <v>4.0951630202652099E-2</v>
      </c>
      <c r="AB116" s="64">
        <v>4.0951630202652099E-2</v>
      </c>
      <c r="AC116" s="64">
        <v>4.0951630202652099E-2</v>
      </c>
      <c r="AD116" s="64">
        <v>4.0951630202652099E-2</v>
      </c>
      <c r="AE116" s="64">
        <v>4.0951630202652099E-2</v>
      </c>
      <c r="AF116" s="64">
        <v>4.0951630202652099E-2</v>
      </c>
      <c r="AG116" s="64">
        <v>4.0951630202652099E-2</v>
      </c>
      <c r="AH116" s="64">
        <v>4.0951630202652099E-2</v>
      </c>
      <c r="AI116" s="64">
        <v>4.0951630202652099E-2</v>
      </c>
      <c r="AJ116" s="64">
        <v>4.0951630202652099E-2</v>
      </c>
      <c r="AK116" s="64">
        <v>4.0951630202652099E-2</v>
      </c>
      <c r="AL116" s="64">
        <v>4.0951630202652099E-2</v>
      </c>
      <c r="AM116" s="64">
        <v>4.0951630202652099E-2</v>
      </c>
      <c r="AN116" s="64">
        <v>4.0951630202652099E-2</v>
      </c>
      <c r="AO116" s="64">
        <v>4.0951630202652099E-2</v>
      </c>
      <c r="AP116" s="64">
        <v>4.0951630202652099E-2</v>
      </c>
      <c r="AQ116" s="64">
        <v>4.0951630202652099E-2</v>
      </c>
      <c r="AR116" s="64">
        <v>4.0951630202652099E-2</v>
      </c>
      <c r="AS116" s="64">
        <v>4.0951630202652099E-2</v>
      </c>
      <c r="AT116" s="64">
        <v>4.0951630202652099E-2</v>
      </c>
      <c r="AU116" s="64">
        <v>4.0951630202652099E-2</v>
      </c>
      <c r="AV116" s="64">
        <v>4.0951630202652099E-2</v>
      </c>
      <c r="AW116" s="64">
        <v>4.0951630202652099E-2</v>
      </c>
      <c r="AX116" s="64">
        <v>4.0951630202652099E-2</v>
      </c>
      <c r="AY116" s="64">
        <v>4.0951630202652099E-2</v>
      </c>
      <c r="AZ116" s="64">
        <v>4.0951630202652099E-2</v>
      </c>
      <c r="BA116" s="64">
        <v>4.0951630202652099E-2</v>
      </c>
      <c r="BB116" s="64">
        <v>4.0951630202652099E-2</v>
      </c>
      <c r="BC116" s="64">
        <v>4.0951630202652099E-2</v>
      </c>
      <c r="BD116" s="64">
        <v>4.0951630202652099E-2</v>
      </c>
      <c r="BE116" s="64">
        <v>4.0951630202652099E-2</v>
      </c>
      <c r="BF116" s="64">
        <v>4.0951630202652099E-2</v>
      </c>
      <c r="BG116" s="64">
        <v>4.0951630202652099E-2</v>
      </c>
      <c r="BH116" s="64">
        <v>4.0951630202652099E-2</v>
      </c>
      <c r="BI116" s="64">
        <v>4.0951630202652099E-2</v>
      </c>
    </row>
    <row r="117" spans="1:76" ht="36.75" customHeight="1" x14ac:dyDescent="0.25">
      <c r="A117" s="51" t="s">
        <v>167</v>
      </c>
      <c r="B117" s="9"/>
      <c r="C117" s="61">
        <v>21736939.067389999</v>
      </c>
      <c r="D117" s="60">
        <v>21730945.157815333</v>
      </c>
      <c r="E117" s="60">
        <v>21611617.7878723</v>
      </c>
      <c r="F117" s="60">
        <v>21488838.767602302</v>
      </c>
      <c r="G117" s="60">
        <v>21369611.746297564</v>
      </c>
      <c r="H117" s="60">
        <v>21366593.224006671</v>
      </c>
      <c r="I117" s="60">
        <v>21552342.75095465</v>
      </c>
      <c r="J117" s="60">
        <v>21744678.00046397</v>
      </c>
      <c r="K117" s="60">
        <v>21934120.741785545</v>
      </c>
      <c r="L117" s="60">
        <v>22106073.474670727</v>
      </c>
      <c r="M117" s="60">
        <v>22205974.984344725</v>
      </c>
      <c r="N117" s="60">
        <v>22594345.462997686</v>
      </c>
      <c r="O117" s="60">
        <v>23006235.872140072</v>
      </c>
      <c r="P117" s="60">
        <v>23416504.206198182</v>
      </c>
      <c r="Q117" s="60">
        <v>23680671.147889968</v>
      </c>
      <c r="R117" s="60">
        <v>24167558.259081814</v>
      </c>
      <c r="S117" s="60">
        <v>24656993.352344126</v>
      </c>
      <c r="T117" s="60">
        <v>25199313.982792761</v>
      </c>
      <c r="U117" s="60">
        <v>25747009.178358331</v>
      </c>
      <c r="V117" s="60">
        <v>26351682.218753498</v>
      </c>
      <c r="W117" s="60">
        <v>26964921.247817431</v>
      </c>
      <c r="X117" s="60">
        <v>27586493.741675068</v>
      </c>
      <c r="Y117" s="60">
        <v>28216136.646010503</v>
      </c>
      <c r="Z117" s="60">
        <v>28853554.36918081</v>
      </c>
      <c r="AA117" s="60">
        <v>29371212.911758371</v>
      </c>
      <c r="AB117" s="60">
        <v>29564731.543140441</v>
      </c>
      <c r="AC117" s="60">
        <v>29559994.041255105</v>
      </c>
      <c r="AD117" s="60">
        <v>29331889.360783502</v>
      </c>
      <c r="AE117" s="60">
        <v>28345658.930806063</v>
      </c>
      <c r="AF117" s="60">
        <v>27429110.374442574</v>
      </c>
      <c r="AG117" s="60">
        <v>26595862.926179308</v>
      </c>
      <c r="AH117" s="60">
        <v>26075347.48489207</v>
      </c>
      <c r="AI117" s="60">
        <v>25944951.293423805</v>
      </c>
      <c r="AJ117" s="60">
        <v>25702072.30134571</v>
      </c>
      <c r="AK117" s="60">
        <v>25397814.420665804</v>
      </c>
      <c r="AL117" s="60">
        <v>25036809.986861873</v>
      </c>
      <c r="AM117" s="60">
        <v>24420816.756071791</v>
      </c>
      <c r="AN117" s="60">
        <v>23720486.159723811</v>
      </c>
      <c r="AO117" s="60">
        <v>22930235.534929197</v>
      </c>
      <c r="AP117" s="60">
        <v>22044176.926523458</v>
      </c>
      <c r="AQ117" s="60">
        <v>21056101.823451854</v>
      </c>
      <c r="AR117" s="60">
        <v>20497318.474329963</v>
      </c>
      <c r="AS117" s="60">
        <v>19870337.612214256</v>
      </c>
      <c r="AT117" s="60">
        <v>19213483.037242036</v>
      </c>
      <c r="AU117" s="60">
        <v>18483061.68290456</v>
      </c>
      <c r="AV117" s="60">
        <v>17668084.508214068</v>
      </c>
      <c r="AW117" s="60">
        <v>16776635.331918295</v>
      </c>
      <c r="AX117" s="60">
        <v>15790515.813401844</v>
      </c>
      <c r="AY117" s="60">
        <v>14703754.258097943</v>
      </c>
      <c r="AZ117" s="60">
        <v>13510058.976541474</v>
      </c>
      <c r="BA117" s="60">
        <v>12202802.462915737</v>
      </c>
      <c r="BB117" s="60">
        <v>10775004.827826541</v>
      </c>
      <c r="BC117" s="60">
        <v>9219316.4512386434</v>
      </c>
      <c r="BD117" s="60">
        <v>7527999.8199875914</v>
      </c>
      <c r="BE117" s="60">
        <v>6230995.8278602576</v>
      </c>
      <c r="BF117" s="60">
        <v>4823062.6446513785</v>
      </c>
      <c r="BG117" s="60">
        <v>3297575.3288886147</v>
      </c>
      <c r="BH117" s="60">
        <v>1647562.6457273685</v>
      </c>
      <c r="BI117" s="58">
        <v>-1.6748742200434208E-4</v>
      </c>
    </row>
    <row r="143" spans="1:101" s="1" customFormat="1" ht="36.75" customHeight="1" x14ac:dyDescent="0.25">
      <c r="A143" s="7" t="s">
        <v>177</v>
      </c>
      <c r="B143" s="5" t="s">
        <v>97</v>
      </c>
      <c r="C143" s="6">
        <v>44926</v>
      </c>
      <c r="D143" s="6">
        <v>45291</v>
      </c>
      <c r="E143" s="6">
        <v>45657</v>
      </c>
      <c r="F143" s="6">
        <v>46022</v>
      </c>
      <c r="G143" s="6">
        <v>46387</v>
      </c>
      <c r="H143" s="6">
        <v>46752</v>
      </c>
      <c r="I143" s="6">
        <v>47118</v>
      </c>
      <c r="J143" s="6">
        <v>47483</v>
      </c>
      <c r="K143" s="6">
        <v>47848</v>
      </c>
      <c r="L143" s="6">
        <v>48213</v>
      </c>
      <c r="M143" s="6">
        <v>48579</v>
      </c>
      <c r="N143" s="6">
        <v>48944</v>
      </c>
      <c r="O143" s="6">
        <v>49309</v>
      </c>
      <c r="P143" s="6">
        <v>49674</v>
      </c>
      <c r="Q143" s="6">
        <v>50040</v>
      </c>
      <c r="R143" s="6">
        <v>50405</v>
      </c>
      <c r="S143" s="6">
        <v>50770</v>
      </c>
      <c r="T143" s="6">
        <v>51135</v>
      </c>
      <c r="U143" s="6">
        <v>51501</v>
      </c>
      <c r="V143" s="6">
        <v>51866</v>
      </c>
      <c r="W143" s="6">
        <v>52231</v>
      </c>
      <c r="X143" s="6">
        <v>52596</v>
      </c>
      <c r="Y143" s="6">
        <v>52962</v>
      </c>
      <c r="Z143" s="6">
        <v>53327</v>
      </c>
      <c r="AA143" s="6">
        <v>53692</v>
      </c>
      <c r="AB143" s="6">
        <v>54057</v>
      </c>
      <c r="AC143" s="6">
        <v>54423</v>
      </c>
      <c r="AD143" s="6">
        <v>54788</v>
      </c>
      <c r="AE143" s="6">
        <v>55153</v>
      </c>
      <c r="AF143" s="6">
        <v>55518</v>
      </c>
      <c r="AG143" s="6">
        <v>55884</v>
      </c>
      <c r="AH143" s="6">
        <v>56249</v>
      </c>
      <c r="AI143" s="6">
        <v>56614</v>
      </c>
      <c r="AJ143" s="6">
        <v>56979</v>
      </c>
      <c r="AK143" s="6">
        <v>57345</v>
      </c>
      <c r="AL143" s="6">
        <v>57710</v>
      </c>
      <c r="AM143" s="6">
        <v>58075</v>
      </c>
      <c r="AN143" s="6">
        <v>58440</v>
      </c>
      <c r="AO143" s="6">
        <v>58806</v>
      </c>
      <c r="AP143" s="6">
        <v>59171</v>
      </c>
      <c r="AQ143" s="6">
        <v>59536</v>
      </c>
      <c r="AR143" s="6">
        <v>59901</v>
      </c>
      <c r="AS143" s="6">
        <v>60267</v>
      </c>
      <c r="AT143" s="6">
        <v>60632</v>
      </c>
      <c r="AU143" s="6">
        <v>60997</v>
      </c>
      <c r="AV143" s="6">
        <v>61362</v>
      </c>
      <c r="AW143" s="6">
        <v>61728</v>
      </c>
      <c r="AX143" s="6">
        <v>62093</v>
      </c>
      <c r="AY143" s="6">
        <v>62458</v>
      </c>
      <c r="AZ143" s="6">
        <v>62823</v>
      </c>
      <c r="BA143" s="6">
        <v>63189</v>
      </c>
      <c r="BB143" s="6">
        <v>63554</v>
      </c>
      <c r="BC143" s="6">
        <v>63919</v>
      </c>
      <c r="BD143" s="6">
        <v>64284</v>
      </c>
      <c r="BE143" s="6">
        <v>64650</v>
      </c>
      <c r="BF143" s="6">
        <v>65015</v>
      </c>
      <c r="BG143" s="6">
        <v>65380</v>
      </c>
      <c r="BH143" s="6">
        <v>65745</v>
      </c>
      <c r="BI143" s="6">
        <v>66111</v>
      </c>
      <c r="BJ143" s="6">
        <v>66476</v>
      </c>
      <c r="BK143" s="6">
        <v>66841</v>
      </c>
      <c r="BL143" s="6">
        <v>67206</v>
      </c>
      <c r="BM143" s="6">
        <v>67572</v>
      </c>
      <c r="BN143" s="6">
        <v>67937</v>
      </c>
      <c r="BO143" s="6">
        <v>68302</v>
      </c>
      <c r="BP143" s="6">
        <v>68667</v>
      </c>
      <c r="BQ143" s="6">
        <v>69033</v>
      </c>
      <c r="BR143" s="6">
        <v>69398</v>
      </c>
      <c r="BS143" s="6">
        <v>69763</v>
      </c>
      <c r="BT143" s="6">
        <v>70128</v>
      </c>
      <c r="BU143" s="6">
        <v>70494</v>
      </c>
      <c r="BV143" s="6">
        <v>70859</v>
      </c>
      <c r="BW143" s="6">
        <v>71224</v>
      </c>
      <c r="BX143" s="6">
        <v>71589</v>
      </c>
      <c r="BY143" s="6">
        <v>71955</v>
      </c>
      <c r="BZ143" s="6">
        <v>72320</v>
      </c>
      <c r="CA143" s="6">
        <v>72685</v>
      </c>
      <c r="CB143" s="6">
        <v>73050</v>
      </c>
      <c r="CC143" s="6">
        <v>73415</v>
      </c>
      <c r="CD143" s="6">
        <v>73780</v>
      </c>
      <c r="CE143" s="6">
        <v>74145</v>
      </c>
      <c r="CF143" s="6">
        <v>74510</v>
      </c>
      <c r="CG143" s="6">
        <v>74876</v>
      </c>
      <c r="CH143" s="6">
        <v>75241</v>
      </c>
      <c r="CI143" s="6">
        <v>75606</v>
      </c>
      <c r="CJ143" s="6">
        <v>75971</v>
      </c>
      <c r="CK143" s="6">
        <v>76337</v>
      </c>
      <c r="CL143" s="6">
        <v>76702</v>
      </c>
      <c r="CM143" s="6">
        <v>77067</v>
      </c>
      <c r="CN143" s="6">
        <v>77432</v>
      </c>
      <c r="CO143" s="6">
        <v>77798</v>
      </c>
      <c r="CP143" s="6">
        <v>78163</v>
      </c>
      <c r="CQ143" s="6">
        <v>78528</v>
      </c>
      <c r="CR143" s="6">
        <v>78893</v>
      </c>
      <c r="CS143" s="6">
        <v>79259</v>
      </c>
      <c r="CT143" s="6">
        <v>79624</v>
      </c>
      <c r="CU143" s="6">
        <v>79989</v>
      </c>
    </row>
    <row r="144" spans="1:101" s="1" customFormat="1" ht="36.75" customHeight="1" x14ac:dyDescent="0.25">
      <c r="A144" s="45" t="s">
        <v>174</v>
      </c>
      <c r="B144" s="9"/>
      <c r="C144" s="9"/>
      <c r="D144" s="14">
        <f>D106/1000</f>
        <v>896.15700000000004</v>
      </c>
      <c r="E144" s="14">
        <f t="shared" ref="E144:BP146" si="99">E106/1000</f>
        <v>1009.245</v>
      </c>
      <c r="F144" s="14">
        <f t="shared" si="99"/>
        <v>1007.81</v>
      </c>
      <c r="G144" s="14">
        <f t="shared" si="99"/>
        <v>999.23</v>
      </c>
      <c r="H144" s="14">
        <f t="shared" si="99"/>
        <v>887.11326094064452</v>
      </c>
      <c r="I144" s="14">
        <f t="shared" si="99"/>
        <v>700.77561230066465</v>
      </c>
      <c r="J144" s="14">
        <f t="shared" si="99"/>
        <v>702.64573552314312</v>
      </c>
      <c r="K144" s="14">
        <f t="shared" si="99"/>
        <v>714.45379160701941</v>
      </c>
      <c r="L144" s="14">
        <f t="shared" si="99"/>
        <v>741.06250041845749</v>
      </c>
      <c r="M144" s="14">
        <f t="shared" si="99"/>
        <v>822.73894708397142</v>
      </c>
      <c r="N144" s="14">
        <f t="shared" si="99"/>
        <v>532.86204378176933</v>
      </c>
      <c r="O144" s="14">
        <f t="shared" si="99"/>
        <v>525.69562512135781</v>
      </c>
      <c r="P144" s="14">
        <f t="shared" si="99"/>
        <v>545.2743326271825</v>
      </c>
      <c r="Q144" s="14">
        <f t="shared" si="99"/>
        <v>713.12540571924853</v>
      </c>
      <c r="R144" s="14">
        <f t="shared" si="99"/>
        <v>496.21477476341806</v>
      </c>
      <c r="S144" s="14">
        <f t="shared" si="99"/>
        <v>514.69551432239541</v>
      </c>
      <c r="T144" s="14">
        <f t="shared" si="99"/>
        <v>481.47596363271754</v>
      </c>
      <c r="U144" s="14">
        <f t="shared" si="99"/>
        <v>499.4077793309628</v>
      </c>
      <c r="V144" s="14">
        <f t="shared" si="99"/>
        <v>464.32791014350971</v>
      </c>
      <c r="W144" s="14">
        <f t="shared" si="99"/>
        <v>481.6210735351433</v>
      </c>
      <c r="X144" s="14">
        <f t="shared" si="99"/>
        <v>499.5582936236857</v>
      </c>
      <c r="Y144" s="14">
        <f t="shared" si="99"/>
        <v>518.16355728877556</v>
      </c>
      <c r="Z144" s="14">
        <f t="shared" si="99"/>
        <v>537.46174476369015</v>
      </c>
      <c r="AA144" s="14">
        <f t="shared" si="99"/>
        <v>689.59788359582012</v>
      </c>
      <c r="AB144" s="14">
        <f t="shared" si="99"/>
        <v>1049.5242718486149</v>
      </c>
      <c r="AC144" s="14">
        <f t="shared" si="99"/>
        <v>1265.4249562962837</v>
      </c>
      <c r="AD144" s="14">
        <f t="shared" si="99"/>
        <v>1499.5476750506029</v>
      </c>
      <c r="AE144" s="14">
        <f t="shared" si="99"/>
        <v>2282.7394119877649</v>
      </c>
      <c r="AF144" s="14">
        <f t="shared" si="99"/>
        <v>2170.4434165376183</v>
      </c>
      <c r="AG144" s="14">
        <f t="shared" si="99"/>
        <v>2046.6165191457267</v>
      </c>
      <c r="AH144" s="14">
        <f t="shared" si="99"/>
        <v>1685.7843369753509</v>
      </c>
      <c r="AI144" s="14">
        <f t="shared" si="99"/>
        <v>1256.3790102809755</v>
      </c>
      <c r="AJ144" s="14">
        <f t="shared" si="99"/>
        <v>1370.3446286122553</v>
      </c>
      <c r="AK144" s="14">
        <f t="shared" si="99"/>
        <v>1426.0259968341934</v>
      </c>
      <c r="AL144" s="14">
        <f t="shared" si="99"/>
        <v>1474.3180614198759</v>
      </c>
      <c r="AM144" s="14">
        <f t="shared" si="99"/>
        <v>1729.1256387187248</v>
      </c>
      <c r="AN144" s="14">
        <f t="shared" si="99"/>
        <v>1793.5242060712312</v>
      </c>
      <c r="AO144" s="14">
        <f t="shared" si="99"/>
        <v>1860.3211968720932</v>
      </c>
      <c r="AP144" s="14">
        <f t="shared" si="99"/>
        <v>1929.6059366338818</v>
      </c>
      <c r="AQ144" s="14">
        <f t="shared" si="99"/>
        <v>2001.4710776575232</v>
      </c>
      <c r="AR144" s="14">
        <f t="shared" si="99"/>
        <v>1506.009229642365</v>
      </c>
      <c r="AS144" s="14">
        <f t="shared" si="99"/>
        <v>1555.8746782199123</v>
      </c>
      <c r="AT144" s="14">
        <f t="shared" si="99"/>
        <v>1562.1785206413681</v>
      </c>
      <c r="AU144" s="14">
        <f t="shared" si="99"/>
        <v>1613.6637048931343</v>
      </c>
      <c r="AV144" s="14">
        <f t="shared" si="99"/>
        <v>1673.7620739514166</v>
      </c>
      <c r="AW144" s="14">
        <f t="shared" si="99"/>
        <v>1721.6912541360948</v>
      </c>
      <c r="AX144" s="14">
        <f t="shared" si="99"/>
        <v>1785.8129395168419</v>
      </c>
      <c r="AY144" s="14">
        <f t="shared" si="99"/>
        <v>1852.322736311985</v>
      </c>
      <c r="AZ144" s="14">
        <f t="shared" si="99"/>
        <v>1921.3095859785928</v>
      </c>
      <c r="BA144" s="14">
        <f t="shared" si="99"/>
        <v>1992.8657424585479</v>
      </c>
      <c r="BB144" s="14">
        <f t="shared" si="99"/>
        <v>2067.0868955468331</v>
      </c>
      <c r="BC144" s="14">
        <f t="shared" si="99"/>
        <v>2144.0722988544817</v>
      </c>
      <c r="BD144" s="14">
        <f t="shared" si="99"/>
        <v>2223.9249025373097</v>
      </c>
      <c r="BE144" s="14">
        <f t="shared" si="99"/>
        <v>2306.7514909679171</v>
      </c>
      <c r="BF144" s="14">
        <f t="shared" si="99"/>
        <v>2392.6628255350624</v>
      </c>
      <c r="BG144" s="14">
        <f t="shared" si="99"/>
        <v>2481.7737927613853</v>
      </c>
      <c r="BH144" s="14">
        <f t="shared" si="99"/>
        <v>2574.2035579375342</v>
      </c>
      <c r="BI144" s="14">
        <f t="shared" si="99"/>
        <v>2524.8414800504752</v>
      </c>
      <c r="BJ144" s="14">
        <f t="shared" si="99"/>
        <v>2792.6943862355583</v>
      </c>
      <c r="BK144" s="14">
        <f t="shared" si="99"/>
        <v>2884.684382091863</v>
      </c>
      <c r="BL144" s="14">
        <f t="shared" si="99"/>
        <v>3066.922917030422</v>
      </c>
      <c r="BM144" s="14">
        <f t="shared" si="99"/>
        <v>3116.4882101206535</v>
      </c>
      <c r="BN144" s="14">
        <f t="shared" si="99"/>
        <v>3259.3831148893032</v>
      </c>
      <c r="BO144" s="14">
        <f t="shared" si="99"/>
        <v>3352.9484192863347</v>
      </c>
      <c r="BP144" s="14">
        <f t="shared" si="99"/>
        <v>3405.6696955339785</v>
      </c>
      <c r="BQ144" s="14">
        <f t="shared" ref="BQ144:CU146" si="100">BQ106/1000</f>
        <v>3592.3815374695591</v>
      </c>
      <c r="BR144" s="14">
        <f t="shared" si="100"/>
        <v>2965.4135887595075</v>
      </c>
      <c r="BS144" s="14">
        <f t="shared" si="100"/>
        <v>3156.3755424155074</v>
      </c>
      <c r="BT144" s="14">
        <f t="shared" si="100"/>
        <v>3190.4111726373185</v>
      </c>
      <c r="BU144" s="14">
        <f t="shared" si="100"/>
        <v>3274.5813688131643</v>
      </c>
      <c r="BV144" s="14">
        <f t="shared" si="100"/>
        <v>3396.5380063811763</v>
      </c>
      <c r="BW144" s="14">
        <f t="shared" si="100"/>
        <v>4231.3721539275048</v>
      </c>
      <c r="BX144" s="14">
        <f t="shared" si="100"/>
        <v>4388.9629608339028</v>
      </c>
      <c r="BY144" s="14">
        <f t="shared" si="100"/>
        <v>4552.4229897132127</v>
      </c>
      <c r="BZ144" s="14">
        <f t="shared" si="100"/>
        <v>4721.9708305152171</v>
      </c>
      <c r="CA144" s="14">
        <f t="shared" si="100"/>
        <v>4897.8332142288937</v>
      </c>
      <c r="CB144" s="14">
        <f t="shared" si="100"/>
        <v>5080.2453160826271</v>
      </c>
      <c r="CC144" s="14">
        <f t="shared" si="100"/>
        <v>5269.4510700366482</v>
      </c>
      <c r="CD144" s="14">
        <f t="shared" si="100"/>
        <v>5465.7034949882236</v>
      </c>
      <c r="CE144" s="14">
        <f t="shared" si="100"/>
        <v>5669.2650331258756</v>
      </c>
      <c r="CF144" s="14">
        <f t="shared" si="100"/>
        <v>5880.4079008850404</v>
      </c>
      <c r="CG144" s="14">
        <f t="shared" si="100"/>
        <v>6099.4144529745481</v>
      </c>
      <c r="CH144" s="14">
        <f t="shared" si="100"/>
        <v>6326.5775599606859</v>
      </c>
      <c r="CI144" s="14">
        <f t="shared" si="100"/>
        <v>6562.2009999137736</v>
      </c>
      <c r="CJ144" s="14">
        <f t="shared" si="100"/>
        <v>6806.5998646410217</v>
      </c>
      <c r="CK144" s="14">
        <f t="shared" si="100"/>
        <v>7060.1009810488804</v>
      </c>
      <c r="CL144" s="14">
        <f t="shared" si="100"/>
        <v>7323.0433481983709</v>
      </c>
      <c r="CM144" s="14">
        <f t="shared" si="100"/>
        <v>7595.7785906378567</v>
      </c>
      <c r="CN144" s="14">
        <f t="shared" si="100"/>
        <v>7878.6714286194756</v>
      </c>
      <c r="CO144" s="14">
        <f t="shared" si="100"/>
        <v>8172.1001658280611</v>
      </c>
      <c r="CP144" s="14">
        <f t="shared" si="100"/>
        <v>5601.1831686837422</v>
      </c>
      <c r="CQ144" s="14">
        <f t="shared" si="100"/>
        <v>5809.7904343821983</v>
      </c>
      <c r="CR144" s="14">
        <f t="shared" si="100"/>
        <v>6026.1669498965639</v>
      </c>
      <c r="CS144" s="14">
        <f t="shared" si="100"/>
        <v>6250.6020687280261</v>
      </c>
      <c r="CT144" s="14">
        <f t="shared" si="100"/>
        <v>0</v>
      </c>
      <c r="CU144" s="14">
        <f t="shared" si="100"/>
        <v>0</v>
      </c>
      <c r="CV144"/>
      <c r="CW144"/>
    </row>
    <row r="145" spans="1:101" s="1" customFormat="1" ht="36.75" customHeight="1" x14ac:dyDescent="0.25">
      <c r="A145" s="45" t="s">
        <v>175</v>
      </c>
      <c r="B145" s="64">
        <v>5.1666194274521002E-2</v>
      </c>
      <c r="C145" s="9"/>
      <c r="D145" s="64">
        <v>5.1666194274521002E-2</v>
      </c>
      <c r="E145" s="64">
        <v>5.1666194274521002E-2</v>
      </c>
      <c r="F145" s="64">
        <v>5.1666194274521002E-2</v>
      </c>
      <c r="G145" s="64">
        <v>5.1666194274521002E-2</v>
      </c>
      <c r="H145" s="64">
        <v>5.1666194274521002E-2</v>
      </c>
      <c r="I145" s="64">
        <v>5.1666194274521002E-2</v>
      </c>
      <c r="J145" s="64">
        <v>5.1666194274521002E-2</v>
      </c>
      <c r="K145" s="64">
        <v>5.1666194274521002E-2</v>
      </c>
      <c r="L145" s="64">
        <v>5.1666194274521002E-2</v>
      </c>
      <c r="M145" s="64">
        <v>5.1666194274521002E-2</v>
      </c>
      <c r="N145" s="64">
        <v>5.1666194274521002E-2</v>
      </c>
      <c r="O145" s="64">
        <v>5.1666194274521002E-2</v>
      </c>
      <c r="P145" s="64">
        <v>5.1666194274521002E-2</v>
      </c>
      <c r="Q145" s="64">
        <v>5.1666194274521002E-2</v>
      </c>
      <c r="R145" s="64">
        <v>5.1666194274521002E-2</v>
      </c>
      <c r="S145" s="64">
        <v>5.1666194274521002E-2</v>
      </c>
      <c r="T145" s="64">
        <v>5.1666194274521002E-2</v>
      </c>
      <c r="U145" s="64">
        <v>5.1666194274521002E-2</v>
      </c>
      <c r="V145" s="64">
        <v>5.1666194274521002E-2</v>
      </c>
      <c r="W145" s="64">
        <v>5.1666194274521002E-2</v>
      </c>
      <c r="X145" s="64">
        <v>5.1666194274521002E-2</v>
      </c>
      <c r="Y145" s="64">
        <v>5.1666194274521002E-2</v>
      </c>
      <c r="Z145" s="64">
        <v>5.1666194274521002E-2</v>
      </c>
      <c r="AA145" s="64">
        <v>5.1666194274521002E-2</v>
      </c>
      <c r="AB145" s="64">
        <v>5.1666194274521002E-2</v>
      </c>
      <c r="AC145" s="64">
        <v>5.1666194274521002E-2</v>
      </c>
      <c r="AD145" s="64">
        <v>5.1666194274521002E-2</v>
      </c>
      <c r="AE145" s="64">
        <v>5.1666194274521002E-2</v>
      </c>
      <c r="AF145" s="64">
        <v>5.1666194274521002E-2</v>
      </c>
      <c r="AG145" s="64">
        <v>5.1666194274521002E-2</v>
      </c>
      <c r="AH145" s="64">
        <v>5.1666194274521002E-2</v>
      </c>
      <c r="AI145" s="64">
        <v>5.1666194274521002E-2</v>
      </c>
      <c r="AJ145" s="64">
        <v>5.1666194274521002E-2</v>
      </c>
      <c r="AK145" s="64">
        <v>5.1666194274521002E-2</v>
      </c>
      <c r="AL145" s="64">
        <v>5.1666194274521002E-2</v>
      </c>
      <c r="AM145" s="64">
        <v>5.1666194274521002E-2</v>
      </c>
      <c r="AN145" s="64">
        <v>5.1666194274521002E-2</v>
      </c>
      <c r="AO145" s="64">
        <v>5.1666194274521002E-2</v>
      </c>
      <c r="AP145" s="64">
        <v>5.1666194274521002E-2</v>
      </c>
      <c r="AQ145" s="64">
        <v>5.1666194274521002E-2</v>
      </c>
      <c r="AR145" s="64">
        <v>5.1666194274521002E-2</v>
      </c>
      <c r="AS145" s="64">
        <v>5.1666194274521002E-2</v>
      </c>
      <c r="AT145" s="64">
        <v>5.1666194274521002E-2</v>
      </c>
      <c r="AU145" s="64">
        <v>5.1666194274521002E-2</v>
      </c>
      <c r="AV145" s="64">
        <v>5.1666194274521002E-2</v>
      </c>
      <c r="AW145" s="64">
        <v>5.1666194274521002E-2</v>
      </c>
      <c r="AX145" s="64">
        <v>5.1666194274521002E-2</v>
      </c>
      <c r="AY145" s="64">
        <v>5.1666194274521002E-2</v>
      </c>
      <c r="AZ145" s="64">
        <v>5.1666194274521002E-2</v>
      </c>
      <c r="BA145" s="64">
        <v>5.1666194274521002E-2</v>
      </c>
      <c r="BB145" s="64">
        <v>5.1666194274521002E-2</v>
      </c>
      <c r="BC145" s="64">
        <v>5.1666194274521002E-2</v>
      </c>
      <c r="BD145" s="64">
        <v>5.1666194274521002E-2</v>
      </c>
      <c r="BE145" s="64">
        <v>5.1666194274521002E-2</v>
      </c>
      <c r="BF145" s="64">
        <v>5.1666194274521002E-2</v>
      </c>
      <c r="BG145" s="64">
        <v>5.1666194274521002E-2</v>
      </c>
      <c r="BH145" s="64">
        <v>5.1666194274521002E-2</v>
      </c>
      <c r="BI145" s="64">
        <v>5.1666194274521002E-2</v>
      </c>
      <c r="BJ145" s="64">
        <v>5.1666194274521002E-2</v>
      </c>
      <c r="BK145" s="64">
        <v>5.1666194274521002E-2</v>
      </c>
      <c r="BL145" s="64">
        <v>5.1666194274521002E-2</v>
      </c>
      <c r="BM145" s="64">
        <v>5.1666194274521002E-2</v>
      </c>
      <c r="BN145" s="64">
        <v>5.1666194274521002E-2</v>
      </c>
      <c r="BO145" s="64">
        <v>5.1666194274521002E-2</v>
      </c>
      <c r="BP145" s="64">
        <v>5.1666194274521002E-2</v>
      </c>
      <c r="BQ145" s="64">
        <v>5.1666194274521002E-2</v>
      </c>
      <c r="BR145" s="64">
        <v>5.1666194274521002E-2</v>
      </c>
      <c r="BS145" s="64">
        <v>5.1666194274521002E-2</v>
      </c>
      <c r="BT145" s="64">
        <v>5.1666194274521002E-2</v>
      </c>
      <c r="BU145" s="64">
        <v>5.1666194274521002E-2</v>
      </c>
      <c r="BV145" s="64">
        <v>5.1666194274521002E-2</v>
      </c>
      <c r="BW145" s="64">
        <v>5.1666194274521002E-2</v>
      </c>
      <c r="BX145" s="64">
        <v>5.1666194274521002E-2</v>
      </c>
      <c r="BY145" s="64">
        <v>5.1666194274521002E-2</v>
      </c>
      <c r="BZ145" s="64">
        <v>5.1666194274521002E-2</v>
      </c>
      <c r="CA145" s="64">
        <v>5.1666194274521002E-2</v>
      </c>
      <c r="CB145" s="64">
        <v>5.1666194274521002E-2</v>
      </c>
      <c r="CC145" s="64">
        <v>5.1666194274521002E-2</v>
      </c>
      <c r="CD145" s="64">
        <v>5.1666194274521002E-2</v>
      </c>
      <c r="CE145" s="64">
        <v>5.1666194274521002E-2</v>
      </c>
      <c r="CF145" s="64">
        <v>5.1666194274521002E-2</v>
      </c>
      <c r="CG145" s="64">
        <v>5.1666194274521002E-2</v>
      </c>
      <c r="CH145" s="64">
        <v>5.1666194274521002E-2</v>
      </c>
      <c r="CI145" s="64">
        <v>5.1666194274521002E-2</v>
      </c>
      <c r="CJ145" s="64">
        <v>5.1666194274521002E-2</v>
      </c>
      <c r="CK145" s="64">
        <v>5.1666194274521002E-2</v>
      </c>
      <c r="CL145" s="64">
        <v>5.1666194274521002E-2</v>
      </c>
      <c r="CM145" s="64">
        <v>5.1666194274521002E-2</v>
      </c>
      <c r="CN145" s="64">
        <v>5.1666194274521002E-2</v>
      </c>
      <c r="CO145" s="64">
        <v>5.1666194274521002E-2</v>
      </c>
      <c r="CP145" s="64">
        <v>5.1666194274521002E-2</v>
      </c>
      <c r="CQ145" s="64">
        <v>5.1666194274521002E-2</v>
      </c>
      <c r="CR145" s="64">
        <v>5.1666194274521002E-2</v>
      </c>
      <c r="CS145" s="64">
        <v>5.1666194274521002E-2</v>
      </c>
      <c r="CT145" s="64">
        <v>5.1666194274521002E-2</v>
      </c>
      <c r="CU145" s="64"/>
      <c r="CV145"/>
      <c r="CW145"/>
    </row>
    <row r="146" spans="1:101" s="1" customFormat="1" ht="36.75" customHeight="1" x14ac:dyDescent="0.25">
      <c r="A146" s="51" t="s">
        <v>176</v>
      </c>
      <c r="B146" s="9"/>
      <c r="C146" s="14">
        <f>C108/1000</f>
        <v>21736.939067398998</v>
      </c>
      <c r="D146" s="14">
        <f>D108/1000</f>
        <v>21963.846984188658</v>
      </c>
      <c r="E146" s="14">
        <f t="shared" si="99"/>
        <v>22089.3903694896</v>
      </c>
      <c r="F146" s="14">
        <f t="shared" si="99"/>
        <v>22222.855103725382</v>
      </c>
      <c r="G146" s="14">
        <f t="shared" si="99"/>
        <v>22371.795452848986</v>
      </c>
      <c r="H146" s="14">
        <f t="shared" si="99"/>
        <v>22640.547722045078</v>
      </c>
      <c r="I146" s="14">
        <f t="shared" si="99"/>
        <v>23109.523046833157</v>
      </c>
      <c r="J146" s="14">
        <f t="shared" si="99"/>
        <v>23600.858418639218</v>
      </c>
      <c r="K146" s="14">
        <f t="shared" si="99"/>
        <v>24105.771163135076</v>
      </c>
      <c r="L146" s="14">
        <f t="shared" si="99"/>
        <v>24610.162118768298</v>
      </c>
      <c r="M146" s="14">
        <f t="shared" si="99"/>
        <v>25058.936588840064</v>
      </c>
      <c r="N146" s="14">
        <f t="shared" si="99"/>
        <v>25820.774431170208</v>
      </c>
      <c r="O146" s="14">
        <f t="shared" si="99"/>
        <v>26629.13995412827</v>
      </c>
      <c r="P146" s="14">
        <f t="shared" si="99"/>
        <v>27459.691939734486</v>
      </c>
      <c r="Q146" s="14">
        <f t="shared" si="99"/>
        <v>28165.304312492059</v>
      </c>
      <c r="R146" s="14">
        <f t="shared" si="99"/>
        <v>29124.283622138857</v>
      </c>
      <c r="S146" s="14">
        <f t="shared" si="99"/>
        <v>30114.329003544139</v>
      </c>
      <c r="T146" s="14">
        <f t="shared" si="99"/>
        <v>31188.745812655372</v>
      </c>
      <c r="U146" s="14">
        <f t="shared" si="99"/>
        <v>32300.741833659711</v>
      </c>
      <c r="V146" s="14">
        <f t="shared" si="99"/>
        <v>33505.27032630521</v>
      </c>
      <c r="W146" s="14">
        <f t="shared" si="99"/>
        <v>34754.739058669293</v>
      </c>
      <c r="X146" s="14">
        <f t="shared" si="99"/>
        <v>36050.825865211089</v>
      </c>
      <c r="Y146" s="14">
        <f t="shared" si="99"/>
        <v>37395.271280831243</v>
      </c>
      <c r="Z146" s="14">
        <f t="shared" si="99"/>
        <v>38789.880887011393</v>
      </c>
      <c r="AA146" s="14">
        <f t="shared" si="99"/>
        <v>40104.408525209437</v>
      </c>
      <c r="AB146" s="14">
        <f t="shared" si="99"/>
        <v>41126.926415489048</v>
      </c>
      <c r="AC146" s="14">
        <f t="shared" si="99"/>
        <v>41986.373229289355</v>
      </c>
      <c r="AD146" s="14">
        <f t="shared" si="99"/>
        <v>42656.101670385753</v>
      </c>
      <c r="AE146" s="14">
        <f t="shared" si="99"/>
        <v>42577.240694293854</v>
      </c>
      <c r="AF146" s="14">
        <f t="shared" si="99"/>
        <v>42606.601267140657</v>
      </c>
      <c r="AG146" s="14">
        <f t="shared" si="99"/>
        <v>42761.305686440064</v>
      </c>
      <c r="AH146" s="14">
        <f t="shared" si="99"/>
        <v>43284.8352764925</v>
      </c>
      <c r="AI146" s="14">
        <f t="shared" si="99"/>
        <v>44264.818974747417</v>
      </c>
      <c r="AJ146" s="14">
        <f t="shared" si="99"/>
        <v>45181.46908281096</v>
      </c>
      <c r="AK146" s="14">
        <f t="shared" si="99"/>
        <v>46089.797645217535</v>
      </c>
      <c r="AL146" s="14">
        <f t="shared" si="99"/>
        <v>46996.764023008829</v>
      </c>
      <c r="AM146" s="14">
        <f t="shared" si="99"/>
        <v>47695.782324576699</v>
      </c>
      <c r="AN146" s="14">
        <f t="shared" si="99"/>
        <v>48366.517674162315</v>
      </c>
      <c r="AO146" s="14">
        <f t="shared" si="99"/>
        <v>49005.110375825541</v>
      </c>
      <c r="AP146" s="14">
        <f t="shared" si="99"/>
        <v>49607.411992313399</v>
      </c>
      <c r="AQ146" s="14">
        <f t="shared" si="99"/>
        <v>50168.967100106936</v>
      </c>
      <c r="AR146" s="14">
        <f t="shared" si="99"/>
        <v>51254.997471210751</v>
      </c>
      <c r="AS146" s="14">
        <f t="shared" si="99"/>
        <v>52347.273449878485</v>
      </c>
      <c r="AT146" s="14">
        <f t="shared" si="99"/>
        <v>53489.679329040009</v>
      </c>
      <c r="AU146" s="14">
        <f t="shared" si="99"/>
        <v>54639.623788042882</v>
      </c>
      <c r="AV146" s="14">
        <f t="shared" si="99"/>
        <v>55788.883131811221</v>
      </c>
      <c r="AW146" s="14">
        <f t="shared" si="99"/>
        <v>56949.591151921828</v>
      </c>
      <c r="AX146" s="14">
        <f t="shared" si="99"/>
        <v>58106.146852714715</v>
      </c>
      <c r="AY146" s="14">
        <f t="shared" si="99"/>
        <v>59255.947588238931</v>
      </c>
      <c r="AZ146" s="14">
        <f t="shared" si="99"/>
        <v>60396.16730227512</v>
      </c>
      <c r="BA146" s="14">
        <f t="shared" si="99"/>
        <v>61523.741673092387</v>
      </c>
      <c r="BB146" s="14">
        <f t="shared" si="99"/>
        <v>62635.352367322987</v>
      </c>
      <c r="BC146" s="14">
        <f t="shared" si="99"/>
        <v>63727.410352331681</v>
      </c>
      <c r="BD146" s="14">
        <f t="shared" si="99"/>
        <v>64796.038213670057</v>
      </c>
      <c r="BE146" s="14">
        <f t="shared" si="99"/>
        <v>65837.051421268916</v>
      </c>
      <c r="BF146" s="14">
        <f t="shared" si="99"/>
        <v>66845.938484926766</v>
      </c>
      <c r="BG146" s="14">
        <f t="shared" si="99"/>
        <v>67817.839936390286</v>
      </c>
      <c r="BH146" s="14">
        <f t="shared" si="99"/>
        <v>68747.52607188464</v>
      </c>
      <c r="BI146" s="14">
        <f t="shared" si="99"/>
        <v>69774.607629756851</v>
      </c>
      <c r="BJ146" s="14">
        <f t="shared" si="99"/>
        <v>70586.901676748763</v>
      </c>
      <c r="BK146" s="14">
        <f t="shared" si="99"/>
        <v>71349.1738699243</v>
      </c>
      <c r="BL146" s="14">
        <f t="shared" si="99"/>
        <v>71968.591231383965</v>
      </c>
      <c r="BM146" s="14">
        <f t="shared" si="99"/>
        <v>72570.446237487587</v>
      </c>
      <c r="BN146" s="14">
        <f t="shared" si="99"/>
        <v>73060.501896492991</v>
      </c>
      <c r="BO146" s="14">
        <f t="shared" si="99"/>
        <v>73482.311561984854</v>
      </c>
      <c r="BP146" s="14">
        <f t="shared" si="99"/>
        <v>73873.193251353267</v>
      </c>
      <c r="BQ146" s="14">
        <f t="shared" si="100"/>
        <v>74097.558468087343</v>
      </c>
      <c r="BR146" s="14">
        <f t="shared" si="100"/>
        <v>74960.483730407694</v>
      </c>
      <c r="BS146" s="14">
        <f t="shared" si="100"/>
        <v>75677.031103319503</v>
      </c>
      <c r="BT146" s="14">
        <f t="shared" si="100"/>
        <v>76396.564121785254</v>
      </c>
      <c r="BU146" s="14">
        <f t="shared" si="100"/>
        <v>77069.102476794156</v>
      </c>
      <c r="BV146" s="14">
        <f t="shared" si="100"/>
        <v>77654.431691541977</v>
      </c>
      <c r="BW146" s="14">
        <f t="shared" si="100"/>
        <v>77435.16849166718</v>
      </c>
      <c r="BX146" s="14">
        <f t="shared" si="100"/>
        <v>77046.985989804016</v>
      </c>
      <c r="BY146" s="14">
        <f t="shared" si="100"/>
        <v>76475.287546506312</v>
      </c>
      <c r="BZ146" s="14">
        <f t="shared" si="100"/>
        <v>75704.503779568739</v>
      </c>
      <c r="CA146" s="14">
        <f t="shared" si="100"/>
        <v>74718.034165071236</v>
      </c>
      <c r="CB146" s="14">
        <f t="shared" si="100"/>
        <v>73498.185317971467</v>
      </c>
      <c r="CC146" s="14">
        <f t="shared" si="100"/>
        <v>72026.105769397866</v>
      </c>
      <c r="CD146" s="14">
        <f t="shared" si="100"/>
        <v>70281.717047928556</v>
      </c>
      <c r="CE146" s="14">
        <f t="shared" si="100"/>
        <v>68243.640861747859</v>
      </c>
      <c r="CF146" s="14">
        <f t="shared" si="100"/>
        <v>65889.122167626527</v>
      </c>
      <c r="CG146" s="14">
        <f t="shared" si="100"/>
        <v>63193.947901142201</v>
      </c>
      <c r="CH146" s="14">
        <f t="shared" si="100"/>
        <v>60132.361130415877</v>
      </c>
      <c r="CI146" s="14">
        <f t="shared" si="100"/>
        <v>56676.970382851825</v>
      </c>
      <c r="CJ146" s="14">
        <f t="shared" si="100"/>
        <v>52798.653880902501</v>
      </c>
      <c r="CK146" s="14">
        <f t="shared" si="100"/>
        <v>48466.458408697516</v>
      </c>
      <c r="CL146" s="14">
        <f t="shared" si="100"/>
        <v>43647.4925164409</v>
      </c>
      <c r="CM146" s="14">
        <f t="shared" si="100"/>
        <v>38306.81375375318</v>
      </c>
      <c r="CN146" s="14">
        <f t="shared" si="100"/>
        <v>32407.30960657301</v>
      </c>
      <c r="CO146" s="14">
        <f t="shared" si="100"/>
        <v>25909.571794792693</v>
      </c>
      <c r="CP146" s="14">
        <f t="shared" si="100"/>
        <v>21647.037596028356</v>
      </c>
      <c r="CQ146" s="14">
        <f t="shared" si="100"/>
        <v>16955.667211550423</v>
      </c>
      <c r="CR146" s="14">
        <f t="shared" si="100"/>
        <v>11805.535057859946</v>
      </c>
      <c r="CS146" s="14">
        <f t="shared" si="100"/>
        <v>6164.88005694598</v>
      </c>
      <c r="CT146" s="14">
        <f t="shared" si="100"/>
        <v>2.6753028854727746E-5</v>
      </c>
      <c r="CU146" s="14">
        <f t="shared" si="100"/>
        <v>0</v>
      </c>
      <c r="CV146"/>
      <c r="CW146"/>
    </row>
    <row r="147" spans="1:101" ht="36.75" customHeight="1" x14ac:dyDescent="0.25">
      <c r="A147" s="45" t="s">
        <v>171</v>
      </c>
      <c r="B147" s="9"/>
      <c r="C147" s="9"/>
      <c r="D147" s="14">
        <f>D109/1000</f>
        <v>896.15700000000004</v>
      </c>
      <c r="E147" s="14">
        <f t="shared" ref="E147:BP147" si="101">E109/1000</f>
        <v>1009.245</v>
      </c>
      <c r="F147" s="14">
        <f t="shared" si="101"/>
        <v>1007.81</v>
      </c>
      <c r="G147" s="14">
        <f t="shared" si="101"/>
        <v>999.23</v>
      </c>
      <c r="H147" s="14">
        <f t="shared" si="101"/>
        <v>887.11326094064452</v>
      </c>
      <c r="I147" s="14">
        <f t="shared" si="101"/>
        <v>700.77561230066465</v>
      </c>
      <c r="J147" s="14">
        <f t="shared" si="101"/>
        <v>702.64573552314312</v>
      </c>
      <c r="K147" s="14">
        <f t="shared" si="101"/>
        <v>714.45379160701941</v>
      </c>
      <c r="L147" s="14">
        <f t="shared" si="101"/>
        <v>741.06250041845749</v>
      </c>
      <c r="M147" s="14">
        <f t="shared" si="101"/>
        <v>822.73894708397142</v>
      </c>
      <c r="N147" s="14">
        <f t="shared" si="101"/>
        <v>532.86204378176933</v>
      </c>
      <c r="O147" s="14">
        <f t="shared" si="101"/>
        <v>525.69562512135781</v>
      </c>
      <c r="P147" s="14">
        <f t="shared" si="101"/>
        <v>545.2743326271825</v>
      </c>
      <c r="Q147" s="14">
        <f t="shared" si="101"/>
        <v>713.12540571924853</v>
      </c>
      <c r="R147" s="14">
        <f t="shared" si="101"/>
        <v>496.21477476341806</v>
      </c>
      <c r="S147" s="14">
        <f t="shared" si="101"/>
        <v>514.69551432239541</v>
      </c>
      <c r="T147" s="14">
        <f t="shared" si="101"/>
        <v>481.47596363271754</v>
      </c>
      <c r="U147" s="14">
        <f t="shared" si="101"/>
        <v>499.4077793309628</v>
      </c>
      <c r="V147" s="14">
        <f t="shared" si="101"/>
        <v>464.32791014350971</v>
      </c>
      <c r="W147" s="14">
        <f t="shared" si="101"/>
        <v>481.6210735351433</v>
      </c>
      <c r="X147" s="14">
        <f t="shared" si="101"/>
        <v>499.5582936236857</v>
      </c>
      <c r="Y147" s="14">
        <f t="shared" si="101"/>
        <v>518.16355728877556</v>
      </c>
      <c r="Z147" s="14">
        <f t="shared" si="101"/>
        <v>537.46174476369015</v>
      </c>
      <c r="AA147" s="14">
        <f t="shared" si="101"/>
        <v>689.59788359582012</v>
      </c>
      <c r="AB147" s="14">
        <f t="shared" si="101"/>
        <v>1049.5242718486149</v>
      </c>
      <c r="AC147" s="14">
        <f t="shared" si="101"/>
        <v>1265.4249562962837</v>
      </c>
      <c r="AD147" s="14">
        <f t="shared" si="101"/>
        <v>1499.5476750506029</v>
      </c>
      <c r="AE147" s="14">
        <f t="shared" si="101"/>
        <v>2282.7394119877649</v>
      </c>
      <c r="AF147" s="14">
        <f t="shared" si="101"/>
        <v>2170.4434165376183</v>
      </c>
      <c r="AG147" s="14">
        <f t="shared" si="101"/>
        <v>2046.6165191457267</v>
      </c>
      <c r="AH147" s="14">
        <f t="shared" si="101"/>
        <v>1685.7843369753509</v>
      </c>
      <c r="AI147" s="14">
        <f t="shared" si="101"/>
        <v>1256.3790102809755</v>
      </c>
      <c r="AJ147" s="14">
        <f t="shared" si="101"/>
        <v>1370.3446286122553</v>
      </c>
      <c r="AK147" s="14">
        <f t="shared" si="101"/>
        <v>1426.0259968341934</v>
      </c>
      <c r="AL147" s="14">
        <f t="shared" si="101"/>
        <v>1474.3180614198759</v>
      </c>
      <c r="AM147" s="14">
        <f t="shared" si="101"/>
        <v>1729.1256387187248</v>
      </c>
      <c r="AN147" s="14">
        <f t="shared" si="101"/>
        <v>1793.5242060712312</v>
      </c>
      <c r="AO147" s="14">
        <f t="shared" si="101"/>
        <v>1860.3211968720932</v>
      </c>
      <c r="AP147" s="14">
        <f t="shared" si="101"/>
        <v>1929.6059366338818</v>
      </c>
      <c r="AQ147" s="14">
        <f t="shared" si="101"/>
        <v>2001.4710776575232</v>
      </c>
      <c r="AR147" s="14">
        <f t="shared" si="101"/>
        <v>1506.009229642365</v>
      </c>
      <c r="AS147" s="14">
        <f t="shared" si="101"/>
        <v>1555.8746782199123</v>
      </c>
      <c r="AT147" s="14">
        <f t="shared" si="101"/>
        <v>1562.1785206413681</v>
      </c>
      <c r="AU147" s="14">
        <f t="shared" si="101"/>
        <v>1613.6637048931343</v>
      </c>
      <c r="AV147" s="14">
        <f t="shared" si="101"/>
        <v>1673.7620739514166</v>
      </c>
      <c r="AW147" s="14">
        <f t="shared" si="101"/>
        <v>1721.6912541360948</v>
      </c>
      <c r="AX147" s="14">
        <f t="shared" si="101"/>
        <v>1785.8129395168419</v>
      </c>
      <c r="AY147" s="14">
        <f t="shared" si="101"/>
        <v>1852.322736311985</v>
      </c>
      <c r="AZ147" s="14">
        <f t="shared" si="101"/>
        <v>1921.3095859785928</v>
      </c>
      <c r="BA147" s="14">
        <f t="shared" si="101"/>
        <v>1992.8657424585479</v>
      </c>
      <c r="BB147" s="14">
        <f t="shared" si="101"/>
        <v>2067.0868955468331</v>
      </c>
      <c r="BC147" s="14">
        <f t="shared" si="101"/>
        <v>2144.0722988544817</v>
      </c>
      <c r="BD147" s="14">
        <f t="shared" si="101"/>
        <v>2223.9249025373097</v>
      </c>
      <c r="BE147" s="14">
        <f t="shared" si="101"/>
        <v>2306.7514909679171</v>
      </c>
      <c r="BF147" s="14">
        <f t="shared" si="101"/>
        <v>2392.6628255350624</v>
      </c>
      <c r="BG147" s="14">
        <f t="shared" si="101"/>
        <v>2481.7737927613853</v>
      </c>
      <c r="BH147" s="14">
        <f t="shared" si="101"/>
        <v>2574.2035579375342</v>
      </c>
      <c r="BI147" s="14">
        <f t="shared" si="101"/>
        <v>2524.8414800504752</v>
      </c>
      <c r="BJ147" s="14">
        <f t="shared" si="101"/>
        <v>2792.6943862355583</v>
      </c>
      <c r="BK147" s="14">
        <f t="shared" si="101"/>
        <v>2884.684382091863</v>
      </c>
      <c r="BL147" s="14">
        <f t="shared" si="101"/>
        <v>3066.922917030422</v>
      </c>
      <c r="BM147" s="14">
        <f t="shared" si="101"/>
        <v>3116.4882101206535</v>
      </c>
      <c r="BN147" s="14">
        <f t="shared" si="101"/>
        <v>3259.3831148893032</v>
      </c>
      <c r="BO147" s="14">
        <f t="shared" si="101"/>
        <v>3352.9484192863347</v>
      </c>
      <c r="BP147" s="14">
        <f t="shared" si="101"/>
        <v>3405.6696955339785</v>
      </c>
      <c r="BQ147" s="14">
        <f t="shared" ref="BQ147:CH147" si="102">BQ109/1000</f>
        <v>3592.3815374695591</v>
      </c>
      <c r="BR147" s="14">
        <f t="shared" si="102"/>
        <v>2965.4135887595075</v>
      </c>
      <c r="BS147" s="14">
        <f t="shared" si="102"/>
        <v>3156.3755424155074</v>
      </c>
      <c r="BT147" s="14">
        <f t="shared" si="102"/>
        <v>3190.4111726373185</v>
      </c>
      <c r="BU147" s="14">
        <f t="shared" si="102"/>
        <v>3274.5813688131643</v>
      </c>
      <c r="BV147" s="14">
        <f t="shared" si="102"/>
        <v>3396.5380063811763</v>
      </c>
      <c r="BW147" s="14">
        <f t="shared" si="102"/>
        <v>4231.3721539275048</v>
      </c>
      <c r="BX147" s="14">
        <f t="shared" si="102"/>
        <v>4388.9629608339028</v>
      </c>
      <c r="BY147" s="14">
        <f t="shared" si="102"/>
        <v>4552.4229897132127</v>
      </c>
      <c r="BZ147" s="14">
        <f t="shared" si="102"/>
        <v>4721.9708305152171</v>
      </c>
      <c r="CA147" s="14">
        <f t="shared" si="102"/>
        <v>4897.8332142288937</v>
      </c>
      <c r="CB147" s="14">
        <f t="shared" si="102"/>
        <v>5080.2453160826271</v>
      </c>
      <c r="CC147" s="14">
        <f t="shared" si="102"/>
        <v>5269.4510700366482</v>
      </c>
      <c r="CD147" s="14">
        <f t="shared" si="102"/>
        <v>5465.7034949882236</v>
      </c>
      <c r="CE147" s="14">
        <f t="shared" si="102"/>
        <v>3746.210374312253</v>
      </c>
      <c r="CF147" s="14">
        <f t="shared" si="102"/>
        <v>3885.7320930958413</v>
      </c>
      <c r="CG147" s="14">
        <f t="shared" si="102"/>
        <v>4030.4500790580714</v>
      </c>
      <c r="CH147" s="14">
        <f t="shared" si="102"/>
        <v>4180.5578590048581</v>
      </c>
      <c r="CI147" s="14">
        <v>0</v>
      </c>
    </row>
    <row r="148" spans="1:101" ht="36.75" customHeight="1" x14ac:dyDescent="0.25">
      <c r="A148" s="45" t="s">
        <v>172</v>
      </c>
      <c r="B148" s="64">
        <v>4.9967239362385202E-2</v>
      </c>
      <c r="C148" s="9"/>
      <c r="D148" s="64">
        <v>4.9967239362385202E-2</v>
      </c>
      <c r="E148" s="64">
        <v>4.9967239362385202E-2</v>
      </c>
      <c r="F148" s="64">
        <v>4.9967239362385202E-2</v>
      </c>
      <c r="G148" s="64">
        <v>4.9967239362385202E-2</v>
      </c>
      <c r="H148" s="64">
        <v>4.9967239362385202E-2</v>
      </c>
      <c r="I148" s="64">
        <v>4.9967239362385202E-2</v>
      </c>
      <c r="J148" s="64">
        <v>4.9967239362385202E-2</v>
      </c>
      <c r="K148" s="64">
        <v>4.9967239362385202E-2</v>
      </c>
      <c r="L148" s="64">
        <v>4.9967239362385202E-2</v>
      </c>
      <c r="M148" s="64">
        <v>4.9967239362385202E-2</v>
      </c>
      <c r="N148" s="64">
        <v>4.9967239362385202E-2</v>
      </c>
      <c r="O148" s="64">
        <v>4.9967239362385202E-2</v>
      </c>
      <c r="P148" s="64">
        <v>4.9967239362385202E-2</v>
      </c>
      <c r="Q148" s="64">
        <v>4.9967239362385202E-2</v>
      </c>
      <c r="R148" s="64">
        <v>4.9967239362385202E-2</v>
      </c>
      <c r="S148" s="64">
        <v>4.9967239362385202E-2</v>
      </c>
      <c r="T148" s="64">
        <v>4.9967239362385202E-2</v>
      </c>
      <c r="U148" s="64">
        <v>4.9967239362385202E-2</v>
      </c>
      <c r="V148" s="64">
        <v>4.9967239362385202E-2</v>
      </c>
      <c r="W148" s="64">
        <v>4.9967239362385202E-2</v>
      </c>
      <c r="X148" s="64">
        <v>4.9967239362385202E-2</v>
      </c>
      <c r="Y148" s="64">
        <v>4.9967239362385202E-2</v>
      </c>
      <c r="Z148" s="64">
        <v>4.9967239362385202E-2</v>
      </c>
      <c r="AA148" s="64">
        <v>4.9967239362385202E-2</v>
      </c>
      <c r="AB148" s="64">
        <v>4.9967239362385202E-2</v>
      </c>
      <c r="AC148" s="64">
        <v>4.9967239362385202E-2</v>
      </c>
      <c r="AD148" s="64">
        <v>4.9967239362385202E-2</v>
      </c>
      <c r="AE148" s="64">
        <v>4.9967239362385202E-2</v>
      </c>
      <c r="AF148" s="64">
        <v>4.9967239362385202E-2</v>
      </c>
      <c r="AG148" s="64">
        <v>4.9967239362385202E-2</v>
      </c>
      <c r="AH148" s="64">
        <v>4.9967239362385202E-2</v>
      </c>
      <c r="AI148" s="64">
        <v>4.9967239362385202E-2</v>
      </c>
      <c r="AJ148" s="64">
        <v>4.9967239362385202E-2</v>
      </c>
      <c r="AK148" s="64">
        <v>4.9967239362385202E-2</v>
      </c>
      <c r="AL148" s="64">
        <v>4.9967239362385202E-2</v>
      </c>
      <c r="AM148" s="64">
        <v>4.9967239362385202E-2</v>
      </c>
      <c r="AN148" s="64">
        <v>4.9967239362385202E-2</v>
      </c>
      <c r="AO148" s="64">
        <v>4.9967239362385202E-2</v>
      </c>
      <c r="AP148" s="64">
        <v>4.9967239362385202E-2</v>
      </c>
      <c r="AQ148" s="64">
        <v>4.9967239362385202E-2</v>
      </c>
      <c r="AR148" s="64">
        <v>4.9967239362385202E-2</v>
      </c>
      <c r="AS148" s="64">
        <v>4.9967239362385202E-2</v>
      </c>
      <c r="AT148" s="64">
        <v>4.9967239362385202E-2</v>
      </c>
      <c r="AU148" s="64">
        <v>4.9967239362385202E-2</v>
      </c>
      <c r="AV148" s="64">
        <v>4.9967239362385202E-2</v>
      </c>
      <c r="AW148" s="64">
        <v>4.9967239362385202E-2</v>
      </c>
      <c r="AX148" s="64">
        <v>4.9967239362385202E-2</v>
      </c>
      <c r="AY148" s="64">
        <v>4.9967239362385202E-2</v>
      </c>
      <c r="AZ148" s="64">
        <v>4.9967239362385202E-2</v>
      </c>
      <c r="BA148" s="64">
        <v>4.9967239362385202E-2</v>
      </c>
      <c r="BB148" s="64">
        <v>4.9967239362385202E-2</v>
      </c>
      <c r="BC148" s="64">
        <v>4.9967239362385202E-2</v>
      </c>
      <c r="BD148" s="64">
        <v>4.9967239362385202E-2</v>
      </c>
      <c r="BE148" s="64">
        <v>4.9967239362385202E-2</v>
      </c>
      <c r="BF148" s="64">
        <v>4.9967239362385202E-2</v>
      </c>
      <c r="BG148" s="64">
        <v>4.9967239362385202E-2</v>
      </c>
      <c r="BH148" s="64">
        <v>4.9967239362385202E-2</v>
      </c>
      <c r="BI148" s="64">
        <v>4.9967239362385202E-2</v>
      </c>
      <c r="BJ148" s="64">
        <v>4.9967239362385202E-2</v>
      </c>
      <c r="BK148" s="64">
        <v>4.9967239362385202E-2</v>
      </c>
      <c r="BL148" s="64">
        <v>4.9967239362385202E-2</v>
      </c>
      <c r="BM148" s="64">
        <v>4.9967239362385202E-2</v>
      </c>
      <c r="BN148" s="64">
        <v>4.9967239362385202E-2</v>
      </c>
      <c r="BO148" s="64">
        <v>4.9967239362385202E-2</v>
      </c>
      <c r="BP148" s="64">
        <v>4.9967239362385202E-2</v>
      </c>
      <c r="BQ148" s="64">
        <v>4.9967239362385202E-2</v>
      </c>
      <c r="BR148" s="64">
        <v>4.9967239362385202E-2</v>
      </c>
      <c r="BS148" s="64">
        <v>4.9967239362385202E-2</v>
      </c>
      <c r="BT148" s="64">
        <v>4.9967239362385202E-2</v>
      </c>
      <c r="BU148" s="64">
        <v>4.9967239362385202E-2</v>
      </c>
      <c r="BV148" s="64">
        <v>4.9967239362385202E-2</v>
      </c>
      <c r="BW148" s="64">
        <v>4.9967239362385202E-2</v>
      </c>
      <c r="BX148" s="64">
        <v>4.9967239362385202E-2</v>
      </c>
      <c r="BY148" s="64">
        <v>4.9967239362385202E-2</v>
      </c>
      <c r="BZ148" s="64">
        <v>4.9967239362385202E-2</v>
      </c>
      <c r="CA148" s="64">
        <v>4.9967239362385202E-2</v>
      </c>
      <c r="CB148" s="64">
        <v>4.9967239362385202E-2</v>
      </c>
      <c r="CC148" s="64">
        <v>4.9967239362385202E-2</v>
      </c>
      <c r="CD148" s="64">
        <v>4.9967239362385202E-2</v>
      </c>
      <c r="CE148" s="64">
        <v>4.9967239362385202E-2</v>
      </c>
      <c r="CF148" s="64">
        <v>4.9967239362385202E-2</v>
      </c>
      <c r="CG148" s="64">
        <v>4.9967239362385202E-2</v>
      </c>
      <c r="CH148" s="64">
        <v>4.9967239362385202E-2</v>
      </c>
      <c r="CI148" s="64">
        <v>4.9967239362385202E-2</v>
      </c>
    </row>
    <row r="149" spans="1:101" ht="36.75" customHeight="1" x14ac:dyDescent="0.25">
      <c r="A149" s="51" t="s">
        <v>173</v>
      </c>
      <c r="B149" s="9"/>
      <c r="C149" s="14">
        <f>C111/1000</f>
        <v>21736.939067389998</v>
      </c>
      <c r="D149" s="14">
        <f>D111/1000</f>
        <v>21926.916904775855</v>
      </c>
      <c r="E149" s="14">
        <f t="shared" ref="E149:BP149" si="103">E111/1000</f>
        <v>22013.299410235919</v>
      </c>
      <c r="F149" s="14">
        <f t="shared" si="103"/>
        <v>22105.433211023028</v>
      </c>
      <c r="G149" s="14">
        <f t="shared" si="103"/>
        <v>22210.750683487433</v>
      </c>
      <c r="H149" s="14">
        <f t="shared" si="103"/>
        <v>22433.447318366863</v>
      </c>
      <c r="I149" s="14">
        <f t="shared" si="103"/>
        <v>22853.609137946492</v>
      </c>
      <c r="J149" s="14">
        <f t="shared" si="103"/>
        <v>23292.895160513515</v>
      </c>
      <c r="K149" s="14">
        <f t="shared" si="103"/>
        <v>23742.323036834816</v>
      </c>
      <c r="L149" s="14">
        <f t="shared" si="103"/>
        <v>24187.598874616953</v>
      </c>
      <c r="M149" s="14">
        <f t="shared" si="103"/>
        <v>24573.447470102325</v>
      </c>
      <c r="N149" s="14">
        <f t="shared" si="103"/>
        <v>25268.452758018153</v>
      </c>
      <c r="O149" s="14">
        <f t="shared" si="103"/>
        <v>26005.351960173808</v>
      </c>
      <c r="P149" s="14">
        <f t="shared" si="103"/>
        <v>26759.493273643704</v>
      </c>
      <c r="Q149" s="14">
        <f t="shared" si="103"/>
        <v>27383.465873544745</v>
      </c>
      <c r="R149" s="14">
        <f t="shared" si="103"/>
        <v>28255.527292656443</v>
      </c>
      <c r="S149" s="14">
        <f t="shared" si="103"/>
        <v>29152.682473876619</v>
      </c>
      <c r="T149" s="14">
        <f t="shared" si="103"/>
        <v>30127.885573471704</v>
      </c>
      <c r="U149" s="14">
        <f t="shared" si="103"/>
        <v>31133.885064072951</v>
      </c>
      <c r="V149" s="14">
        <f t="shared" si="103"/>
        <v>32225.231441206961</v>
      </c>
      <c r="W149" s="14">
        <f t="shared" si="103"/>
        <v>33353.816220602865</v>
      </c>
      <c r="X149" s="14">
        <f t="shared" si="103"/>
        <v>34520.856045723041</v>
      </c>
      <c r="Y149" s="14">
        <f t="shared" si="103"/>
        <v>35727.604365465348</v>
      </c>
      <c r="Z149" s="14">
        <f t="shared" si="103"/>
        <v>36975.352379875469</v>
      </c>
      <c r="AA149" s="14">
        <f t="shared" si="103"/>
        <v>38133.31077915342</v>
      </c>
      <c r="AB149" s="14">
        <f t="shared" si="103"/>
        <v>38989.202774686994</v>
      </c>
      <c r="AC149" s="14">
        <f t="shared" si="103"/>
        <v>39671.960645982057</v>
      </c>
      <c r="AD149" s="14">
        <f t="shared" si="103"/>
        <v>40154.711324504358</v>
      </c>
      <c r="AE149" s="14">
        <f t="shared" si="103"/>
        <v>39878.391984795577</v>
      </c>
      <c r="AF149" s="14">
        <f t="shared" si="103"/>
        <v>39700.561725949257</v>
      </c>
      <c r="AG149" s="14">
        <f t="shared" si="103"/>
        <v>39637.672677385184</v>
      </c>
      <c r="AH149" s="14">
        <f t="shared" si="103"/>
        <v>39932.473418848611</v>
      </c>
      <c r="AI149" s="14">
        <f t="shared" si="103"/>
        <v>40671.409866219328</v>
      </c>
      <c r="AJ149" s="14">
        <f t="shared" si="103"/>
        <v>41333.303309598123</v>
      </c>
      <c r="AK149" s="14">
        <f t="shared" si="103"/>
        <v>41972.588372872684</v>
      </c>
      <c r="AL149" s="14">
        <f t="shared" si="103"/>
        <v>42595.524681338997</v>
      </c>
      <c r="AM149" s="14">
        <f t="shared" si="103"/>
        <v>42994.77982013912</v>
      </c>
      <c r="AN149" s="14">
        <f t="shared" si="103"/>
        <v>43349.586068673823</v>
      </c>
      <c r="AO149" s="14">
        <f t="shared" si="103"/>
        <v>43655.324015155471</v>
      </c>
      <c r="AP149" s="14">
        <f t="shared" si="103"/>
        <v>43907.054103029339</v>
      </c>
      <c r="AQ149" s="14">
        <f t="shared" si="103"/>
        <v>44099.497307435078</v>
      </c>
      <c r="AR149" s="14">
        <f t="shared" si="103"/>
        <v>44797.018215514181</v>
      </c>
      <c r="AS149" s="14">
        <f t="shared" si="103"/>
        <v>45479.526869189991</v>
      </c>
      <c r="AT149" s="14">
        <f t="shared" si="103"/>
        <v>46189.834753709467</v>
      </c>
      <c r="AU149" s="14">
        <f t="shared" si="103"/>
        <v>46884.149578063953</v>
      </c>
      <c r="AV149" s="14">
        <f t="shared" si="103"/>
        <v>47553.059028381525</v>
      </c>
      <c r="AW149" s="14">
        <f t="shared" si="103"/>
        <v>48207.462857130202</v>
      </c>
      <c r="AX149" s="14">
        <f t="shared" si="103"/>
        <v>48830.443753248874</v>
      </c>
      <c r="AY149" s="14">
        <f t="shared" si="103"/>
        <v>49418.043488126954</v>
      </c>
      <c r="AZ149" s="14">
        <f t="shared" si="103"/>
        <v>49966.017109940367</v>
      </c>
      <c r="BA149" s="14">
        <f t="shared" si="103"/>
        <v>50469.815304399242</v>
      </c>
      <c r="BB149" s="14">
        <f t="shared" si="103"/>
        <v>50924.565750742695</v>
      </c>
      <c r="BC149" s="14">
        <f t="shared" si="103"/>
        <v>51325.053418181094</v>
      </c>
      <c r="BD149" s="14">
        <f t="shared" si="103"/>
        <v>51665.69974507724</v>
      </c>
      <c r="BE149" s="14">
        <f t="shared" si="103"/>
        <v>51940.540640096719</v>
      </c>
      <c r="BF149" s="14">
        <f t="shared" si="103"/>
        <v>52143.203241337062</v>
      </c>
      <c r="BG149" s="14">
        <f t="shared" si="103"/>
        <v>52266.881366057059</v>
      </c>
      <c r="BH149" s="14">
        <f t="shared" si="103"/>
        <v>52304.309580062691</v>
      </c>
      <c r="BI149" s="14">
        <f t="shared" si="103"/>
        <v>52392.9700564835</v>
      </c>
      <c r="BJ149" s="14">
        <f t="shared" si="103"/>
        <v>52218.207745966531</v>
      </c>
      <c r="BK149" s="14">
        <f t="shared" si="103"/>
        <v>51942.723049392123</v>
      </c>
      <c r="BL149" s="14">
        <f t="shared" si="103"/>
        <v>51471.234608104758</v>
      </c>
      <c r="BM149" s="14">
        <f t="shared" si="103"/>
        <v>50926.62189792475</v>
      </c>
      <c r="BN149" s="14">
        <f t="shared" si="103"/>
        <v>50211.901489326738</v>
      </c>
      <c r="BO149" s="14">
        <f t="shared" si="103"/>
        <v>49367.903170598096</v>
      </c>
      <c r="BP149" s="14">
        <f t="shared" si="103"/>
        <v>48429.011309608446</v>
      </c>
      <c r="BQ149" s="14">
        <f t="shared" ref="BQ149:CI149" si="104">BQ111/1000</f>
        <v>47256.493772329748</v>
      </c>
      <c r="BR149" s="14">
        <f t="shared" si="104"/>
        <v>46652.356719319308</v>
      </c>
      <c r="BS149" s="14">
        <f t="shared" si="104"/>
        <v>45827.070651917405</v>
      </c>
      <c r="BT149" s="14">
        <f t="shared" si="104"/>
        <v>44926.511687821374</v>
      </c>
      <c r="BU149" s="14">
        <f t="shared" si="104"/>
        <v>43896.784082230573</v>
      </c>
      <c r="BV149" s="14">
        <f t="shared" si="104"/>
        <v>42693.647193325152</v>
      </c>
      <c r="BW149" s="14">
        <f t="shared" si="104"/>
        <v>40595.558727959753</v>
      </c>
      <c r="BX149" s="14">
        <f t="shared" si="104"/>
        <v>38235.043767135583</v>
      </c>
      <c r="BY149" s="14">
        <f t="shared" si="104"/>
        <v>35593.120361366098</v>
      </c>
      <c r="BZ149" s="14">
        <f t="shared" si="104"/>
        <v>32649.639495601448</v>
      </c>
      <c r="CA149" s="14">
        <f t="shared" si="104"/>
        <v>29383.21863314485</v>
      </c>
      <c r="CB149" s="14">
        <f t="shared" si="104"/>
        <v>25771.171635741866</v>
      </c>
      <c r="CC149" s="14">
        <f t="shared" si="104"/>
        <v>21789.434867477448</v>
      </c>
      <c r="CD149" s="14">
        <f t="shared" si="104"/>
        <v>17412.489280083566</v>
      </c>
      <c r="CE149" s="14">
        <f t="shared" si="104"/>
        <v>14536.332925524217</v>
      </c>
      <c r="CF149" s="14">
        <f t="shared" si="104"/>
        <v>11376.941259169364</v>
      </c>
      <c r="CG149" s="14">
        <f t="shared" si="104"/>
        <v>7914.9655272200034</v>
      </c>
      <c r="CH149" s="14">
        <f t="shared" si="104"/>
        <v>4129.8966452587738</v>
      </c>
      <c r="CI149" s="14">
        <f t="shared" si="104"/>
        <v>1.2130427174270153E-5</v>
      </c>
    </row>
    <row r="150" spans="1:101" ht="36.75" customHeight="1" x14ac:dyDescent="0.25">
      <c r="A150" s="45" t="s">
        <v>168</v>
      </c>
      <c r="B150" s="9"/>
      <c r="C150" s="9"/>
      <c r="D150" s="14">
        <f>D112/1000</f>
        <v>896.15700000000004</v>
      </c>
      <c r="E150" s="14">
        <f t="shared" ref="E150:BP150" si="105">E112/1000</f>
        <v>1009.245</v>
      </c>
      <c r="F150" s="14">
        <f t="shared" si="105"/>
        <v>1007.81</v>
      </c>
      <c r="G150" s="14">
        <f t="shared" si="105"/>
        <v>999.23</v>
      </c>
      <c r="H150" s="14">
        <f t="shared" si="105"/>
        <v>878.13896009951782</v>
      </c>
      <c r="I150" s="14">
        <f t="shared" si="105"/>
        <v>689.24729745203138</v>
      </c>
      <c r="J150" s="14">
        <f t="shared" si="105"/>
        <v>690.26832082858493</v>
      </c>
      <c r="K150" s="14">
        <f t="shared" si="105"/>
        <v>701.03727102916866</v>
      </c>
      <c r="L150" s="14">
        <f t="shared" si="105"/>
        <v>726.28526855273844</v>
      </c>
      <c r="M150" s="14">
        <f t="shared" si="105"/>
        <v>805.37823649337258</v>
      </c>
      <c r="N150" s="14">
        <f t="shared" si="105"/>
        <v>521.00039719526626</v>
      </c>
      <c r="O150" s="14">
        <f t="shared" si="105"/>
        <v>513.38487092926448</v>
      </c>
      <c r="P150" s="14">
        <f t="shared" si="105"/>
        <v>531.87452973275606</v>
      </c>
      <c r="Q150" s="14">
        <f t="shared" si="105"/>
        <v>694.77707919928821</v>
      </c>
      <c r="R150" s="14">
        <f t="shared" si="105"/>
        <v>482.87497660715428</v>
      </c>
      <c r="S150" s="14">
        <f t="shared" si="105"/>
        <v>500.26581546465638</v>
      </c>
      <c r="T150" s="14">
        <f t="shared" si="105"/>
        <v>467.42344322581016</v>
      </c>
      <c r="U150" s="14">
        <f t="shared" si="105"/>
        <v>484.25779201827629</v>
      </c>
      <c r="V150" s="14">
        <f t="shared" si="105"/>
        <v>449.7089583012513</v>
      </c>
      <c r="W150" s="14">
        <f t="shared" si="105"/>
        <v>465.90531637626276</v>
      </c>
      <c r="X150" s="14">
        <f t="shared" si="105"/>
        <v>482.68498952661713</v>
      </c>
      <c r="Y150" s="14">
        <f t="shared" si="105"/>
        <v>500.06898596141616</v>
      </c>
      <c r="Z150" s="14">
        <f t="shared" si="105"/>
        <v>518.0790705046137</v>
      </c>
      <c r="AA150" s="14">
        <f t="shared" si="105"/>
        <v>663.9415459812451</v>
      </c>
      <c r="AB150" s="14">
        <f t="shared" si="105"/>
        <v>1009.2804183836151</v>
      </c>
      <c r="AC150" s="14">
        <f t="shared" si="105"/>
        <v>1215.4614550807053</v>
      </c>
      <c r="AD150" s="14">
        <f t="shared" si="105"/>
        <v>1438.6346252416781</v>
      </c>
      <c r="AE150" s="14">
        <f t="shared" si="105"/>
        <v>2187.4191162253469</v>
      </c>
      <c r="AF150" s="14">
        <f t="shared" si="105"/>
        <v>2077.3494987483573</v>
      </c>
      <c r="AG150" s="14">
        <f t="shared" si="105"/>
        <v>1956.5142331051627</v>
      </c>
      <c r="AH150" s="14">
        <f t="shared" si="105"/>
        <v>1609.6593847605554</v>
      </c>
      <c r="AI150" s="14">
        <f t="shared" si="105"/>
        <v>1198.2241790752194</v>
      </c>
      <c r="AJ150" s="14">
        <f t="shared" si="105"/>
        <v>1305.3670430722045</v>
      </c>
      <c r="AK150" s="14">
        <f t="shared" si="105"/>
        <v>1356.79964100644</v>
      </c>
      <c r="AL150" s="14">
        <f t="shared" si="105"/>
        <v>1401.0863379146181</v>
      </c>
      <c r="AM150" s="14">
        <f t="shared" si="105"/>
        <v>1641.2914148261136</v>
      </c>
      <c r="AN150" s="14">
        <f t="shared" si="105"/>
        <v>1700.4028533893593</v>
      </c>
      <c r="AO150" s="14">
        <f t="shared" si="105"/>
        <v>1761.6432022347476</v>
      </c>
      <c r="AP150" s="14">
        <f t="shared" si="105"/>
        <v>1825.0891344918723</v>
      </c>
      <c r="AQ150" s="14">
        <f t="shared" si="105"/>
        <v>1890.8200846884247</v>
      </c>
      <c r="AR150" s="14">
        <f t="shared" si="105"/>
        <v>1421.0650445052781</v>
      </c>
      <c r="AS150" s="14">
        <f t="shared" si="105"/>
        <v>1466.3794684224547</v>
      </c>
      <c r="AT150" s="14">
        <f t="shared" si="105"/>
        <v>1470.5772928694685</v>
      </c>
      <c r="AU150" s="14">
        <f t="shared" si="105"/>
        <v>1517.2448065835401</v>
      </c>
      <c r="AV150" s="14">
        <f t="shared" si="105"/>
        <v>1571.8886817416078</v>
      </c>
      <c r="AW150" s="14">
        <f t="shared" si="105"/>
        <v>1614.9860394653613</v>
      </c>
      <c r="AX150" s="14">
        <f t="shared" si="105"/>
        <v>1673.1500846739143</v>
      </c>
      <c r="AY150" s="14">
        <f t="shared" si="105"/>
        <v>1733.4089196034624</v>
      </c>
      <c r="AZ150" s="14">
        <f t="shared" si="105"/>
        <v>1795.8379885247653</v>
      </c>
      <c r="BA150" s="14">
        <f t="shared" si="105"/>
        <v>1860.5154528490823</v>
      </c>
      <c r="BB150" s="14">
        <f t="shared" si="105"/>
        <v>1927.5222889865324</v>
      </c>
      <c r="BC150" s="14">
        <f t="shared" si="105"/>
        <v>1996.9423897288409</v>
      </c>
      <c r="BD150" s="14">
        <f t="shared" si="105"/>
        <v>2068.8626692834032</v>
      </c>
      <c r="BE150" s="14">
        <f t="shared" si="105"/>
        <v>2143.3731720901787</v>
      </c>
      <c r="BF150" s="14">
        <f t="shared" si="105"/>
        <v>2220.5671855576406</v>
      </c>
      <c r="BG150" s="14">
        <f t="shared" si="105"/>
        <v>2300.5413568589361</v>
      </c>
      <c r="BH150" s="14">
        <f t="shared" si="105"/>
        <v>2383.3958139344822</v>
      </c>
      <c r="BI150" s="14">
        <f t="shared" si="105"/>
        <v>2334.9244758688874</v>
      </c>
      <c r="BJ150" s="14">
        <f t="shared" si="105"/>
        <v>2579.5714899662835</v>
      </c>
      <c r="BK150" s="14">
        <f t="shared" si="105"/>
        <v>2661.3861640747405</v>
      </c>
      <c r="BL150" s="14">
        <f t="shared" si="105"/>
        <v>2826.1674320274033</v>
      </c>
      <c r="BM150" s="14">
        <f t="shared" si="105"/>
        <v>2868.4411893309384</v>
      </c>
      <c r="BN150" s="14">
        <f t="shared" si="105"/>
        <v>2996.4104871620834</v>
      </c>
      <c r="BO150" s="14">
        <f t="shared" si="105"/>
        <v>3078.7767952410568</v>
      </c>
      <c r="BP150" s="14">
        <f t="shared" si="105"/>
        <v>3123.4840477899475</v>
      </c>
      <c r="BQ150" s="14">
        <f t="shared" ref="BQ150:BW150" si="106">BQ112/1000</f>
        <v>3290.8240174249959</v>
      </c>
      <c r="BR150" s="14">
        <f t="shared" si="106"/>
        <v>2713.2693633011495</v>
      </c>
      <c r="BS150" s="14">
        <f t="shared" si="106"/>
        <v>2884.5743832804478</v>
      </c>
      <c r="BT150" s="14">
        <f t="shared" si="106"/>
        <v>2683.5177120572134</v>
      </c>
      <c r="BU150" s="14">
        <f t="shared" si="106"/>
        <v>2780.165139160496</v>
      </c>
      <c r="BV150" s="14">
        <f t="shared" si="106"/>
        <v>2880.2933426803893</v>
      </c>
      <c r="BW150" s="14">
        <f t="shared" si="106"/>
        <v>3713.079901597594</v>
      </c>
      <c r="BX150" s="14">
        <v>0</v>
      </c>
      <c r="BY150">
        <v>0</v>
      </c>
    </row>
    <row r="151" spans="1:101" ht="36.75" customHeight="1" x14ac:dyDescent="0.25">
      <c r="A151" s="45" t="s">
        <v>169</v>
      </c>
      <c r="B151" s="64">
        <v>4.6391468359779801E-2</v>
      </c>
      <c r="C151" s="9"/>
      <c r="D151" s="64">
        <v>4.6391468359779801E-2</v>
      </c>
      <c r="E151" s="64">
        <v>4.6391468359779801E-2</v>
      </c>
      <c r="F151" s="64">
        <v>4.6391468359779801E-2</v>
      </c>
      <c r="G151" s="64">
        <v>4.6391468359779801E-2</v>
      </c>
      <c r="H151" s="64">
        <v>4.6391468359779801E-2</v>
      </c>
      <c r="I151" s="64">
        <v>4.6391468359779801E-2</v>
      </c>
      <c r="J151" s="64">
        <v>4.6391468359779801E-2</v>
      </c>
      <c r="K151" s="64">
        <v>4.6391468359779801E-2</v>
      </c>
      <c r="L151" s="64">
        <v>4.6391468359779801E-2</v>
      </c>
      <c r="M151" s="64">
        <v>4.6391468359779801E-2</v>
      </c>
      <c r="N151" s="64">
        <v>4.6391468359779801E-2</v>
      </c>
      <c r="O151" s="64">
        <v>4.6391468359779801E-2</v>
      </c>
      <c r="P151" s="64">
        <v>4.6391468359779801E-2</v>
      </c>
      <c r="Q151" s="64">
        <v>4.6391468359779801E-2</v>
      </c>
      <c r="R151" s="64">
        <v>4.6391468359779801E-2</v>
      </c>
      <c r="S151" s="64">
        <v>4.6391468359779801E-2</v>
      </c>
      <c r="T151" s="64">
        <v>4.6391468359779801E-2</v>
      </c>
      <c r="U151" s="64">
        <v>4.6391468359779801E-2</v>
      </c>
      <c r="V151" s="64">
        <v>4.6391468359779801E-2</v>
      </c>
      <c r="W151" s="64">
        <v>4.6391468359779801E-2</v>
      </c>
      <c r="X151" s="64">
        <v>4.6391468359779801E-2</v>
      </c>
      <c r="Y151" s="64">
        <v>4.6391468359779801E-2</v>
      </c>
      <c r="Z151" s="64">
        <v>4.6391468359779801E-2</v>
      </c>
      <c r="AA151" s="64">
        <v>4.6391468359779801E-2</v>
      </c>
      <c r="AB151" s="64">
        <v>4.6391468359779801E-2</v>
      </c>
      <c r="AC151" s="64">
        <v>4.6391468359779801E-2</v>
      </c>
      <c r="AD151" s="64">
        <v>4.6391468359779801E-2</v>
      </c>
      <c r="AE151" s="64">
        <v>4.6391468359779801E-2</v>
      </c>
      <c r="AF151" s="64">
        <v>4.6391468359779801E-2</v>
      </c>
      <c r="AG151" s="64">
        <v>4.6391468359779801E-2</v>
      </c>
      <c r="AH151" s="64">
        <v>4.6391468359779801E-2</v>
      </c>
      <c r="AI151" s="64">
        <v>4.6391468359779801E-2</v>
      </c>
      <c r="AJ151" s="64">
        <v>4.6391468359779801E-2</v>
      </c>
      <c r="AK151" s="64">
        <v>4.6391468359779801E-2</v>
      </c>
      <c r="AL151" s="64">
        <v>4.6391468359779801E-2</v>
      </c>
      <c r="AM151" s="64">
        <v>4.6391468359779801E-2</v>
      </c>
      <c r="AN151" s="64">
        <v>4.6391468359779801E-2</v>
      </c>
      <c r="AO151" s="64">
        <v>4.6391468359779801E-2</v>
      </c>
      <c r="AP151" s="64">
        <v>4.6391468359779801E-2</v>
      </c>
      <c r="AQ151" s="64">
        <v>4.6391468359779801E-2</v>
      </c>
      <c r="AR151" s="64">
        <v>4.6391468359779801E-2</v>
      </c>
      <c r="AS151" s="64">
        <v>4.6391468359779801E-2</v>
      </c>
      <c r="AT151" s="64">
        <v>4.6391468359779801E-2</v>
      </c>
      <c r="AU151" s="64">
        <v>4.6391468359779801E-2</v>
      </c>
      <c r="AV151" s="64">
        <v>4.6391468359779801E-2</v>
      </c>
      <c r="AW151" s="64">
        <v>4.6391468359779801E-2</v>
      </c>
      <c r="AX151" s="64">
        <v>4.6391468359779801E-2</v>
      </c>
      <c r="AY151" s="64">
        <v>4.6391468359779801E-2</v>
      </c>
      <c r="AZ151" s="64">
        <v>4.6391468359779801E-2</v>
      </c>
      <c r="BA151" s="64">
        <v>4.6391468359779801E-2</v>
      </c>
      <c r="BB151" s="64">
        <v>4.6391468359779801E-2</v>
      </c>
      <c r="BC151" s="64">
        <v>4.6391468359779801E-2</v>
      </c>
      <c r="BD151" s="64">
        <v>4.6391468359779801E-2</v>
      </c>
      <c r="BE151" s="64">
        <v>4.6391468359779801E-2</v>
      </c>
      <c r="BF151" s="64">
        <v>4.6391468359779801E-2</v>
      </c>
      <c r="BG151" s="64">
        <v>4.6391468359779801E-2</v>
      </c>
      <c r="BH151" s="64">
        <v>4.6391468359779801E-2</v>
      </c>
      <c r="BI151" s="64">
        <v>4.6391468359779801E-2</v>
      </c>
      <c r="BJ151" s="64">
        <v>4.6391468359779801E-2</v>
      </c>
      <c r="BK151" s="64">
        <v>4.6391468359779801E-2</v>
      </c>
      <c r="BL151" s="64">
        <v>4.6391468359779801E-2</v>
      </c>
      <c r="BM151" s="64">
        <v>4.6391468359779801E-2</v>
      </c>
      <c r="BN151" s="64">
        <v>4.6391468359779801E-2</v>
      </c>
      <c r="BO151" s="64">
        <v>4.6391468359779801E-2</v>
      </c>
      <c r="BP151" s="64">
        <v>4.6391468359779801E-2</v>
      </c>
      <c r="BQ151" s="64">
        <v>4.6391468359779801E-2</v>
      </c>
      <c r="BR151" s="64">
        <v>4.6391468359779801E-2</v>
      </c>
      <c r="BS151" s="64">
        <v>4.6391468359779801E-2</v>
      </c>
      <c r="BT151" s="64">
        <v>4.6391468359779801E-2</v>
      </c>
      <c r="BU151" s="64">
        <v>4.6391468359779801E-2</v>
      </c>
      <c r="BV151" s="64">
        <v>4.6391468359779801E-2</v>
      </c>
      <c r="BW151" s="64">
        <v>4.6391468359779801E-2</v>
      </c>
      <c r="BX151" s="64">
        <v>4.6391468359779801E-2</v>
      </c>
    </row>
    <row r="152" spans="1:101" ht="36.75" customHeight="1" x14ac:dyDescent="0.25">
      <c r="A152" s="51" t="s">
        <v>170</v>
      </c>
      <c r="B152" s="9"/>
      <c r="C152" s="14">
        <f>C114/1000</f>
        <v>21736.939067389998</v>
      </c>
      <c r="D152" s="14">
        <f>D114/1000</f>
        <v>21849.19058837328</v>
      </c>
      <c r="E152" s="14">
        <f t="shared" ref="E152:BP152" si="107">E114/1000</f>
        <v>21853.561622240595</v>
      </c>
      <c r="F152" s="14">
        <f t="shared" si="107"/>
        <v>21859.570434787267</v>
      </c>
      <c r="G152" s="14">
        <f t="shared" si="107"/>
        <v>21874.438004971074</v>
      </c>
      <c r="H152" s="14">
        <f t="shared" si="107"/>
        <v>22011.086343467134</v>
      </c>
      <c r="I152" s="14">
        <f t="shared" si="107"/>
        <v>22342.96566168244</v>
      </c>
      <c r="J152" s="14">
        <f t="shared" si="107"/>
        <v>22689.220325411439</v>
      </c>
      <c r="K152" s="14">
        <f t="shared" si="107"/>
        <v>23040.769301216667</v>
      </c>
      <c r="L152" s="14">
        <f t="shared" si="107"/>
        <v>23383.379152686302</v>
      </c>
      <c r="M152" s="14">
        <f t="shared" si="107"/>
        <v>23662.79021029951</v>
      </c>
      <c r="N152" s="14">
        <f t="shared" si="107"/>
        <v>24239.541396449462</v>
      </c>
      <c r="O152" s="14">
        <f t="shared" si="107"/>
        <v>24850.664443269154</v>
      </c>
      <c r="P152" s="14">
        <f t="shared" si="107"/>
        <v>25471.648726775817</v>
      </c>
      <c r="Q152" s="14">
        <f t="shared" si="107"/>
        <v>25958.538833556173</v>
      </c>
      <c r="R152" s="14">
        <f t="shared" si="107"/>
        <v>26679.918589912049</v>
      </c>
      <c r="S152" s="14">
        <f t="shared" si="107"/>
        <v>27417.373373552797</v>
      </c>
      <c r="T152" s="14">
        <f t="shared" si="107"/>
        <v>28221.882139694426</v>
      </c>
      <c r="U152" s="14">
        <f t="shared" si="107"/>
        <v>29046.878900013216</v>
      </c>
      <c r="V152" s="14">
        <f t="shared" si="107"/>
        <v>29944.697305152284</v>
      </c>
      <c r="W152" s="14">
        <f t="shared" si="107"/>
        <v>30867.970466351173</v>
      </c>
      <c r="X152" s="14">
        <f t="shared" si="107"/>
        <v>31817.2959520449</v>
      </c>
      <c r="Y152" s="14">
        <f t="shared" si="107"/>
        <v>32793.278044536521</v>
      </c>
      <c r="Z152" s="14">
        <f t="shared" si="107"/>
        <v>33796.527294848485</v>
      </c>
      <c r="AA152" s="14">
        <f t="shared" si="107"/>
        <v>34700.456275536642</v>
      </c>
      <c r="AB152" s="14">
        <f t="shared" si="107"/>
        <v>35300.980976529507</v>
      </c>
      <c r="AC152" s="14">
        <f t="shared" si="107"/>
        <v>35723.183863490653</v>
      </c>
      <c r="AD152" s="14">
        <f t="shared" si="107"/>
        <v>35941.800192162693</v>
      </c>
      <c r="AE152" s="14">
        <f t="shared" si="107"/>
        <v>35421.773962345585</v>
      </c>
      <c r="AF152" s="14">
        <f t="shared" si="107"/>
        <v>34987.692569618659</v>
      </c>
      <c r="AG152" s="14">
        <f t="shared" si="107"/>
        <v>34654.308769338662</v>
      </c>
      <c r="AH152" s="14">
        <f t="shared" si="107"/>
        <v>34652.313653380916</v>
      </c>
      <c r="AI152" s="14">
        <f t="shared" si="107"/>
        <v>35061.661186749683</v>
      </c>
      <c r="AJ152" s="14">
        <f t="shared" si="107"/>
        <v>35382.856089263892</v>
      </c>
      <c r="AK152" s="14">
        <f t="shared" si="107"/>
        <v>35667.519097001183</v>
      </c>
      <c r="AL152" s="14">
        <f t="shared" si="107"/>
        <v>35921.101342746937</v>
      </c>
      <c r="AM152" s="14">
        <f t="shared" si="107"/>
        <v>35946.242564311309</v>
      </c>
      <c r="AN152" s="14">
        <f t="shared" si="107"/>
        <v>35913.438685497167</v>
      </c>
      <c r="AO152" s="14">
        <f t="shared" si="107"/>
        <v>35817.872637731554</v>
      </c>
      <c r="AP152" s="14">
        <f t="shared" si="107"/>
        <v>35654.427208427616</v>
      </c>
      <c r="AQ152" s="14">
        <f t="shared" si="107"/>
        <v>35417.66835546503</v>
      </c>
      <c r="AR152" s="14">
        <f t="shared" si="107"/>
        <v>35639.680951849485</v>
      </c>
      <c r="AS152" s="14">
        <f t="shared" si="107"/>
        <v>35826.678614657394</v>
      </c>
      <c r="AT152" s="14">
        <f t="shared" si="107"/>
        <v>36018.153549175797</v>
      </c>
      <c r="AU152" s="14">
        <f t="shared" si="107"/>
        <v>36171.843773346533</v>
      </c>
      <c r="AV152" s="14">
        <f t="shared" si="107"/>
        <v>36278.020037531023</v>
      </c>
      <c r="AW152" s="14">
        <f t="shared" si="107"/>
        <v>36346.024616792238</v>
      </c>
      <c r="AX152" s="14">
        <f t="shared" si="107"/>
        <v>36359.019983132021</v>
      </c>
      <c r="AY152" s="14">
        <f t="shared" si="107"/>
        <v>36312.359388668629</v>
      </c>
      <c r="AZ152" s="14">
        <f t="shared" si="107"/>
        <v>36201.105071792234</v>
      </c>
      <c r="BA152" s="14">
        <f t="shared" si="107"/>
        <v>36020.012039470254</v>
      </c>
      <c r="BB152" s="14">
        <f t="shared" si="107"/>
        <v>35763.510999331687</v>
      </c>
      <c r="BC152" s="14">
        <f t="shared" si="107"/>
        <v>35425.690398562976</v>
      </c>
      <c r="BD152" s="14">
        <f t="shared" si="107"/>
        <v>35000.277524527854</v>
      </c>
      <c r="BE152" s="14">
        <f t="shared" si="107"/>
        <v>34480.618619800312</v>
      </c>
      <c r="BF152" s="14">
        <f t="shared" si="107"/>
        <v>33859.657961968769</v>
      </c>
      <c r="BG152" s="14">
        <f t="shared" si="107"/>
        <v>33129.915856125474</v>
      </c>
      <c r="BH152" s="14">
        <f t="shared" si="107"/>
        <v>32283.465485392593</v>
      </c>
      <c r="BI152" s="14">
        <f t="shared" si="107"/>
        <v>31446.218377133333</v>
      </c>
      <c r="BJ152" s="14">
        <f t="shared" si="107"/>
        <v>30325.483132044548</v>
      </c>
      <c r="BK152" s="14">
        <f t="shared" si="107"/>
        <v>29070.940659185086</v>
      </c>
      <c r="BL152" s="14">
        <f t="shared" si="107"/>
        <v>27593.416850937301</v>
      </c>
      <c r="BM152" s="14">
        <f t="shared" si="107"/>
        <v>26005.07478638483</v>
      </c>
      <c r="BN152" s="14">
        <f t="shared" si="107"/>
        <v>24215.07790336902</v>
      </c>
      <c r="BO152" s="14">
        <f t="shared" si="107"/>
        <v>22259.67412851171</v>
      </c>
      <c r="BP152" s="14">
        <f t="shared" si="107"/>
        <v>20168.849048753618</v>
      </c>
      <c r="BQ152" s="14">
        <f t="shared" ref="BQ152:BX152" si="108">BQ114/1000</f>
        <v>17813.687553827047</v>
      </c>
      <c r="BR152" s="14">
        <f t="shared" si="108"/>
        <v>15926.821313050266</v>
      </c>
      <c r="BS152" s="14">
        <f t="shared" si="108"/>
        <v>13781.115556786057</v>
      </c>
      <c r="BT152" s="14">
        <f t="shared" si="108"/>
        <v>11736.924031043951</v>
      </c>
      <c r="BU152" s="14">
        <f t="shared" si="108"/>
        <v>9501.2520317107665</v>
      </c>
      <c r="BV152" s="14">
        <f t="shared" si="108"/>
        <v>7061.7357220377789</v>
      </c>
      <c r="BW152" s="14">
        <f t="shared" si="108"/>
        <v>3676.260109754227</v>
      </c>
      <c r="BX152" s="14">
        <f t="shared" si="108"/>
        <v>-2.5514014996588229E-6</v>
      </c>
    </row>
    <row r="153" spans="1:101" ht="36.75" customHeight="1" x14ac:dyDescent="0.25">
      <c r="A153" s="45" t="s">
        <v>165</v>
      </c>
      <c r="B153" s="9"/>
      <c r="C153" s="9"/>
      <c r="D153" s="14">
        <f>D115/1000</f>
        <v>896.15700000000004</v>
      </c>
      <c r="E153" s="14">
        <f t="shared" ref="E153:BH153" si="109">E115/1000</f>
        <v>1009.245</v>
      </c>
      <c r="F153" s="14">
        <f t="shared" si="109"/>
        <v>1007.81</v>
      </c>
      <c r="G153" s="14">
        <f t="shared" si="109"/>
        <v>999.23</v>
      </c>
      <c r="H153" s="14">
        <f t="shared" si="109"/>
        <v>878.13896009951782</v>
      </c>
      <c r="I153" s="14">
        <f t="shared" si="109"/>
        <v>689.24729745203138</v>
      </c>
      <c r="J153" s="14">
        <f t="shared" si="109"/>
        <v>690.26832082858493</v>
      </c>
      <c r="K153" s="14">
        <f t="shared" si="109"/>
        <v>701.03727102916866</v>
      </c>
      <c r="L153" s="14">
        <f t="shared" si="109"/>
        <v>726.28526855273844</v>
      </c>
      <c r="M153" s="14">
        <f t="shared" si="109"/>
        <v>805.37823649337258</v>
      </c>
      <c r="N153" s="14">
        <f t="shared" si="109"/>
        <v>521.00039719526626</v>
      </c>
      <c r="O153" s="14">
        <f t="shared" si="109"/>
        <v>513.38487092926448</v>
      </c>
      <c r="P153" s="14">
        <f t="shared" si="109"/>
        <v>531.87452973275606</v>
      </c>
      <c r="Q153" s="14">
        <f t="shared" si="109"/>
        <v>694.77707919928821</v>
      </c>
      <c r="R153" s="14">
        <f t="shared" si="109"/>
        <v>482.87497660715428</v>
      </c>
      <c r="S153" s="14">
        <f t="shared" si="109"/>
        <v>500.26581546465638</v>
      </c>
      <c r="T153" s="14">
        <f t="shared" si="109"/>
        <v>467.42344322581016</v>
      </c>
      <c r="U153" s="14">
        <f t="shared" si="109"/>
        <v>484.25779201827629</v>
      </c>
      <c r="V153" s="14">
        <f t="shared" si="109"/>
        <v>449.7089583012513</v>
      </c>
      <c r="W153" s="14">
        <f t="shared" si="109"/>
        <v>465.90531637626276</v>
      </c>
      <c r="X153" s="14">
        <f t="shared" si="109"/>
        <v>482.68498952661713</v>
      </c>
      <c r="Y153" s="14">
        <f t="shared" si="109"/>
        <v>500.06898596141616</v>
      </c>
      <c r="Z153" s="14">
        <f t="shared" si="109"/>
        <v>518.0790705046137</v>
      </c>
      <c r="AA153" s="14">
        <f t="shared" si="109"/>
        <v>663.9415459812451</v>
      </c>
      <c r="AB153" s="14">
        <f t="shared" si="109"/>
        <v>1009.2804183836151</v>
      </c>
      <c r="AC153" s="14">
        <f t="shared" si="109"/>
        <v>1215.4614550807053</v>
      </c>
      <c r="AD153" s="14">
        <f t="shared" si="109"/>
        <v>1438.6346252416781</v>
      </c>
      <c r="AE153" s="14">
        <f t="shared" si="109"/>
        <v>2187.4191162253469</v>
      </c>
      <c r="AF153" s="14">
        <f t="shared" si="109"/>
        <v>2077.3494987483573</v>
      </c>
      <c r="AG153" s="14">
        <f t="shared" si="109"/>
        <v>1956.5142331051627</v>
      </c>
      <c r="AH153" s="14">
        <f t="shared" si="109"/>
        <v>1609.6593847605554</v>
      </c>
      <c r="AI153" s="14">
        <f t="shared" si="109"/>
        <v>1198.2241790752194</v>
      </c>
      <c r="AJ153" s="14">
        <f t="shared" si="109"/>
        <v>1305.3670430722045</v>
      </c>
      <c r="AK153" s="14">
        <f t="shared" si="109"/>
        <v>1356.79964100644</v>
      </c>
      <c r="AL153" s="14">
        <f t="shared" si="109"/>
        <v>1401.0863379146181</v>
      </c>
      <c r="AM153" s="14">
        <f t="shared" si="109"/>
        <v>1641.2914148261136</v>
      </c>
      <c r="AN153" s="14">
        <f t="shared" si="109"/>
        <v>1700.4028533893593</v>
      </c>
      <c r="AO153" s="14">
        <f t="shared" si="109"/>
        <v>1761.6432022347476</v>
      </c>
      <c r="AP153" s="14">
        <f t="shared" si="109"/>
        <v>1825.0891344918723</v>
      </c>
      <c r="AQ153" s="14">
        <f t="shared" si="109"/>
        <v>1890.8200846884247</v>
      </c>
      <c r="AR153" s="14">
        <f t="shared" si="109"/>
        <v>1421.0650445052781</v>
      </c>
      <c r="AS153" s="14">
        <f t="shared" si="109"/>
        <v>1466.3794684224547</v>
      </c>
      <c r="AT153" s="14">
        <f t="shared" si="109"/>
        <v>1470.5772928694685</v>
      </c>
      <c r="AU153" s="14">
        <f t="shared" si="109"/>
        <v>1517.2448065835401</v>
      </c>
      <c r="AV153" s="14">
        <f t="shared" si="109"/>
        <v>1571.8886817416078</v>
      </c>
      <c r="AW153" s="14">
        <f t="shared" si="109"/>
        <v>1614.9860394653613</v>
      </c>
      <c r="AX153" s="14">
        <f t="shared" si="109"/>
        <v>1673.1500846739143</v>
      </c>
      <c r="AY153" s="14">
        <f t="shared" si="109"/>
        <v>1733.4089196034624</v>
      </c>
      <c r="AZ153" s="14">
        <f t="shared" si="109"/>
        <v>1795.8379885247653</v>
      </c>
      <c r="BA153" s="14">
        <f t="shared" si="109"/>
        <v>1860.5154528490823</v>
      </c>
      <c r="BB153" s="14">
        <f t="shared" si="109"/>
        <v>1927.5222889865324</v>
      </c>
      <c r="BC153" s="14">
        <f t="shared" si="109"/>
        <v>1996.9423897288409</v>
      </c>
      <c r="BD153" s="14">
        <f t="shared" si="109"/>
        <v>2068.8626692834032</v>
      </c>
      <c r="BE153" s="14">
        <f t="shared" si="109"/>
        <v>1605.2878569210964</v>
      </c>
      <c r="BF153" s="14">
        <f t="shared" si="109"/>
        <v>1663.1026201456807</v>
      </c>
      <c r="BG153" s="14">
        <f t="shared" si="109"/>
        <v>1722.9995936307514</v>
      </c>
      <c r="BH153" s="14">
        <f t="shared" si="109"/>
        <v>1785.0537685952816</v>
      </c>
      <c r="BI153" s="14">
        <v>0</v>
      </c>
    </row>
    <row r="154" spans="1:101" ht="36.75" customHeight="1" x14ac:dyDescent="0.25">
      <c r="A154" s="45" t="s">
        <v>166</v>
      </c>
      <c r="B154" s="64">
        <v>4.0951630202652099E-2</v>
      </c>
      <c r="C154" s="9"/>
      <c r="D154" s="64">
        <v>4.0951630202652099E-2</v>
      </c>
      <c r="E154" s="64">
        <v>4.0951630202652099E-2</v>
      </c>
      <c r="F154" s="64">
        <v>4.0951630202652099E-2</v>
      </c>
      <c r="G154" s="64">
        <v>4.0951630202652099E-2</v>
      </c>
      <c r="H154" s="64">
        <v>4.0951630202652099E-2</v>
      </c>
      <c r="I154" s="64">
        <v>4.0951630202652099E-2</v>
      </c>
      <c r="J154" s="64">
        <v>4.0951630202652099E-2</v>
      </c>
      <c r="K154" s="64">
        <v>4.0951630202652099E-2</v>
      </c>
      <c r="L154" s="64">
        <v>4.0951630202652099E-2</v>
      </c>
      <c r="M154" s="64">
        <v>4.0951630202652099E-2</v>
      </c>
      <c r="N154" s="64">
        <v>4.0951630202652099E-2</v>
      </c>
      <c r="O154" s="64">
        <v>4.0951630202652099E-2</v>
      </c>
      <c r="P154" s="64">
        <v>4.0951630202652099E-2</v>
      </c>
      <c r="Q154" s="64">
        <v>4.0951630202652099E-2</v>
      </c>
      <c r="R154" s="64">
        <v>4.0951630202652099E-2</v>
      </c>
      <c r="S154" s="64">
        <v>4.0951630202652099E-2</v>
      </c>
      <c r="T154" s="64">
        <v>4.0951630202652099E-2</v>
      </c>
      <c r="U154" s="64">
        <v>4.0951630202652099E-2</v>
      </c>
      <c r="V154" s="64">
        <v>4.0951630202652099E-2</v>
      </c>
      <c r="W154" s="64">
        <v>4.0951630202652099E-2</v>
      </c>
      <c r="X154" s="64">
        <v>4.0951630202652099E-2</v>
      </c>
      <c r="Y154" s="64">
        <v>4.0951630202652099E-2</v>
      </c>
      <c r="Z154" s="64">
        <v>4.0951630202652099E-2</v>
      </c>
      <c r="AA154" s="64">
        <v>4.0951630202652099E-2</v>
      </c>
      <c r="AB154" s="64">
        <v>4.0951630202652099E-2</v>
      </c>
      <c r="AC154" s="64">
        <v>4.0951630202652099E-2</v>
      </c>
      <c r="AD154" s="64">
        <v>4.0951630202652099E-2</v>
      </c>
      <c r="AE154" s="64">
        <v>4.0951630202652099E-2</v>
      </c>
      <c r="AF154" s="64">
        <v>4.0951630202652099E-2</v>
      </c>
      <c r="AG154" s="64">
        <v>4.0951630202652099E-2</v>
      </c>
      <c r="AH154" s="64">
        <v>4.0951630202652099E-2</v>
      </c>
      <c r="AI154" s="64">
        <v>4.0951630202652099E-2</v>
      </c>
      <c r="AJ154" s="64">
        <v>4.0951630202652099E-2</v>
      </c>
      <c r="AK154" s="64">
        <v>4.0951630202652099E-2</v>
      </c>
      <c r="AL154" s="64">
        <v>4.0951630202652099E-2</v>
      </c>
      <c r="AM154" s="64">
        <v>4.0951630202652099E-2</v>
      </c>
      <c r="AN154" s="64">
        <v>4.0951630202652099E-2</v>
      </c>
      <c r="AO154" s="64">
        <v>4.0951630202652099E-2</v>
      </c>
      <c r="AP154" s="64">
        <v>4.0951630202652099E-2</v>
      </c>
      <c r="AQ154" s="64">
        <v>4.0951630202652099E-2</v>
      </c>
      <c r="AR154" s="64">
        <v>4.0951630202652099E-2</v>
      </c>
      <c r="AS154" s="64">
        <v>4.0951630202652099E-2</v>
      </c>
      <c r="AT154" s="64">
        <v>4.0951630202652099E-2</v>
      </c>
      <c r="AU154" s="64">
        <v>4.0951630202652099E-2</v>
      </c>
      <c r="AV154" s="64">
        <v>4.0951630202652099E-2</v>
      </c>
      <c r="AW154" s="64">
        <v>4.0951630202652099E-2</v>
      </c>
      <c r="AX154" s="64">
        <v>4.0951630202652099E-2</v>
      </c>
      <c r="AY154" s="64">
        <v>4.0951630202652099E-2</v>
      </c>
      <c r="AZ154" s="64">
        <v>4.0951630202652099E-2</v>
      </c>
      <c r="BA154" s="64">
        <v>4.0951630202652099E-2</v>
      </c>
      <c r="BB154" s="64">
        <v>4.0951630202652099E-2</v>
      </c>
      <c r="BC154" s="64">
        <v>4.0951630202652099E-2</v>
      </c>
      <c r="BD154" s="64">
        <v>4.0951630202652099E-2</v>
      </c>
      <c r="BE154" s="64">
        <v>4.0951630202652099E-2</v>
      </c>
      <c r="BF154" s="64">
        <v>4.0951630202652099E-2</v>
      </c>
      <c r="BG154" s="64">
        <v>4.0951630202652099E-2</v>
      </c>
      <c r="BH154" s="64">
        <v>4.0951630202652099E-2</v>
      </c>
      <c r="BI154" s="64">
        <v>4.0951630202652099E-2</v>
      </c>
    </row>
    <row r="155" spans="1:101" ht="36.75" customHeight="1" x14ac:dyDescent="0.25">
      <c r="A155" s="51" t="s">
        <v>167</v>
      </c>
      <c r="B155" s="9"/>
      <c r="C155" s="14">
        <f>C117/1000</f>
        <v>21736.939067389998</v>
      </c>
      <c r="D155" s="14">
        <f>D117/1000</f>
        <v>21730.945157815335</v>
      </c>
      <c r="E155" s="14">
        <f t="shared" ref="E155:BH155" si="110">E117/1000</f>
        <v>21611.617787872299</v>
      </c>
      <c r="F155" s="14">
        <f t="shared" si="110"/>
        <v>21488.838767602301</v>
      </c>
      <c r="G155" s="14">
        <f t="shared" si="110"/>
        <v>21369.611746297564</v>
      </c>
      <c r="H155" s="14">
        <f t="shared" si="110"/>
        <v>21366.593224006672</v>
      </c>
      <c r="I155" s="14">
        <f t="shared" si="110"/>
        <v>21552.342750954649</v>
      </c>
      <c r="J155" s="14">
        <f t="shared" si="110"/>
        <v>21744.67800046397</v>
      </c>
      <c r="K155" s="14">
        <f t="shared" si="110"/>
        <v>21934.120741785544</v>
      </c>
      <c r="L155" s="14">
        <f t="shared" si="110"/>
        <v>22106.073474670728</v>
      </c>
      <c r="M155" s="14">
        <f t="shared" si="110"/>
        <v>22205.974984344724</v>
      </c>
      <c r="N155" s="14">
        <f t="shared" si="110"/>
        <v>22594.345462997688</v>
      </c>
      <c r="O155" s="14">
        <f t="shared" si="110"/>
        <v>23006.235872140071</v>
      </c>
      <c r="P155" s="14">
        <f t="shared" si="110"/>
        <v>23416.50420619818</v>
      </c>
      <c r="Q155" s="14">
        <f t="shared" si="110"/>
        <v>23680.671147889967</v>
      </c>
      <c r="R155" s="14">
        <f t="shared" si="110"/>
        <v>24167.558259081816</v>
      </c>
      <c r="S155" s="14">
        <f t="shared" si="110"/>
        <v>24656.993352344125</v>
      </c>
      <c r="T155" s="14">
        <f t="shared" si="110"/>
        <v>25199.313982792763</v>
      </c>
      <c r="U155" s="14">
        <f t="shared" si="110"/>
        <v>25747.00917835833</v>
      </c>
      <c r="V155" s="14">
        <f t="shared" si="110"/>
        <v>26351.682218753496</v>
      </c>
      <c r="W155" s="14">
        <f t="shared" si="110"/>
        <v>26964.92124781743</v>
      </c>
      <c r="X155" s="14">
        <f t="shared" si="110"/>
        <v>27586.493741675069</v>
      </c>
      <c r="Y155" s="14">
        <f t="shared" si="110"/>
        <v>28216.136646010502</v>
      </c>
      <c r="Z155" s="14">
        <f t="shared" si="110"/>
        <v>28853.554369180809</v>
      </c>
      <c r="AA155" s="14">
        <f t="shared" si="110"/>
        <v>29371.212911758372</v>
      </c>
      <c r="AB155" s="14">
        <f t="shared" si="110"/>
        <v>29564.731543140442</v>
      </c>
      <c r="AC155" s="14">
        <f t="shared" si="110"/>
        <v>29559.994041255104</v>
      </c>
      <c r="AD155" s="14">
        <f t="shared" si="110"/>
        <v>29331.889360783502</v>
      </c>
      <c r="AE155" s="14">
        <f t="shared" si="110"/>
        <v>28345.658930806065</v>
      </c>
      <c r="AF155" s="14">
        <f t="shared" si="110"/>
        <v>27429.110374442575</v>
      </c>
      <c r="AG155" s="14">
        <f t="shared" si="110"/>
        <v>26595.862926179307</v>
      </c>
      <c r="AH155" s="14">
        <f t="shared" si="110"/>
        <v>26075.34748489207</v>
      </c>
      <c r="AI155" s="14">
        <f t="shared" si="110"/>
        <v>25944.951293423805</v>
      </c>
      <c r="AJ155" s="14">
        <f t="shared" si="110"/>
        <v>25702.07230134571</v>
      </c>
      <c r="AK155" s="14">
        <f t="shared" si="110"/>
        <v>25397.814420665803</v>
      </c>
      <c r="AL155" s="14">
        <f t="shared" si="110"/>
        <v>25036.809986861874</v>
      </c>
      <c r="AM155" s="14">
        <f t="shared" si="110"/>
        <v>24420.816756071792</v>
      </c>
      <c r="AN155" s="14">
        <f t="shared" si="110"/>
        <v>23720.486159723812</v>
      </c>
      <c r="AO155" s="14">
        <f t="shared" si="110"/>
        <v>22930.235534929197</v>
      </c>
      <c r="AP155" s="14">
        <f t="shared" si="110"/>
        <v>22044.176926523458</v>
      </c>
      <c r="AQ155" s="14">
        <f t="shared" si="110"/>
        <v>21056.101823451856</v>
      </c>
      <c r="AR155" s="14">
        <f t="shared" si="110"/>
        <v>20497.318474329964</v>
      </c>
      <c r="AS155" s="14">
        <f t="shared" si="110"/>
        <v>19870.337612214254</v>
      </c>
      <c r="AT155" s="14">
        <f t="shared" si="110"/>
        <v>19213.483037242037</v>
      </c>
      <c r="AU155" s="14">
        <f t="shared" si="110"/>
        <v>18483.061682904561</v>
      </c>
      <c r="AV155" s="14">
        <f t="shared" si="110"/>
        <v>17668.084508214066</v>
      </c>
      <c r="AW155" s="14">
        <f t="shared" si="110"/>
        <v>16776.635331918296</v>
      </c>
      <c r="AX155" s="14">
        <f t="shared" si="110"/>
        <v>15790.515813401844</v>
      </c>
      <c r="AY155" s="14">
        <f t="shared" si="110"/>
        <v>14703.754258097943</v>
      </c>
      <c r="AZ155" s="14">
        <f t="shared" si="110"/>
        <v>13510.058976541475</v>
      </c>
      <c r="BA155" s="14">
        <f t="shared" si="110"/>
        <v>12202.802462915737</v>
      </c>
      <c r="BB155" s="14">
        <f t="shared" si="110"/>
        <v>10775.00482782654</v>
      </c>
      <c r="BC155" s="14">
        <f t="shared" si="110"/>
        <v>9219.3164512386429</v>
      </c>
      <c r="BD155" s="14">
        <f t="shared" si="110"/>
        <v>7527.9998199875918</v>
      </c>
      <c r="BE155" s="14">
        <f t="shared" si="110"/>
        <v>6230.995827860258</v>
      </c>
      <c r="BF155" s="14">
        <f t="shared" si="110"/>
        <v>4823.0626446513788</v>
      </c>
      <c r="BG155" s="14">
        <f t="shared" si="110"/>
        <v>3297.5753288886149</v>
      </c>
      <c r="BH155" s="14">
        <f t="shared" si="110"/>
        <v>1647.5626457273686</v>
      </c>
      <c r="BI155" s="14">
        <v>0</v>
      </c>
    </row>
    <row r="200" spans="1:99" x14ac:dyDescent="0.25">
      <c r="A200" s="7"/>
      <c r="B200" s="5"/>
      <c r="C200" s="6">
        <v>44926</v>
      </c>
      <c r="D200" s="6">
        <v>45291</v>
      </c>
      <c r="E200" s="6">
        <v>45657</v>
      </c>
      <c r="F200" s="6">
        <v>46022</v>
      </c>
      <c r="G200" s="6">
        <v>46387</v>
      </c>
      <c r="H200" s="6">
        <v>46752</v>
      </c>
      <c r="I200" s="6">
        <v>47118</v>
      </c>
      <c r="J200" s="6">
        <v>47483</v>
      </c>
      <c r="K200" s="6">
        <v>47848</v>
      </c>
      <c r="L200" s="6">
        <v>48213</v>
      </c>
      <c r="M200" s="6">
        <v>48579</v>
      </c>
      <c r="N200" s="6">
        <v>48944</v>
      </c>
      <c r="O200" s="6">
        <v>49309</v>
      </c>
      <c r="P200" s="6">
        <v>49674</v>
      </c>
      <c r="Q200" s="6">
        <v>50040</v>
      </c>
      <c r="R200" s="6">
        <v>50405</v>
      </c>
      <c r="S200" s="6">
        <v>50770</v>
      </c>
      <c r="T200" s="6">
        <v>51135</v>
      </c>
      <c r="U200" s="6">
        <v>51501</v>
      </c>
      <c r="V200" s="6">
        <v>51866</v>
      </c>
      <c r="W200" s="6">
        <v>52231</v>
      </c>
      <c r="X200" s="6">
        <v>52596</v>
      </c>
      <c r="Y200" s="6">
        <v>52962</v>
      </c>
      <c r="Z200" s="6">
        <v>53327</v>
      </c>
      <c r="AA200" s="6">
        <v>53692</v>
      </c>
      <c r="AB200" s="6">
        <v>54057</v>
      </c>
      <c r="AC200" s="6">
        <v>54423</v>
      </c>
      <c r="AD200" s="6">
        <v>54788</v>
      </c>
      <c r="AE200" s="6">
        <v>55153</v>
      </c>
      <c r="AF200" s="6">
        <v>55518</v>
      </c>
      <c r="AG200" s="6">
        <v>55884</v>
      </c>
      <c r="AH200" s="6">
        <v>56249</v>
      </c>
      <c r="AI200" s="6">
        <v>56614</v>
      </c>
      <c r="AJ200" s="6">
        <v>56979</v>
      </c>
      <c r="AK200" s="6">
        <v>57345</v>
      </c>
      <c r="AL200" s="6">
        <v>57710</v>
      </c>
      <c r="AM200" s="6">
        <v>58075</v>
      </c>
      <c r="AN200" s="6">
        <v>58440</v>
      </c>
      <c r="AO200" s="6">
        <v>58806</v>
      </c>
      <c r="AP200" s="6">
        <v>59171</v>
      </c>
      <c r="AQ200" s="6">
        <v>59536</v>
      </c>
      <c r="AR200" s="6">
        <v>59901</v>
      </c>
      <c r="AS200" s="6">
        <v>60267</v>
      </c>
      <c r="AT200" s="6">
        <v>60632</v>
      </c>
      <c r="AU200" s="6">
        <v>60997</v>
      </c>
      <c r="AV200" s="6">
        <v>61362</v>
      </c>
      <c r="AW200" s="6">
        <v>61728</v>
      </c>
      <c r="AX200" s="6">
        <v>62093</v>
      </c>
      <c r="AY200" s="6">
        <v>62458</v>
      </c>
      <c r="AZ200" s="6">
        <v>62823</v>
      </c>
      <c r="BA200" s="6">
        <v>63189</v>
      </c>
      <c r="BB200" s="6">
        <v>63554</v>
      </c>
      <c r="BC200" s="6">
        <v>63919</v>
      </c>
      <c r="BD200" s="6">
        <v>64284</v>
      </c>
      <c r="BE200" s="6">
        <v>64650</v>
      </c>
      <c r="BF200" s="6">
        <v>65015</v>
      </c>
      <c r="BG200" s="6">
        <v>65380</v>
      </c>
      <c r="BH200" s="6">
        <v>65745</v>
      </c>
      <c r="BI200" s="6">
        <v>66111</v>
      </c>
      <c r="BJ200" s="6">
        <v>66476</v>
      </c>
      <c r="BK200" s="6">
        <v>66841</v>
      </c>
      <c r="BL200" s="6">
        <v>67206</v>
      </c>
      <c r="BM200" s="6">
        <v>67572</v>
      </c>
      <c r="BN200" s="6">
        <v>67937</v>
      </c>
      <c r="BO200" s="6">
        <v>68302</v>
      </c>
      <c r="BP200" s="6">
        <v>68667</v>
      </c>
      <c r="BQ200" s="6">
        <v>69033</v>
      </c>
      <c r="BR200" s="6">
        <v>69398</v>
      </c>
      <c r="BS200" s="6">
        <v>69763</v>
      </c>
      <c r="BT200" s="6">
        <v>70128</v>
      </c>
      <c r="BU200" s="6">
        <v>70494</v>
      </c>
      <c r="BV200" s="6">
        <v>70859</v>
      </c>
      <c r="BW200" s="6">
        <v>71224</v>
      </c>
      <c r="BX200" s="6">
        <v>71589</v>
      </c>
      <c r="BY200" s="6">
        <v>71955</v>
      </c>
      <c r="BZ200" s="6">
        <v>72320</v>
      </c>
      <c r="CA200" s="6">
        <v>72685</v>
      </c>
      <c r="CB200" s="6">
        <v>73050</v>
      </c>
      <c r="CC200" s="6">
        <v>73415</v>
      </c>
      <c r="CD200" s="6">
        <v>73780</v>
      </c>
      <c r="CE200" s="6">
        <v>74145</v>
      </c>
      <c r="CF200" s="6">
        <v>74510</v>
      </c>
      <c r="CG200" s="6">
        <v>74876</v>
      </c>
      <c r="CH200" s="6">
        <v>75241</v>
      </c>
      <c r="CI200" s="6">
        <v>75606</v>
      </c>
      <c r="CJ200" s="6">
        <v>75971</v>
      </c>
      <c r="CK200" s="6">
        <v>76337</v>
      </c>
      <c r="CL200" s="6">
        <v>76702</v>
      </c>
      <c r="CM200" s="6">
        <v>77067</v>
      </c>
      <c r="CN200" s="6">
        <v>77432</v>
      </c>
      <c r="CO200" s="6">
        <v>77798</v>
      </c>
      <c r="CP200" s="6">
        <v>78163</v>
      </c>
      <c r="CQ200" s="6">
        <v>78528</v>
      </c>
      <c r="CR200" s="6">
        <v>78893</v>
      </c>
      <c r="CS200" s="6">
        <v>79259</v>
      </c>
      <c r="CT200" s="6">
        <v>79624</v>
      </c>
      <c r="CU200" s="6">
        <v>79989</v>
      </c>
    </row>
    <row r="201" spans="1:99" ht="38.25" x14ac:dyDescent="0.25">
      <c r="A201" s="45" t="s">
        <v>174</v>
      </c>
      <c r="B201" s="9"/>
      <c r="C201" s="9"/>
      <c r="D201" s="14">
        <v>896.15700000000004</v>
      </c>
      <c r="E201" s="14">
        <v>1009.245</v>
      </c>
      <c r="F201" s="14">
        <v>1007.81</v>
      </c>
      <c r="G201" s="14">
        <v>999.23</v>
      </c>
      <c r="H201" s="14">
        <v>887.11326094064452</v>
      </c>
      <c r="I201" s="14">
        <v>700.77561230066465</v>
      </c>
      <c r="J201" s="14">
        <v>702.64573552314312</v>
      </c>
      <c r="K201" s="14">
        <v>714.45379160701941</v>
      </c>
      <c r="L201" s="14">
        <v>741.06250041845749</v>
      </c>
      <c r="M201" s="14">
        <v>822.73894708397142</v>
      </c>
      <c r="N201" s="14">
        <v>532.86204378176933</v>
      </c>
      <c r="O201" s="14">
        <v>525.69562512135781</v>
      </c>
      <c r="P201" s="14">
        <v>545.2743326271825</v>
      </c>
      <c r="Q201" s="14">
        <v>713.12540571924853</v>
      </c>
      <c r="R201" s="14">
        <v>496.21477476341806</v>
      </c>
      <c r="S201" s="14">
        <v>514.69551432239541</v>
      </c>
      <c r="T201" s="14">
        <v>481.47596363271754</v>
      </c>
      <c r="U201" s="14">
        <v>499.4077793309628</v>
      </c>
      <c r="V201" s="14">
        <v>464.32791014350971</v>
      </c>
      <c r="W201" s="14">
        <v>481.6210735351433</v>
      </c>
      <c r="X201" s="14">
        <v>499.5582936236857</v>
      </c>
      <c r="Y201" s="14">
        <v>518.16355728877556</v>
      </c>
      <c r="Z201" s="14">
        <v>537.46174476369015</v>
      </c>
      <c r="AA201" s="14">
        <v>689.59788359582012</v>
      </c>
      <c r="AB201" s="14">
        <v>1049.5242718486149</v>
      </c>
      <c r="AC201" s="14">
        <v>1265.4249562962837</v>
      </c>
      <c r="AD201" s="14">
        <v>1499.5476750506029</v>
      </c>
      <c r="AE201" s="14">
        <v>2282.7394119877649</v>
      </c>
      <c r="AF201" s="14">
        <v>2170.4434165376183</v>
      </c>
      <c r="AG201" s="14">
        <v>2046.6165191457267</v>
      </c>
      <c r="AH201" s="14">
        <v>1685.7843369753509</v>
      </c>
      <c r="AI201" s="14">
        <v>1256.3790102809755</v>
      </c>
      <c r="AJ201" s="14">
        <v>1370.3446286122553</v>
      </c>
      <c r="AK201" s="14">
        <v>1426.0259968341934</v>
      </c>
      <c r="AL201" s="14">
        <v>1474.3180614198759</v>
      </c>
      <c r="AM201" s="14">
        <v>1729.1256387187248</v>
      </c>
      <c r="AN201" s="14">
        <v>1793.5242060712312</v>
      </c>
      <c r="AO201" s="14">
        <v>1860.3211968720932</v>
      </c>
      <c r="AP201" s="14">
        <v>1929.6059366338818</v>
      </c>
      <c r="AQ201" s="14">
        <v>2001.4710776575232</v>
      </c>
      <c r="AR201" s="14">
        <v>1506.009229642365</v>
      </c>
      <c r="AS201" s="14">
        <v>1555.8746782199123</v>
      </c>
      <c r="AT201" s="14">
        <v>1562.1785206413681</v>
      </c>
      <c r="AU201" s="14">
        <v>1613.6637048931343</v>
      </c>
      <c r="AV201" s="14">
        <v>1673.7620739514166</v>
      </c>
      <c r="AW201" s="14">
        <v>1721.6912541360948</v>
      </c>
      <c r="AX201" s="14">
        <v>1785.8129395168419</v>
      </c>
      <c r="AY201" s="14">
        <v>1852.322736311985</v>
      </c>
      <c r="AZ201" s="14">
        <v>1921.3095859785928</v>
      </c>
      <c r="BA201" s="14">
        <v>1992.8657424585479</v>
      </c>
      <c r="BB201" s="14">
        <v>2067.0868955468331</v>
      </c>
      <c r="BC201" s="14">
        <v>2144.0722988544817</v>
      </c>
      <c r="BD201" s="14">
        <v>2223.9249025373097</v>
      </c>
      <c r="BE201" s="14">
        <v>2306.7514909679171</v>
      </c>
      <c r="BF201" s="14">
        <v>2392.6628255350624</v>
      </c>
      <c r="BG201" s="14">
        <v>2481.7737927613853</v>
      </c>
      <c r="BH201" s="14">
        <v>2574.2035579375342</v>
      </c>
      <c r="BI201" s="14">
        <v>2524.8414800504752</v>
      </c>
      <c r="BJ201" s="14">
        <v>2792.6943862355583</v>
      </c>
      <c r="BK201" s="14">
        <v>2884.684382091863</v>
      </c>
      <c r="BL201" s="14">
        <v>3066.922917030422</v>
      </c>
      <c r="BM201" s="14">
        <v>3116.4882101206535</v>
      </c>
      <c r="BN201" s="14">
        <v>3259.3831148893032</v>
      </c>
      <c r="BO201" s="14">
        <v>3352.9484192863347</v>
      </c>
      <c r="BP201" s="14">
        <v>3405.6696955339785</v>
      </c>
      <c r="BQ201" s="14">
        <v>3592.3815374695591</v>
      </c>
      <c r="BR201" s="14">
        <v>2965.4135887595075</v>
      </c>
      <c r="BS201" s="14">
        <v>3156.3755424155074</v>
      </c>
      <c r="BT201" s="14">
        <v>3190.4111726373185</v>
      </c>
      <c r="BU201" s="14">
        <v>3274.5813688131643</v>
      </c>
      <c r="BV201" s="14">
        <v>3396.5380063811763</v>
      </c>
      <c r="BW201" s="14">
        <v>4231.3721539275048</v>
      </c>
      <c r="BX201" s="14">
        <v>4388.9629608339028</v>
      </c>
      <c r="BY201" s="14">
        <v>4552.4229897132127</v>
      </c>
      <c r="BZ201" s="14">
        <v>4721.9708305152171</v>
      </c>
      <c r="CA201" s="14">
        <v>4897.8332142288937</v>
      </c>
      <c r="CB201" s="14">
        <v>5080.2453160826271</v>
      </c>
      <c r="CC201" s="14">
        <v>5269.4510700366482</v>
      </c>
      <c r="CD201" s="14">
        <v>5465.7034949882236</v>
      </c>
      <c r="CE201" s="14">
        <v>5669.2650331258756</v>
      </c>
      <c r="CF201" s="14">
        <v>5880.4079008850404</v>
      </c>
      <c r="CG201" s="14">
        <v>6099.4144529745481</v>
      </c>
      <c r="CH201" s="14">
        <v>6326.5775599606859</v>
      </c>
      <c r="CI201" s="14">
        <v>6562.2009999137736</v>
      </c>
      <c r="CJ201" s="14">
        <v>6806.5998646410217</v>
      </c>
      <c r="CK201" s="14">
        <v>7060.1009810488804</v>
      </c>
      <c r="CL201" s="14">
        <v>7323.0433481983709</v>
      </c>
      <c r="CM201" s="14">
        <v>7595.7785906378567</v>
      </c>
      <c r="CN201" s="14">
        <v>7878.6714286194756</v>
      </c>
      <c r="CO201" s="14">
        <v>8172.1001658280611</v>
      </c>
      <c r="CP201" s="14">
        <v>5601.1831686837422</v>
      </c>
      <c r="CQ201" s="14">
        <v>5809.7904343821983</v>
      </c>
      <c r="CR201" s="14">
        <v>6026.1669498965639</v>
      </c>
      <c r="CS201" s="14">
        <v>6250.6020687280261</v>
      </c>
      <c r="CT201" s="14">
        <v>0</v>
      </c>
      <c r="CU201" s="14">
        <v>0</v>
      </c>
    </row>
    <row r="202" spans="1:99" ht="38.25" x14ac:dyDescent="0.25">
      <c r="A202" s="45" t="s">
        <v>171</v>
      </c>
      <c r="B202" s="9"/>
      <c r="C202" s="9"/>
      <c r="D202" s="14">
        <v>896.15700000000004</v>
      </c>
      <c r="E202" s="14">
        <v>1009.245</v>
      </c>
      <c r="F202" s="14">
        <v>1007.81</v>
      </c>
      <c r="G202" s="14">
        <v>999.23</v>
      </c>
      <c r="H202" s="14">
        <v>887.11326094064452</v>
      </c>
      <c r="I202" s="14">
        <v>700.77561230066465</v>
      </c>
      <c r="J202" s="14">
        <v>702.64573552314312</v>
      </c>
      <c r="K202" s="14">
        <v>714.45379160701941</v>
      </c>
      <c r="L202" s="14">
        <v>741.06250041845749</v>
      </c>
      <c r="M202" s="14">
        <v>822.73894708397142</v>
      </c>
      <c r="N202" s="14">
        <v>532.86204378176933</v>
      </c>
      <c r="O202" s="14">
        <v>525.69562512135781</v>
      </c>
      <c r="P202" s="14">
        <v>545.2743326271825</v>
      </c>
      <c r="Q202" s="14">
        <v>713.12540571924853</v>
      </c>
      <c r="R202" s="14">
        <v>496.21477476341806</v>
      </c>
      <c r="S202" s="14">
        <v>514.69551432239541</v>
      </c>
      <c r="T202" s="14">
        <v>481.47596363271754</v>
      </c>
      <c r="U202" s="14">
        <v>499.4077793309628</v>
      </c>
      <c r="V202" s="14">
        <v>464.32791014350971</v>
      </c>
      <c r="W202" s="14">
        <v>481.6210735351433</v>
      </c>
      <c r="X202" s="14">
        <v>499.5582936236857</v>
      </c>
      <c r="Y202" s="14">
        <v>518.16355728877556</v>
      </c>
      <c r="Z202" s="14">
        <v>537.46174476369015</v>
      </c>
      <c r="AA202" s="14">
        <v>689.59788359582012</v>
      </c>
      <c r="AB202" s="14">
        <v>1049.5242718486149</v>
      </c>
      <c r="AC202" s="14">
        <v>1265.4249562962837</v>
      </c>
      <c r="AD202" s="14">
        <v>1499.5476750506029</v>
      </c>
      <c r="AE202" s="14">
        <v>2282.7394119877649</v>
      </c>
      <c r="AF202" s="14">
        <v>2170.4434165376183</v>
      </c>
      <c r="AG202" s="14">
        <v>2046.6165191457267</v>
      </c>
      <c r="AH202" s="14">
        <v>1685.7843369753509</v>
      </c>
      <c r="AI202" s="14">
        <v>1256.3790102809755</v>
      </c>
      <c r="AJ202" s="14">
        <v>1370.3446286122553</v>
      </c>
      <c r="AK202" s="14">
        <v>1426.0259968341934</v>
      </c>
      <c r="AL202" s="14">
        <v>1474.3180614198759</v>
      </c>
      <c r="AM202" s="14">
        <v>1729.1256387187248</v>
      </c>
      <c r="AN202" s="14">
        <v>1793.5242060712312</v>
      </c>
      <c r="AO202" s="14">
        <v>1860.3211968720932</v>
      </c>
      <c r="AP202" s="14">
        <v>1929.6059366338818</v>
      </c>
      <c r="AQ202" s="14">
        <v>2001.4710776575232</v>
      </c>
      <c r="AR202" s="14">
        <v>1506.009229642365</v>
      </c>
      <c r="AS202" s="14">
        <v>1555.8746782199123</v>
      </c>
      <c r="AT202" s="14">
        <v>1562.1785206413681</v>
      </c>
      <c r="AU202" s="14">
        <v>1613.6637048931343</v>
      </c>
      <c r="AV202" s="14">
        <v>1673.7620739514166</v>
      </c>
      <c r="AW202" s="14">
        <v>1721.6912541360948</v>
      </c>
      <c r="AX202" s="14">
        <v>1785.8129395168419</v>
      </c>
      <c r="AY202" s="14">
        <v>1852.322736311985</v>
      </c>
      <c r="AZ202" s="14">
        <v>1921.3095859785928</v>
      </c>
      <c r="BA202" s="14">
        <v>1992.8657424585479</v>
      </c>
      <c r="BB202" s="14">
        <v>2067.0868955468331</v>
      </c>
      <c r="BC202" s="14">
        <v>2144.0722988544817</v>
      </c>
      <c r="BD202" s="14">
        <v>2223.9249025373097</v>
      </c>
      <c r="BE202" s="14">
        <v>2306.7514909679171</v>
      </c>
      <c r="BF202" s="14">
        <v>2392.6628255350624</v>
      </c>
      <c r="BG202" s="14">
        <v>2481.7737927613853</v>
      </c>
      <c r="BH202" s="14">
        <v>2574.2035579375342</v>
      </c>
      <c r="BI202" s="14">
        <v>2524.8414800504752</v>
      </c>
      <c r="BJ202" s="14">
        <v>2792.6943862355583</v>
      </c>
      <c r="BK202" s="14">
        <v>2884.684382091863</v>
      </c>
      <c r="BL202" s="14">
        <v>3066.922917030422</v>
      </c>
      <c r="BM202" s="14">
        <v>3116.4882101206535</v>
      </c>
      <c r="BN202" s="14">
        <v>3259.3831148893032</v>
      </c>
      <c r="BO202" s="14">
        <v>3352.9484192863347</v>
      </c>
      <c r="BP202" s="14">
        <v>3405.6696955339785</v>
      </c>
      <c r="BQ202" s="14">
        <v>3592.3815374695591</v>
      </c>
      <c r="BR202" s="14">
        <v>2965.4135887595075</v>
      </c>
      <c r="BS202" s="14">
        <v>3156.3755424155074</v>
      </c>
      <c r="BT202" s="14">
        <v>3190.4111726373185</v>
      </c>
      <c r="BU202" s="14">
        <v>3274.5813688131643</v>
      </c>
      <c r="BV202" s="14">
        <v>3396.5380063811763</v>
      </c>
      <c r="BW202" s="14">
        <v>4231.3721539275048</v>
      </c>
      <c r="BX202" s="14">
        <v>4388.9629608339028</v>
      </c>
      <c r="BY202" s="14">
        <v>4552.4229897132127</v>
      </c>
      <c r="BZ202" s="14">
        <v>4721.9708305152171</v>
      </c>
      <c r="CA202" s="14">
        <v>4897.8332142288937</v>
      </c>
      <c r="CB202" s="14">
        <v>5080.2453160826271</v>
      </c>
      <c r="CC202" s="14">
        <v>5269.4510700366482</v>
      </c>
      <c r="CD202" s="14">
        <v>5465.7034949882236</v>
      </c>
      <c r="CE202" s="14">
        <v>3746.210374312253</v>
      </c>
      <c r="CF202" s="14">
        <v>3885.7320930958413</v>
      </c>
      <c r="CG202" s="14">
        <v>4030.4500790580714</v>
      </c>
      <c r="CH202" s="14">
        <v>4180.5578590048581</v>
      </c>
      <c r="CI202" s="14">
        <v>0</v>
      </c>
    </row>
    <row r="203" spans="1:99" ht="25.5" x14ac:dyDescent="0.25">
      <c r="A203" s="45" t="s">
        <v>168</v>
      </c>
      <c r="B203" s="9"/>
      <c r="C203" s="9"/>
      <c r="D203" s="14">
        <v>896.15700000000004</v>
      </c>
      <c r="E203" s="14">
        <v>1009.245</v>
      </c>
      <c r="F203" s="14">
        <v>1007.81</v>
      </c>
      <c r="G203" s="14">
        <v>999.23</v>
      </c>
      <c r="H203" s="14">
        <v>878.13896009951782</v>
      </c>
      <c r="I203" s="14">
        <v>689.24729745203138</v>
      </c>
      <c r="J203" s="14">
        <v>690.26832082858493</v>
      </c>
      <c r="K203" s="14">
        <v>701.03727102916866</v>
      </c>
      <c r="L203" s="14">
        <v>726.28526855273844</v>
      </c>
      <c r="M203" s="14">
        <v>805.37823649337258</v>
      </c>
      <c r="N203" s="14">
        <v>521.00039719526626</v>
      </c>
      <c r="O203" s="14">
        <v>513.38487092926448</v>
      </c>
      <c r="P203" s="14">
        <v>531.87452973275606</v>
      </c>
      <c r="Q203" s="14">
        <v>694.77707919928821</v>
      </c>
      <c r="R203" s="14">
        <v>482.87497660715428</v>
      </c>
      <c r="S203" s="14">
        <v>500.26581546465638</v>
      </c>
      <c r="T203" s="14">
        <v>467.42344322581016</v>
      </c>
      <c r="U203" s="14">
        <v>484.25779201827629</v>
      </c>
      <c r="V203" s="14">
        <v>449.7089583012513</v>
      </c>
      <c r="W203" s="14">
        <v>465.90531637626276</v>
      </c>
      <c r="X203" s="14">
        <v>482.68498952661713</v>
      </c>
      <c r="Y203" s="14">
        <v>500.06898596141616</v>
      </c>
      <c r="Z203" s="14">
        <v>518.0790705046137</v>
      </c>
      <c r="AA203" s="14">
        <v>663.9415459812451</v>
      </c>
      <c r="AB203" s="14">
        <v>1009.2804183836151</v>
      </c>
      <c r="AC203" s="14">
        <v>1215.4614550807053</v>
      </c>
      <c r="AD203" s="14">
        <v>1438.6346252416781</v>
      </c>
      <c r="AE203" s="14">
        <v>2187.4191162253469</v>
      </c>
      <c r="AF203" s="14">
        <v>2077.3494987483573</v>
      </c>
      <c r="AG203" s="14">
        <v>1956.5142331051627</v>
      </c>
      <c r="AH203" s="14">
        <v>1609.6593847605554</v>
      </c>
      <c r="AI203" s="14">
        <v>1198.2241790752194</v>
      </c>
      <c r="AJ203" s="14">
        <v>1305.3670430722045</v>
      </c>
      <c r="AK203" s="14">
        <v>1356.79964100644</v>
      </c>
      <c r="AL203" s="14">
        <v>1401.0863379146181</v>
      </c>
      <c r="AM203" s="14">
        <v>1641.2914148261136</v>
      </c>
      <c r="AN203" s="14">
        <v>1700.4028533893593</v>
      </c>
      <c r="AO203" s="14">
        <v>1761.6432022347476</v>
      </c>
      <c r="AP203" s="14">
        <v>1825.0891344918723</v>
      </c>
      <c r="AQ203" s="14">
        <v>1890.8200846884247</v>
      </c>
      <c r="AR203" s="14">
        <v>1421.0650445052781</v>
      </c>
      <c r="AS203" s="14">
        <v>1466.3794684224547</v>
      </c>
      <c r="AT203" s="14">
        <v>1470.5772928694685</v>
      </c>
      <c r="AU203" s="14">
        <v>1517.2448065835401</v>
      </c>
      <c r="AV203" s="14">
        <v>1571.8886817416078</v>
      </c>
      <c r="AW203" s="14">
        <v>1614.9860394653613</v>
      </c>
      <c r="AX203" s="14">
        <v>1673.1500846739143</v>
      </c>
      <c r="AY203" s="14">
        <v>1733.4089196034624</v>
      </c>
      <c r="AZ203" s="14">
        <v>1795.8379885247653</v>
      </c>
      <c r="BA203" s="14">
        <v>1860.5154528490823</v>
      </c>
      <c r="BB203" s="14">
        <v>1927.5222889865324</v>
      </c>
      <c r="BC203" s="14">
        <v>1996.9423897288409</v>
      </c>
      <c r="BD203" s="14">
        <v>2068.8626692834032</v>
      </c>
      <c r="BE203" s="14">
        <v>2143.3731720901787</v>
      </c>
      <c r="BF203" s="14">
        <v>2220.5671855576406</v>
      </c>
      <c r="BG203" s="14">
        <v>2300.5413568589361</v>
      </c>
      <c r="BH203" s="14">
        <v>2383.3958139344822</v>
      </c>
      <c r="BI203" s="14">
        <v>2334.9244758688874</v>
      </c>
      <c r="BJ203" s="14">
        <v>2579.5714899662835</v>
      </c>
      <c r="BK203" s="14">
        <v>2661.3861640747405</v>
      </c>
      <c r="BL203" s="14">
        <v>2826.1674320274033</v>
      </c>
      <c r="BM203" s="14">
        <v>2868.4411893309384</v>
      </c>
      <c r="BN203" s="14">
        <v>2996.4104871620834</v>
      </c>
      <c r="BO203" s="14">
        <v>3078.7767952410568</v>
      </c>
      <c r="BP203" s="14">
        <v>3123.4840477899475</v>
      </c>
      <c r="BQ203" s="14">
        <v>3290.8240174249959</v>
      </c>
      <c r="BR203" s="14">
        <v>2713.2693633011495</v>
      </c>
      <c r="BS203" s="14">
        <v>2884.5743832804478</v>
      </c>
      <c r="BT203" s="14">
        <v>2683.5177120572134</v>
      </c>
      <c r="BU203" s="14">
        <v>2780.165139160496</v>
      </c>
      <c r="BV203" s="14">
        <v>2880.2933426803893</v>
      </c>
      <c r="BW203" s="14">
        <v>3713.079901597594</v>
      </c>
      <c r="BX203">
        <v>0</v>
      </c>
      <c r="BY203">
        <v>0</v>
      </c>
    </row>
    <row r="204" spans="1:99" ht="25.5" x14ac:dyDescent="0.25">
      <c r="A204" s="45" t="s">
        <v>165</v>
      </c>
      <c r="B204" s="9"/>
      <c r="C204" s="9"/>
      <c r="D204" s="14">
        <v>896.15700000000004</v>
      </c>
      <c r="E204" s="14">
        <v>1009.245</v>
      </c>
      <c r="F204" s="14">
        <v>1007.81</v>
      </c>
      <c r="G204" s="14">
        <v>999.23</v>
      </c>
      <c r="H204" s="14">
        <v>878.13896009951782</v>
      </c>
      <c r="I204" s="14">
        <v>689.24729745203138</v>
      </c>
      <c r="J204" s="14">
        <v>690.26832082858493</v>
      </c>
      <c r="K204" s="14">
        <v>701.03727102916866</v>
      </c>
      <c r="L204" s="14">
        <v>726.28526855273844</v>
      </c>
      <c r="M204" s="14">
        <v>805.37823649337258</v>
      </c>
      <c r="N204" s="14">
        <v>521.00039719526626</v>
      </c>
      <c r="O204" s="14">
        <v>513.38487092926448</v>
      </c>
      <c r="P204" s="14">
        <v>531.87452973275606</v>
      </c>
      <c r="Q204" s="14">
        <v>694.77707919928821</v>
      </c>
      <c r="R204" s="14">
        <v>482.87497660715428</v>
      </c>
      <c r="S204" s="14">
        <v>500.26581546465638</v>
      </c>
      <c r="T204" s="14">
        <v>467.42344322581016</v>
      </c>
      <c r="U204" s="14">
        <v>484.25779201827629</v>
      </c>
      <c r="V204" s="14">
        <v>449.7089583012513</v>
      </c>
      <c r="W204" s="14">
        <v>465.90531637626276</v>
      </c>
      <c r="X204" s="14">
        <v>482.68498952661713</v>
      </c>
      <c r="Y204" s="14">
        <v>500.06898596141616</v>
      </c>
      <c r="Z204" s="14">
        <v>518.0790705046137</v>
      </c>
      <c r="AA204" s="14">
        <v>663.9415459812451</v>
      </c>
      <c r="AB204" s="14">
        <v>1009.2804183836151</v>
      </c>
      <c r="AC204" s="14">
        <v>1215.4614550807053</v>
      </c>
      <c r="AD204" s="14">
        <v>1438.6346252416781</v>
      </c>
      <c r="AE204" s="14">
        <v>2187.4191162253469</v>
      </c>
      <c r="AF204" s="14">
        <v>2077.3494987483573</v>
      </c>
      <c r="AG204" s="14">
        <v>1956.5142331051627</v>
      </c>
      <c r="AH204" s="14">
        <v>1609.6593847605554</v>
      </c>
      <c r="AI204" s="14">
        <v>1198.2241790752194</v>
      </c>
      <c r="AJ204" s="14">
        <v>1305.3670430722045</v>
      </c>
      <c r="AK204" s="14">
        <v>1356.79964100644</v>
      </c>
      <c r="AL204" s="14">
        <v>1401.0863379146181</v>
      </c>
      <c r="AM204" s="14">
        <v>1641.2914148261136</v>
      </c>
      <c r="AN204" s="14">
        <v>1700.4028533893593</v>
      </c>
      <c r="AO204" s="14">
        <v>1761.6432022347476</v>
      </c>
      <c r="AP204" s="14">
        <v>1825.0891344918723</v>
      </c>
      <c r="AQ204" s="14">
        <v>1890.8200846884247</v>
      </c>
      <c r="AR204" s="14">
        <v>1421.0650445052781</v>
      </c>
      <c r="AS204" s="14">
        <v>1466.3794684224547</v>
      </c>
      <c r="AT204" s="14">
        <v>1470.5772928694685</v>
      </c>
      <c r="AU204" s="14">
        <v>1517.2448065835401</v>
      </c>
      <c r="AV204" s="14">
        <v>1571.8886817416078</v>
      </c>
      <c r="AW204" s="14">
        <v>1614.9860394653613</v>
      </c>
      <c r="AX204" s="14">
        <v>1673.1500846739143</v>
      </c>
      <c r="AY204" s="14">
        <v>1733.4089196034624</v>
      </c>
      <c r="AZ204" s="14">
        <v>1795.8379885247653</v>
      </c>
      <c r="BA204" s="14">
        <v>1860.5154528490823</v>
      </c>
      <c r="BB204" s="14">
        <v>1927.5222889865324</v>
      </c>
      <c r="BC204" s="14">
        <v>1996.9423897288409</v>
      </c>
      <c r="BD204" s="14">
        <v>2068.8626692834032</v>
      </c>
      <c r="BE204" s="14">
        <v>1605.2878569210964</v>
      </c>
      <c r="BF204" s="14">
        <v>1663.1026201456807</v>
      </c>
      <c r="BG204" s="14">
        <v>1722.9995936307514</v>
      </c>
      <c r="BH204" s="14">
        <v>1785.0537685952816</v>
      </c>
      <c r="BI204" s="14">
        <v>1715.0330220983863</v>
      </c>
    </row>
    <row r="205" spans="1:99" ht="25.5" x14ac:dyDescent="0.25">
      <c r="A205" s="51" t="s">
        <v>176</v>
      </c>
      <c r="B205" s="9"/>
      <c r="C205" s="14">
        <v>21736.939067398998</v>
      </c>
      <c r="D205" s="14">
        <v>21963.846984188658</v>
      </c>
      <c r="E205" s="14">
        <v>22089.3903694896</v>
      </c>
      <c r="F205" s="14">
        <v>22222.855103725382</v>
      </c>
      <c r="G205" s="14">
        <v>22371.795452848986</v>
      </c>
      <c r="H205" s="14">
        <v>22640.547722045078</v>
      </c>
      <c r="I205" s="14">
        <v>23109.523046833157</v>
      </c>
      <c r="J205" s="14">
        <v>23600.858418639218</v>
      </c>
      <c r="K205" s="14">
        <v>24105.771163135076</v>
      </c>
      <c r="L205" s="14">
        <v>24610.162118768298</v>
      </c>
      <c r="M205" s="14">
        <v>25058.936588840064</v>
      </c>
      <c r="N205" s="14">
        <v>25820.774431170208</v>
      </c>
      <c r="O205" s="14">
        <v>26629.13995412827</v>
      </c>
      <c r="P205" s="14">
        <v>27459.691939734486</v>
      </c>
      <c r="Q205" s="14">
        <v>28165.304312492059</v>
      </c>
      <c r="R205" s="14">
        <v>29124.283622138857</v>
      </c>
      <c r="S205" s="14">
        <v>30114.329003544139</v>
      </c>
      <c r="T205" s="14">
        <v>31188.745812655372</v>
      </c>
      <c r="U205" s="14">
        <v>32300.741833659711</v>
      </c>
      <c r="V205" s="14">
        <v>33505.27032630521</v>
      </c>
      <c r="W205" s="14">
        <v>34754.739058669293</v>
      </c>
      <c r="X205" s="14">
        <v>36050.825865211089</v>
      </c>
      <c r="Y205" s="14">
        <v>37395.271280831243</v>
      </c>
      <c r="Z205" s="14">
        <v>38789.880887011393</v>
      </c>
      <c r="AA205" s="14">
        <v>40104.408525209437</v>
      </c>
      <c r="AB205" s="14">
        <v>41126.926415489048</v>
      </c>
      <c r="AC205" s="14">
        <v>41986.373229289355</v>
      </c>
      <c r="AD205" s="14">
        <v>42656.101670385753</v>
      </c>
      <c r="AE205" s="14">
        <v>42577.240694293854</v>
      </c>
      <c r="AF205" s="14">
        <v>42606.601267140657</v>
      </c>
      <c r="AG205" s="14">
        <v>42761.305686440064</v>
      </c>
      <c r="AH205" s="14">
        <v>43284.8352764925</v>
      </c>
      <c r="AI205" s="14">
        <v>44264.818974747417</v>
      </c>
      <c r="AJ205" s="14">
        <v>45181.46908281096</v>
      </c>
      <c r="AK205" s="14">
        <v>46089.797645217535</v>
      </c>
      <c r="AL205" s="14">
        <v>46996.764023008829</v>
      </c>
      <c r="AM205" s="14">
        <v>47695.782324576699</v>
      </c>
      <c r="AN205" s="14">
        <v>48366.517674162315</v>
      </c>
      <c r="AO205" s="14">
        <v>49005.110375825541</v>
      </c>
      <c r="AP205" s="14">
        <v>49607.411992313399</v>
      </c>
      <c r="AQ205" s="14">
        <v>50168.967100106936</v>
      </c>
      <c r="AR205" s="14">
        <v>51254.997471210751</v>
      </c>
      <c r="AS205" s="14">
        <v>52347.273449878485</v>
      </c>
      <c r="AT205" s="14">
        <v>53489.679329040009</v>
      </c>
      <c r="AU205" s="14">
        <v>54639.623788042882</v>
      </c>
      <c r="AV205" s="14">
        <v>55788.883131811221</v>
      </c>
      <c r="AW205" s="14">
        <v>56949.591151921828</v>
      </c>
      <c r="AX205" s="14">
        <v>58106.146852714715</v>
      </c>
      <c r="AY205" s="14">
        <v>59255.947588238931</v>
      </c>
      <c r="AZ205" s="14">
        <v>60396.16730227512</v>
      </c>
      <c r="BA205" s="14">
        <v>61523.741673092387</v>
      </c>
      <c r="BB205" s="14">
        <v>62635.352367322987</v>
      </c>
      <c r="BC205" s="14">
        <v>63727.410352331681</v>
      </c>
      <c r="BD205" s="14">
        <v>64796.038213670057</v>
      </c>
      <c r="BE205" s="14">
        <v>65837.051421268916</v>
      </c>
      <c r="BF205" s="14">
        <v>66845.938484926766</v>
      </c>
      <c r="BG205" s="14">
        <v>67817.839936390286</v>
      </c>
      <c r="BH205" s="14">
        <v>68747.52607188464</v>
      </c>
      <c r="BI205" s="14">
        <v>69774.607629756851</v>
      </c>
      <c r="BJ205" s="14">
        <v>70586.901676748763</v>
      </c>
      <c r="BK205" s="14">
        <v>71349.1738699243</v>
      </c>
      <c r="BL205" s="14">
        <v>71968.591231383965</v>
      </c>
      <c r="BM205" s="14">
        <v>72570.446237487587</v>
      </c>
      <c r="BN205" s="14">
        <v>73060.501896492991</v>
      </c>
      <c r="BO205" s="14">
        <v>73482.311561984854</v>
      </c>
      <c r="BP205" s="14">
        <v>73873.193251353267</v>
      </c>
      <c r="BQ205" s="14">
        <v>74097.558468087343</v>
      </c>
      <c r="BR205" s="14">
        <v>74960.483730407694</v>
      </c>
      <c r="BS205" s="14">
        <v>75677.031103319503</v>
      </c>
      <c r="BT205" s="14">
        <v>76396.564121785254</v>
      </c>
      <c r="BU205" s="14">
        <v>77069.102476794156</v>
      </c>
      <c r="BV205" s="14">
        <v>77654.431691541977</v>
      </c>
      <c r="BW205" s="14">
        <v>77435.16849166718</v>
      </c>
      <c r="BX205" s="14">
        <v>77046.985989804016</v>
      </c>
      <c r="BY205" s="14">
        <v>76475.287546506312</v>
      </c>
      <c r="BZ205" s="14">
        <v>75704.503779568739</v>
      </c>
      <c r="CA205" s="14">
        <v>74718.034165071236</v>
      </c>
      <c r="CB205" s="14">
        <v>73498.185317971467</v>
      </c>
      <c r="CC205" s="14">
        <v>72026.105769397866</v>
      </c>
      <c r="CD205" s="14">
        <v>70281.717047928556</v>
      </c>
      <c r="CE205" s="14">
        <v>68243.640861747859</v>
      </c>
      <c r="CF205" s="14">
        <v>65889.122167626527</v>
      </c>
      <c r="CG205" s="14">
        <v>63193.947901142201</v>
      </c>
      <c r="CH205" s="14">
        <v>60132.361130415877</v>
      </c>
      <c r="CI205" s="14">
        <v>56676.970382851825</v>
      </c>
      <c r="CJ205" s="14">
        <v>52798.653880902501</v>
      </c>
      <c r="CK205" s="14">
        <v>48466.458408697516</v>
      </c>
      <c r="CL205" s="14">
        <v>43647.4925164409</v>
      </c>
      <c r="CM205" s="14">
        <v>38306.81375375318</v>
      </c>
      <c r="CN205" s="14">
        <v>32407.30960657301</v>
      </c>
      <c r="CO205" s="14">
        <v>25909.571794792693</v>
      </c>
      <c r="CP205" s="14">
        <v>21647.037596028356</v>
      </c>
      <c r="CQ205" s="14">
        <v>16955.667211550423</v>
      </c>
      <c r="CR205" s="14">
        <v>11805.535057859946</v>
      </c>
      <c r="CS205" s="14">
        <v>6164.88005694598</v>
      </c>
      <c r="CT205" s="14">
        <v>2.6753028854727746E-5</v>
      </c>
      <c r="CU205" s="14">
        <v>0</v>
      </c>
    </row>
    <row r="206" spans="1:99" ht="38.25" x14ac:dyDescent="0.25">
      <c r="A206" s="51" t="s">
        <v>173</v>
      </c>
      <c r="B206" s="9"/>
      <c r="C206" s="14">
        <v>21736.939067389998</v>
      </c>
      <c r="D206" s="14">
        <v>21926.916904775855</v>
      </c>
      <c r="E206" s="14">
        <v>22013.299410235919</v>
      </c>
      <c r="F206" s="14">
        <v>22105.433211023028</v>
      </c>
      <c r="G206" s="14">
        <v>22210.750683487433</v>
      </c>
      <c r="H206" s="14">
        <v>22433.447318366863</v>
      </c>
      <c r="I206" s="14">
        <v>22853.609137946492</v>
      </c>
      <c r="J206" s="14">
        <v>23292.895160513515</v>
      </c>
      <c r="K206" s="14">
        <v>23742.323036834816</v>
      </c>
      <c r="L206" s="14">
        <v>24187.598874616953</v>
      </c>
      <c r="M206" s="14">
        <v>24573.447470102325</v>
      </c>
      <c r="N206" s="14">
        <v>25268.452758018153</v>
      </c>
      <c r="O206" s="14">
        <v>26005.351960173808</v>
      </c>
      <c r="P206" s="14">
        <v>26759.493273643704</v>
      </c>
      <c r="Q206" s="14">
        <v>27383.465873544745</v>
      </c>
      <c r="R206" s="14">
        <v>28255.527292656443</v>
      </c>
      <c r="S206" s="14">
        <v>29152.682473876619</v>
      </c>
      <c r="T206" s="14">
        <v>30127.885573471704</v>
      </c>
      <c r="U206" s="14">
        <v>31133.885064072951</v>
      </c>
      <c r="V206" s="14">
        <v>32225.231441206961</v>
      </c>
      <c r="W206" s="14">
        <v>33353.816220602865</v>
      </c>
      <c r="X206" s="14">
        <v>34520.856045723041</v>
      </c>
      <c r="Y206" s="14">
        <v>35727.604365465348</v>
      </c>
      <c r="Z206" s="14">
        <v>36975.352379875469</v>
      </c>
      <c r="AA206" s="14">
        <v>38133.31077915342</v>
      </c>
      <c r="AB206" s="14">
        <v>38989.202774686994</v>
      </c>
      <c r="AC206" s="14">
        <v>39671.960645982057</v>
      </c>
      <c r="AD206" s="14">
        <v>40154.711324504358</v>
      </c>
      <c r="AE206" s="14">
        <v>39878.391984795577</v>
      </c>
      <c r="AF206" s="14">
        <v>39700.561725949257</v>
      </c>
      <c r="AG206" s="14">
        <v>39637.672677385184</v>
      </c>
      <c r="AH206" s="14">
        <v>39932.473418848611</v>
      </c>
      <c r="AI206" s="14">
        <v>40671.409866219328</v>
      </c>
      <c r="AJ206" s="14">
        <v>41333.303309598123</v>
      </c>
      <c r="AK206" s="14">
        <v>41972.588372872684</v>
      </c>
      <c r="AL206" s="14">
        <v>42595.524681338997</v>
      </c>
      <c r="AM206" s="14">
        <v>42994.77982013912</v>
      </c>
      <c r="AN206" s="14">
        <v>43349.586068673823</v>
      </c>
      <c r="AO206" s="14">
        <v>43655.324015155471</v>
      </c>
      <c r="AP206" s="14">
        <v>43907.054103029339</v>
      </c>
      <c r="AQ206" s="14">
        <v>44099.497307435078</v>
      </c>
      <c r="AR206" s="14">
        <v>44797.018215514181</v>
      </c>
      <c r="AS206" s="14">
        <v>45479.526869189991</v>
      </c>
      <c r="AT206" s="14">
        <v>46189.834753709467</v>
      </c>
      <c r="AU206" s="14">
        <v>46884.149578063953</v>
      </c>
      <c r="AV206" s="14">
        <v>47553.059028381525</v>
      </c>
      <c r="AW206" s="14">
        <v>48207.462857130202</v>
      </c>
      <c r="AX206" s="14">
        <v>48830.443753248874</v>
      </c>
      <c r="AY206" s="14">
        <v>49418.043488126954</v>
      </c>
      <c r="AZ206" s="14">
        <v>49966.017109940367</v>
      </c>
      <c r="BA206" s="14">
        <v>50469.815304399242</v>
      </c>
      <c r="BB206" s="14">
        <v>50924.565750742695</v>
      </c>
      <c r="BC206" s="14">
        <v>51325.053418181094</v>
      </c>
      <c r="BD206" s="14">
        <v>51665.69974507724</v>
      </c>
      <c r="BE206" s="14">
        <v>51940.540640096719</v>
      </c>
      <c r="BF206" s="14">
        <v>52143.203241337062</v>
      </c>
      <c r="BG206" s="14">
        <v>52266.881366057059</v>
      </c>
      <c r="BH206" s="14">
        <v>52304.309580062691</v>
      </c>
      <c r="BI206" s="14">
        <v>52392.9700564835</v>
      </c>
      <c r="BJ206" s="14">
        <v>52218.207745966531</v>
      </c>
      <c r="BK206" s="14">
        <v>51942.723049392123</v>
      </c>
      <c r="BL206" s="14">
        <v>51471.234608104758</v>
      </c>
      <c r="BM206" s="14">
        <v>50926.62189792475</v>
      </c>
      <c r="BN206" s="14">
        <v>50211.901489326738</v>
      </c>
      <c r="BO206" s="14">
        <v>49367.903170598096</v>
      </c>
      <c r="BP206" s="14">
        <v>48429.011309608446</v>
      </c>
      <c r="BQ206" s="14">
        <v>47256.493772329748</v>
      </c>
      <c r="BR206" s="14">
        <v>46652.356719319308</v>
      </c>
      <c r="BS206" s="14">
        <v>45827.070651917405</v>
      </c>
      <c r="BT206" s="14">
        <v>44926.511687821374</v>
      </c>
      <c r="BU206" s="14">
        <v>43896.784082230573</v>
      </c>
      <c r="BV206" s="14">
        <v>42693.647193325152</v>
      </c>
      <c r="BW206" s="14">
        <v>40595.558727959753</v>
      </c>
      <c r="BX206" s="14">
        <v>38235.043767135583</v>
      </c>
      <c r="BY206" s="14">
        <v>35593.120361366098</v>
      </c>
      <c r="BZ206" s="14">
        <v>32649.639495601448</v>
      </c>
      <c r="CA206" s="14">
        <v>29383.21863314485</v>
      </c>
      <c r="CB206" s="14">
        <v>25771.171635741866</v>
      </c>
      <c r="CC206" s="14">
        <v>21789.434867477448</v>
      </c>
      <c r="CD206" s="14">
        <v>17412.489280083566</v>
      </c>
      <c r="CE206" s="14">
        <v>14536.332925524217</v>
      </c>
      <c r="CF206" s="14">
        <v>11376.941259169364</v>
      </c>
      <c r="CG206" s="14">
        <v>7914.9655272200034</v>
      </c>
      <c r="CH206" s="14">
        <v>4129.8966452587738</v>
      </c>
      <c r="CI206" s="14">
        <v>1.2130427174270153E-5</v>
      </c>
    </row>
    <row r="207" spans="1:99" ht="25.5" x14ac:dyDescent="0.25">
      <c r="A207" s="51" t="s">
        <v>170</v>
      </c>
      <c r="B207" s="9"/>
      <c r="C207" s="14">
        <v>21736.939067389998</v>
      </c>
      <c r="D207" s="14">
        <v>21849.19058837328</v>
      </c>
      <c r="E207" s="14">
        <v>21853.561622240595</v>
      </c>
      <c r="F207" s="14">
        <v>21859.570434787267</v>
      </c>
      <c r="G207" s="14">
        <v>21874.438004971074</v>
      </c>
      <c r="H207" s="14">
        <v>22011.086343467134</v>
      </c>
      <c r="I207" s="14">
        <v>22342.96566168244</v>
      </c>
      <c r="J207" s="14">
        <v>22689.220325411439</v>
      </c>
      <c r="K207" s="14">
        <v>23040.769301216667</v>
      </c>
      <c r="L207" s="14">
        <v>23383.379152686302</v>
      </c>
      <c r="M207" s="14">
        <v>23662.79021029951</v>
      </c>
      <c r="N207" s="14">
        <v>24239.541396449462</v>
      </c>
      <c r="O207" s="14">
        <v>24850.664443269154</v>
      </c>
      <c r="P207" s="14">
        <v>25471.648726775817</v>
      </c>
      <c r="Q207" s="14">
        <v>25958.538833556173</v>
      </c>
      <c r="R207" s="14">
        <v>26679.918589912049</v>
      </c>
      <c r="S207" s="14">
        <v>27417.373373552797</v>
      </c>
      <c r="T207" s="14">
        <v>28221.882139694426</v>
      </c>
      <c r="U207" s="14">
        <v>29046.878900013216</v>
      </c>
      <c r="V207" s="14">
        <v>29944.697305152284</v>
      </c>
      <c r="W207" s="14">
        <v>30867.970466351173</v>
      </c>
      <c r="X207" s="14">
        <v>31817.2959520449</v>
      </c>
      <c r="Y207" s="14">
        <v>32793.278044536521</v>
      </c>
      <c r="Z207" s="14">
        <v>33796.527294848485</v>
      </c>
      <c r="AA207" s="14">
        <v>34700.456275536642</v>
      </c>
      <c r="AB207" s="14">
        <v>35300.980976529507</v>
      </c>
      <c r="AC207" s="14">
        <v>35723.183863490653</v>
      </c>
      <c r="AD207" s="14">
        <v>35941.800192162693</v>
      </c>
      <c r="AE207" s="14">
        <v>35421.773962345585</v>
      </c>
      <c r="AF207" s="14">
        <v>34987.692569618659</v>
      </c>
      <c r="AG207" s="14">
        <v>34654.308769338662</v>
      </c>
      <c r="AH207" s="14">
        <v>34652.313653380916</v>
      </c>
      <c r="AI207" s="14">
        <v>35061.661186749683</v>
      </c>
      <c r="AJ207" s="14">
        <v>35382.856089263892</v>
      </c>
      <c r="AK207" s="14">
        <v>35667.519097001183</v>
      </c>
      <c r="AL207" s="14">
        <v>35921.101342746937</v>
      </c>
      <c r="AM207" s="14">
        <v>35946.242564311309</v>
      </c>
      <c r="AN207" s="14">
        <v>35913.438685497167</v>
      </c>
      <c r="AO207" s="14">
        <v>35817.872637731554</v>
      </c>
      <c r="AP207" s="14">
        <v>35654.427208427616</v>
      </c>
      <c r="AQ207" s="14">
        <v>35417.66835546503</v>
      </c>
      <c r="AR207" s="14">
        <v>35639.680951849485</v>
      </c>
      <c r="AS207" s="14">
        <v>35826.678614657394</v>
      </c>
      <c r="AT207" s="14">
        <v>36018.153549175797</v>
      </c>
      <c r="AU207" s="14">
        <v>36171.843773346533</v>
      </c>
      <c r="AV207" s="14">
        <v>36278.020037531023</v>
      </c>
      <c r="AW207" s="14">
        <v>36346.024616792238</v>
      </c>
      <c r="AX207" s="14">
        <v>36359.019983132021</v>
      </c>
      <c r="AY207" s="14">
        <v>36312.359388668629</v>
      </c>
      <c r="AZ207" s="14">
        <v>36201.105071792234</v>
      </c>
      <c r="BA207" s="14">
        <v>36020.012039470254</v>
      </c>
      <c r="BB207" s="14">
        <v>35763.510999331687</v>
      </c>
      <c r="BC207" s="14">
        <v>35425.690398562976</v>
      </c>
      <c r="BD207" s="14">
        <v>35000.277524527854</v>
      </c>
      <c r="BE207" s="14">
        <v>34480.618619800312</v>
      </c>
      <c r="BF207" s="14">
        <v>33859.657961968769</v>
      </c>
      <c r="BG207" s="14">
        <v>33129.915856125474</v>
      </c>
      <c r="BH207" s="14">
        <v>32283.465485392593</v>
      </c>
      <c r="BI207" s="14">
        <v>31446.218377133333</v>
      </c>
      <c r="BJ207" s="14">
        <v>30325.483132044548</v>
      </c>
      <c r="BK207" s="14">
        <v>29070.940659185086</v>
      </c>
      <c r="BL207" s="14">
        <v>27593.416850937301</v>
      </c>
      <c r="BM207" s="14">
        <v>26005.07478638483</v>
      </c>
      <c r="BN207" s="14">
        <v>24215.07790336902</v>
      </c>
      <c r="BO207" s="14">
        <v>22259.67412851171</v>
      </c>
      <c r="BP207" s="14">
        <v>20168.849048753618</v>
      </c>
      <c r="BQ207" s="14">
        <v>17813.687553827047</v>
      </c>
      <c r="BR207" s="14">
        <v>15926.821313050266</v>
      </c>
      <c r="BS207" s="14">
        <v>13781.115556786057</v>
      </c>
      <c r="BT207" s="14">
        <v>11736.924031043951</v>
      </c>
      <c r="BU207" s="14">
        <v>9501.2520317107665</v>
      </c>
      <c r="BV207" s="14">
        <v>7061.7357220377789</v>
      </c>
      <c r="BW207" s="14">
        <v>3676.260109754227</v>
      </c>
      <c r="BX207">
        <v>0</v>
      </c>
    </row>
    <row r="208" spans="1:99" ht="25.5" x14ac:dyDescent="0.25">
      <c r="A208" s="51" t="s">
        <v>167</v>
      </c>
      <c r="B208" s="9"/>
      <c r="C208" s="14">
        <v>21736.939067389998</v>
      </c>
      <c r="D208" s="14">
        <v>21730.945157815335</v>
      </c>
      <c r="E208" s="14">
        <v>21611.617787872299</v>
      </c>
      <c r="F208" s="14">
        <v>21488.838767602301</v>
      </c>
      <c r="G208" s="14">
        <v>21369.611746297564</v>
      </c>
      <c r="H208" s="14">
        <v>21366.593224006672</v>
      </c>
      <c r="I208" s="14">
        <v>21552.342750954649</v>
      </c>
      <c r="J208" s="14">
        <v>21744.67800046397</v>
      </c>
      <c r="K208" s="14">
        <v>21934.120741785544</v>
      </c>
      <c r="L208" s="14">
        <v>22106.073474670728</v>
      </c>
      <c r="M208" s="14">
        <v>22205.974984344724</v>
      </c>
      <c r="N208" s="14">
        <v>22594.345462997688</v>
      </c>
      <c r="O208" s="14">
        <v>23006.235872140071</v>
      </c>
      <c r="P208" s="14">
        <v>23416.50420619818</v>
      </c>
      <c r="Q208" s="14">
        <v>23680.671147889967</v>
      </c>
      <c r="R208" s="14">
        <v>24167.558259081816</v>
      </c>
      <c r="S208" s="14">
        <v>24656.993352344125</v>
      </c>
      <c r="T208" s="14">
        <v>25199.313982792763</v>
      </c>
      <c r="U208" s="14">
        <v>25747.00917835833</v>
      </c>
      <c r="V208" s="14">
        <v>26351.682218753496</v>
      </c>
      <c r="W208" s="14">
        <v>26964.92124781743</v>
      </c>
      <c r="X208" s="14">
        <v>27586.493741675069</v>
      </c>
      <c r="Y208" s="14">
        <v>28216.136646010502</v>
      </c>
      <c r="Z208" s="14">
        <v>28853.554369180809</v>
      </c>
      <c r="AA208" s="14">
        <v>29371.212911758372</v>
      </c>
      <c r="AB208" s="14">
        <v>29564.731543140442</v>
      </c>
      <c r="AC208" s="14">
        <v>29559.994041255104</v>
      </c>
      <c r="AD208" s="14">
        <v>29331.889360783502</v>
      </c>
      <c r="AE208" s="14">
        <v>28345.658930806065</v>
      </c>
      <c r="AF208" s="14">
        <v>27429.110374442575</v>
      </c>
      <c r="AG208" s="14">
        <v>26595.862926179307</v>
      </c>
      <c r="AH208" s="14">
        <v>26075.34748489207</v>
      </c>
      <c r="AI208" s="14">
        <v>25944.951293423805</v>
      </c>
      <c r="AJ208" s="14">
        <v>25702.07230134571</v>
      </c>
      <c r="AK208" s="14">
        <v>25397.814420665803</v>
      </c>
      <c r="AL208" s="14">
        <v>25036.809986861874</v>
      </c>
      <c r="AM208" s="14">
        <v>24420.816756071792</v>
      </c>
      <c r="AN208" s="14">
        <v>23720.486159723812</v>
      </c>
      <c r="AO208" s="14">
        <v>22930.235534929197</v>
      </c>
      <c r="AP208" s="14">
        <v>22044.176926523458</v>
      </c>
      <c r="AQ208" s="14">
        <v>21056.101823451856</v>
      </c>
      <c r="AR208" s="14">
        <v>20497.318474329964</v>
      </c>
      <c r="AS208" s="14">
        <v>19870.337612214254</v>
      </c>
      <c r="AT208" s="14">
        <v>19213.483037242037</v>
      </c>
      <c r="AU208" s="14">
        <v>18483.061682904561</v>
      </c>
      <c r="AV208" s="14">
        <v>17668.084508214066</v>
      </c>
      <c r="AW208" s="14">
        <v>16776.635331918296</v>
      </c>
      <c r="AX208" s="14">
        <v>15790.515813401844</v>
      </c>
      <c r="AY208" s="14">
        <v>14703.754258097943</v>
      </c>
      <c r="AZ208" s="14">
        <v>13510.058976541475</v>
      </c>
      <c r="BA208" s="14">
        <v>12202.802462915737</v>
      </c>
      <c r="BB208" s="14">
        <v>10775.00482782654</v>
      </c>
      <c r="BC208" s="14">
        <v>9219.3164512386429</v>
      </c>
      <c r="BD208" s="14">
        <v>7527.9998199875918</v>
      </c>
      <c r="BE208" s="14">
        <v>6230.995827860258</v>
      </c>
      <c r="BF208" s="14">
        <v>4823.0626446513788</v>
      </c>
      <c r="BG208" s="14">
        <v>3297.5753288886149</v>
      </c>
      <c r="BH208" s="14">
        <v>1647.5626457273686</v>
      </c>
      <c r="BI208" s="14">
        <v>-1.6748742200434207E-7</v>
      </c>
    </row>
    <row r="209" spans="1:99" ht="38.25" x14ac:dyDescent="0.25">
      <c r="A209" s="45" t="s">
        <v>175</v>
      </c>
      <c r="B209" s="64"/>
      <c r="C209" s="9"/>
      <c r="D209" s="64">
        <v>5.1666194274521002E-2</v>
      </c>
      <c r="E209" s="64">
        <v>5.1666194274521002E-2</v>
      </c>
      <c r="F209" s="64">
        <v>5.1666194274521002E-2</v>
      </c>
      <c r="G209" s="64">
        <v>5.1666194274521002E-2</v>
      </c>
      <c r="H209" s="64">
        <v>5.1666194274521002E-2</v>
      </c>
      <c r="I209" s="64">
        <v>5.1666194274521002E-2</v>
      </c>
      <c r="J209" s="64">
        <v>5.1666194274521002E-2</v>
      </c>
      <c r="K209" s="64">
        <v>5.1666194274521002E-2</v>
      </c>
      <c r="L209" s="64">
        <v>5.1666194274521002E-2</v>
      </c>
      <c r="M209" s="64">
        <v>5.1666194274521002E-2</v>
      </c>
      <c r="N209" s="64">
        <v>5.1666194274521002E-2</v>
      </c>
      <c r="O209" s="64">
        <v>5.1666194274521002E-2</v>
      </c>
      <c r="P209" s="64">
        <v>5.1666194274521002E-2</v>
      </c>
      <c r="Q209" s="64">
        <v>5.1666194274521002E-2</v>
      </c>
      <c r="R209" s="64">
        <v>5.1666194274521002E-2</v>
      </c>
      <c r="S209" s="64">
        <v>5.1666194274521002E-2</v>
      </c>
      <c r="T209" s="64">
        <v>5.1666194274521002E-2</v>
      </c>
      <c r="U209" s="64">
        <v>5.1666194274521002E-2</v>
      </c>
      <c r="V209" s="64">
        <v>5.1666194274521002E-2</v>
      </c>
      <c r="W209" s="64">
        <v>5.1666194274521002E-2</v>
      </c>
      <c r="X209" s="64">
        <v>5.1666194274521002E-2</v>
      </c>
      <c r="Y209" s="64">
        <v>5.1666194274521002E-2</v>
      </c>
      <c r="Z209" s="64">
        <v>5.1666194274521002E-2</v>
      </c>
      <c r="AA209" s="64">
        <v>5.1666194274521002E-2</v>
      </c>
      <c r="AB209" s="64">
        <v>5.1666194274521002E-2</v>
      </c>
      <c r="AC209" s="64">
        <v>5.1666194274521002E-2</v>
      </c>
      <c r="AD209" s="64">
        <v>5.1666194274521002E-2</v>
      </c>
      <c r="AE209" s="64">
        <v>5.1666194274521002E-2</v>
      </c>
      <c r="AF209" s="64">
        <v>5.1666194274521002E-2</v>
      </c>
      <c r="AG209" s="64">
        <v>5.1666194274521002E-2</v>
      </c>
      <c r="AH209" s="64">
        <v>5.1666194274521002E-2</v>
      </c>
      <c r="AI209" s="64">
        <v>5.1666194274521002E-2</v>
      </c>
      <c r="AJ209" s="64">
        <v>5.1666194274521002E-2</v>
      </c>
      <c r="AK209" s="64">
        <v>5.1666194274521002E-2</v>
      </c>
      <c r="AL209" s="64">
        <v>5.1666194274521002E-2</v>
      </c>
      <c r="AM209" s="64">
        <v>5.1666194274521002E-2</v>
      </c>
      <c r="AN209" s="64">
        <v>5.1666194274521002E-2</v>
      </c>
      <c r="AO209" s="64">
        <v>5.1666194274521002E-2</v>
      </c>
      <c r="AP209" s="64">
        <v>5.1666194274521002E-2</v>
      </c>
      <c r="AQ209" s="64">
        <v>5.1666194274521002E-2</v>
      </c>
      <c r="AR209" s="64">
        <v>5.1666194274521002E-2</v>
      </c>
      <c r="AS209" s="64">
        <v>5.1666194274521002E-2</v>
      </c>
      <c r="AT209" s="64">
        <v>5.1666194274521002E-2</v>
      </c>
      <c r="AU209" s="64">
        <v>5.1666194274521002E-2</v>
      </c>
      <c r="AV209" s="64">
        <v>5.1666194274521002E-2</v>
      </c>
      <c r="AW209" s="64">
        <v>5.1666194274521002E-2</v>
      </c>
      <c r="AX209" s="64">
        <v>5.1666194274521002E-2</v>
      </c>
      <c r="AY209" s="64">
        <v>5.1666194274521002E-2</v>
      </c>
      <c r="AZ209" s="64">
        <v>5.1666194274521002E-2</v>
      </c>
      <c r="BA209" s="64">
        <v>5.1666194274521002E-2</v>
      </c>
      <c r="BB209" s="64">
        <v>5.1666194274521002E-2</v>
      </c>
      <c r="BC209" s="64">
        <v>5.1666194274521002E-2</v>
      </c>
      <c r="BD209" s="64">
        <v>5.1666194274521002E-2</v>
      </c>
      <c r="BE209" s="64">
        <v>5.1666194274521002E-2</v>
      </c>
      <c r="BF209" s="64">
        <v>5.1666194274521002E-2</v>
      </c>
      <c r="BG209" s="64">
        <v>5.1666194274521002E-2</v>
      </c>
      <c r="BH209" s="64">
        <v>5.1666194274521002E-2</v>
      </c>
      <c r="BI209" s="64">
        <v>5.1666194274521002E-2</v>
      </c>
      <c r="BJ209" s="64">
        <v>5.1666194274521002E-2</v>
      </c>
      <c r="BK209" s="64">
        <v>5.1666194274521002E-2</v>
      </c>
      <c r="BL209" s="64">
        <v>5.1666194274521002E-2</v>
      </c>
      <c r="BM209" s="64">
        <v>5.1666194274521002E-2</v>
      </c>
      <c r="BN209" s="64">
        <v>5.1666194274521002E-2</v>
      </c>
      <c r="BO209" s="64">
        <v>5.1666194274521002E-2</v>
      </c>
      <c r="BP209" s="64">
        <v>5.1666194274521002E-2</v>
      </c>
      <c r="BQ209" s="64">
        <v>5.1666194274521002E-2</v>
      </c>
      <c r="BR209" s="64">
        <v>5.1666194274521002E-2</v>
      </c>
      <c r="BS209" s="64">
        <v>5.1666194274521002E-2</v>
      </c>
      <c r="BT209" s="64">
        <v>5.1666194274521002E-2</v>
      </c>
      <c r="BU209" s="64">
        <v>5.1666194274521002E-2</v>
      </c>
      <c r="BV209" s="64">
        <v>5.1666194274521002E-2</v>
      </c>
      <c r="BW209" s="64">
        <v>5.1666194274521002E-2</v>
      </c>
      <c r="BX209" s="64">
        <v>5.1666194274521002E-2</v>
      </c>
      <c r="BY209" s="64">
        <v>5.1666194274521002E-2</v>
      </c>
      <c r="BZ209" s="64">
        <v>5.1666194274521002E-2</v>
      </c>
      <c r="CA209" s="64">
        <v>5.1666194274521002E-2</v>
      </c>
      <c r="CB209" s="64">
        <v>5.1666194274521002E-2</v>
      </c>
      <c r="CC209" s="64">
        <v>5.1666194274521002E-2</v>
      </c>
      <c r="CD209" s="64">
        <v>5.1666194274521002E-2</v>
      </c>
      <c r="CE209" s="64">
        <v>5.1666194274521002E-2</v>
      </c>
      <c r="CF209" s="64">
        <v>5.1666194274521002E-2</v>
      </c>
      <c r="CG209" s="64">
        <v>5.1666194274521002E-2</v>
      </c>
      <c r="CH209" s="64">
        <v>5.1666194274521002E-2</v>
      </c>
      <c r="CI209" s="64">
        <v>5.1666194274521002E-2</v>
      </c>
      <c r="CJ209" s="64">
        <v>5.1666194274521002E-2</v>
      </c>
      <c r="CK209" s="64">
        <v>5.1666194274521002E-2</v>
      </c>
      <c r="CL209" s="64">
        <v>5.1666194274521002E-2</v>
      </c>
      <c r="CM209" s="64">
        <v>5.1666194274521002E-2</v>
      </c>
      <c r="CN209" s="64">
        <v>5.1666194274521002E-2</v>
      </c>
      <c r="CO209" s="64">
        <v>5.1666194274521002E-2</v>
      </c>
      <c r="CP209" s="64">
        <v>5.1666194274521002E-2</v>
      </c>
      <c r="CQ209" s="64">
        <v>5.1666194274521002E-2</v>
      </c>
      <c r="CR209" s="64">
        <v>5.1666194274521002E-2</v>
      </c>
      <c r="CS209" s="64">
        <v>5.1666194274521002E-2</v>
      </c>
      <c r="CT209" s="64">
        <v>5.1666194274521002E-2</v>
      </c>
      <c r="CU209" s="64"/>
    </row>
    <row r="210" spans="1:99" ht="38.25" x14ac:dyDescent="0.25">
      <c r="A210" s="45" t="s">
        <v>172</v>
      </c>
      <c r="B210" s="64"/>
      <c r="C210" s="9"/>
      <c r="D210" s="64">
        <v>4.9967239362385202E-2</v>
      </c>
      <c r="E210" s="64">
        <v>4.9967239362385202E-2</v>
      </c>
      <c r="F210" s="64">
        <v>4.9967239362385202E-2</v>
      </c>
      <c r="G210" s="64">
        <v>4.9967239362385202E-2</v>
      </c>
      <c r="H210" s="64">
        <v>4.9967239362385202E-2</v>
      </c>
      <c r="I210" s="64">
        <v>4.9967239362385202E-2</v>
      </c>
      <c r="J210" s="64">
        <v>4.9967239362385202E-2</v>
      </c>
      <c r="K210" s="64">
        <v>4.9967239362385202E-2</v>
      </c>
      <c r="L210" s="64">
        <v>4.9967239362385202E-2</v>
      </c>
      <c r="M210" s="64">
        <v>4.9967239362385202E-2</v>
      </c>
      <c r="N210" s="64">
        <v>4.9967239362385202E-2</v>
      </c>
      <c r="O210" s="64">
        <v>4.9967239362385202E-2</v>
      </c>
      <c r="P210" s="64">
        <v>4.9967239362385202E-2</v>
      </c>
      <c r="Q210" s="64">
        <v>4.9967239362385202E-2</v>
      </c>
      <c r="R210" s="64">
        <v>4.9967239362385202E-2</v>
      </c>
      <c r="S210" s="64">
        <v>4.9967239362385202E-2</v>
      </c>
      <c r="T210" s="64">
        <v>4.9967239362385202E-2</v>
      </c>
      <c r="U210" s="64">
        <v>4.9967239362385202E-2</v>
      </c>
      <c r="V210" s="64">
        <v>4.9967239362385202E-2</v>
      </c>
      <c r="W210" s="64">
        <v>4.9967239362385202E-2</v>
      </c>
      <c r="X210" s="64">
        <v>4.9967239362385202E-2</v>
      </c>
      <c r="Y210" s="64">
        <v>4.9967239362385202E-2</v>
      </c>
      <c r="Z210" s="64">
        <v>4.9967239362385202E-2</v>
      </c>
      <c r="AA210" s="64">
        <v>4.9967239362385202E-2</v>
      </c>
      <c r="AB210" s="64">
        <v>4.9967239362385202E-2</v>
      </c>
      <c r="AC210" s="64">
        <v>4.9967239362385202E-2</v>
      </c>
      <c r="AD210" s="64">
        <v>4.9967239362385202E-2</v>
      </c>
      <c r="AE210" s="64">
        <v>4.9967239362385202E-2</v>
      </c>
      <c r="AF210" s="64">
        <v>4.9967239362385202E-2</v>
      </c>
      <c r="AG210" s="64">
        <v>4.9967239362385202E-2</v>
      </c>
      <c r="AH210" s="64">
        <v>4.9967239362385202E-2</v>
      </c>
      <c r="AI210" s="64">
        <v>4.9967239362385202E-2</v>
      </c>
      <c r="AJ210" s="64">
        <v>4.9967239362385202E-2</v>
      </c>
      <c r="AK210" s="64">
        <v>4.9967239362385202E-2</v>
      </c>
      <c r="AL210" s="64">
        <v>4.9967239362385202E-2</v>
      </c>
      <c r="AM210" s="64">
        <v>4.9967239362385202E-2</v>
      </c>
      <c r="AN210" s="64">
        <v>4.9967239362385202E-2</v>
      </c>
      <c r="AO210" s="64">
        <v>4.9967239362385202E-2</v>
      </c>
      <c r="AP210" s="64">
        <v>4.9967239362385202E-2</v>
      </c>
      <c r="AQ210" s="64">
        <v>4.9967239362385202E-2</v>
      </c>
      <c r="AR210" s="64">
        <v>4.9967239362385202E-2</v>
      </c>
      <c r="AS210" s="64">
        <v>4.9967239362385202E-2</v>
      </c>
      <c r="AT210" s="64">
        <v>4.9967239362385202E-2</v>
      </c>
      <c r="AU210" s="64">
        <v>4.9967239362385202E-2</v>
      </c>
      <c r="AV210" s="64">
        <v>4.9967239362385202E-2</v>
      </c>
      <c r="AW210" s="64">
        <v>4.9967239362385202E-2</v>
      </c>
      <c r="AX210" s="64">
        <v>4.9967239362385202E-2</v>
      </c>
      <c r="AY210" s="64">
        <v>4.9967239362385202E-2</v>
      </c>
      <c r="AZ210" s="64">
        <v>4.9967239362385202E-2</v>
      </c>
      <c r="BA210" s="64">
        <v>4.9967239362385202E-2</v>
      </c>
      <c r="BB210" s="64">
        <v>4.9967239362385202E-2</v>
      </c>
      <c r="BC210" s="64">
        <v>4.9967239362385202E-2</v>
      </c>
      <c r="BD210" s="64">
        <v>4.9967239362385202E-2</v>
      </c>
      <c r="BE210" s="64">
        <v>4.9967239362385202E-2</v>
      </c>
      <c r="BF210" s="64">
        <v>4.9967239362385202E-2</v>
      </c>
      <c r="BG210" s="64">
        <v>4.9967239362385202E-2</v>
      </c>
      <c r="BH210" s="64">
        <v>4.9967239362385202E-2</v>
      </c>
      <c r="BI210" s="64">
        <v>4.9967239362385202E-2</v>
      </c>
      <c r="BJ210" s="64">
        <v>4.9967239362385202E-2</v>
      </c>
      <c r="BK210" s="64">
        <v>4.9967239362385202E-2</v>
      </c>
      <c r="BL210" s="64">
        <v>4.9967239362385202E-2</v>
      </c>
      <c r="BM210" s="64">
        <v>4.9967239362385202E-2</v>
      </c>
      <c r="BN210" s="64">
        <v>4.9967239362385202E-2</v>
      </c>
      <c r="BO210" s="64">
        <v>4.9967239362385202E-2</v>
      </c>
      <c r="BP210" s="64">
        <v>4.9967239362385202E-2</v>
      </c>
      <c r="BQ210" s="64">
        <v>4.9967239362385202E-2</v>
      </c>
      <c r="BR210" s="64">
        <v>4.9967239362385202E-2</v>
      </c>
      <c r="BS210" s="64">
        <v>4.9967239362385202E-2</v>
      </c>
      <c r="BT210" s="64">
        <v>4.9967239362385202E-2</v>
      </c>
      <c r="BU210" s="64">
        <v>4.9967239362385202E-2</v>
      </c>
      <c r="BV210" s="64">
        <v>4.9967239362385202E-2</v>
      </c>
      <c r="BW210" s="64">
        <v>4.9967239362385202E-2</v>
      </c>
      <c r="BX210" s="64">
        <v>4.9967239362385202E-2</v>
      </c>
      <c r="BY210" s="64">
        <v>4.9967239362385202E-2</v>
      </c>
      <c r="BZ210" s="64">
        <v>4.9967239362385202E-2</v>
      </c>
      <c r="CA210" s="64">
        <v>4.9967239362385202E-2</v>
      </c>
      <c r="CB210" s="64">
        <v>4.9967239362385202E-2</v>
      </c>
      <c r="CC210" s="64">
        <v>4.9967239362385202E-2</v>
      </c>
      <c r="CD210" s="64">
        <v>4.9967239362385202E-2</v>
      </c>
      <c r="CE210" s="64">
        <v>4.9967239362385202E-2</v>
      </c>
      <c r="CF210" s="64">
        <v>4.9967239362385202E-2</v>
      </c>
      <c r="CG210" s="64">
        <v>4.9967239362385202E-2</v>
      </c>
      <c r="CH210" s="64">
        <v>4.9967239362385202E-2</v>
      </c>
      <c r="CI210" s="64">
        <v>4.9967239362385202E-2</v>
      </c>
    </row>
    <row r="211" spans="1:99" ht="25.5" x14ac:dyDescent="0.25">
      <c r="A211" s="45" t="s">
        <v>169</v>
      </c>
      <c r="B211" s="64"/>
      <c r="C211" s="9"/>
      <c r="D211" s="64">
        <v>4.6391468359779801E-2</v>
      </c>
      <c r="E211" s="64">
        <v>4.6391468359779801E-2</v>
      </c>
      <c r="F211" s="64">
        <v>4.6391468359779801E-2</v>
      </c>
      <c r="G211" s="64">
        <v>4.6391468359779801E-2</v>
      </c>
      <c r="H211" s="64">
        <v>4.6391468359779801E-2</v>
      </c>
      <c r="I211" s="64">
        <v>4.6391468359779801E-2</v>
      </c>
      <c r="J211" s="64">
        <v>4.6391468359779801E-2</v>
      </c>
      <c r="K211" s="64">
        <v>4.6391468359779801E-2</v>
      </c>
      <c r="L211" s="64">
        <v>4.6391468359779801E-2</v>
      </c>
      <c r="M211" s="64">
        <v>4.6391468359779801E-2</v>
      </c>
      <c r="N211" s="64">
        <v>4.6391468359779801E-2</v>
      </c>
      <c r="O211" s="64">
        <v>4.6391468359779801E-2</v>
      </c>
      <c r="P211" s="64">
        <v>4.6391468359779801E-2</v>
      </c>
      <c r="Q211" s="64">
        <v>4.6391468359779801E-2</v>
      </c>
      <c r="R211" s="64">
        <v>4.6391468359779801E-2</v>
      </c>
      <c r="S211" s="64">
        <v>4.6391468359779801E-2</v>
      </c>
      <c r="T211" s="64">
        <v>4.6391468359779801E-2</v>
      </c>
      <c r="U211" s="64">
        <v>4.6391468359779801E-2</v>
      </c>
      <c r="V211" s="64">
        <v>4.6391468359779801E-2</v>
      </c>
      <c r="W211" s="64">
        <v>4.6391468359779801E-2</v>
      </c>
      <c r="X211" s="64">
        <v>4.6391468359779801E-2</v>
      </c>
      <c r="Y211" s="64">
        <v>4.6391468359779801E-2</v>
      </c>
      <c r="Z211" s="64">
        <v>4.6391468359779801E-2</v>
      </c>
      <c r="AA211" s="64">
        <v>4.6391468359779801E-2</v>
      </c>
      <c r="AB211" s="64">
        <v>4.6391468359779801E-2</v>
      </c>
      <c r="AC211" s="64">
        <v>4.6391468359779801E-2</v>
      </c>
      <c r="AD211" s="64">
        <v>4.6391468359779801E-2</v>
      </c>
      <c r="AE211" s="64">
        <v>4.6391468359779801E-2</v>
      </c>
      <c r="AF211" s="64">
        <v>4.6391468359779801E-2</v>
      </c>
      <c r="AG211" s="64">
        <v>4.6391468359779801E-2</v>
      </c>
      <c r="AH211" s="64">
        <v>4.6391468359779801E-2</v>
      </c>
      <c r="AI211" s="64">
        <v>4.6391468359779801E-2</v>
      </c>
      <c r="AJ211" s="64">
        <v>4.6391468359779801E-2</v>
      </c>
      <c r="AK211" s="64">
        <v>4.6391468359779801E-2</v>
      </c>
      <c r="AL211" s="64">
        <v>4.6391468359779801E-2</v>
      </c>
      <c r="AM211" s="64">
        <v>4.6391468359779801E-2</v>
      </c>
      <c r="AN211" s="64">
        <v>4.6391468359779801E-2</v>
      </c>
      <c r="AO211" s="64">
        <v>4.6391468359779801E-2</v>
      </c>
      <c r="AP211" s="64">
        <v>4.6391468359779801E-2</v>
      </c>
      <c r="AQ211" s="64">
        <v>4.6391468359779801E-2</v>
      </c>
      <c r="AR211" s="64">
        <v>4.6391468359779801E-2</v>
      </c>
      <c r="AS211" s="64">
        <v>4.6391468359779801E-2</v>
      </c>
      <c r="AT211" s="64">
        <v>4.6391468359779801E-2</v>
      </c>
      <c r="AU211" s="64">
        <v>4.6391468359779801E-2</v>
      </c>
      <c r="AV211" s="64">
        <v>4.6391468359779801E-2</v>
      </c>
      <c r="AW211" s="64">
        <v>4.6391468359779801E-2</v>
      </c>
      <c r="AX211" s="64">
        <v>4.6391468359779801E-2</v>
      </c>
      <c r="AY211" s="64">
        <v>4.6391468359779801E-2</v>
      </c>
      <c r="AZ211" s="64">
        <v>4.6391468359779801E-2</v>
      </c>
      <c r="BA211" s="64">
        <v>4.6391468359779801E-2</v>
      </c>
      <c r="BB211" s="64">
        <v>4.6391468359779801E-2</v>
      </c>
      <c r="BC211" s="64">
        <v>4.6391468359779801E-2</v>
      </c>
      <c r="BD211" s="64">
        <v>4.6391468359779801E-2</v>
      </c>
      <c r="BE211" s="64">
        <v>4.6391468359779801E-2</v>
      </c>
      <c r="BF211" s="64">
        <v>4.6391468359779801E-2</v>
      </c>
      <c r="BG211" s="64">
        <v>4.6391468359779801E-2</v>
      </c>
      <c r="BH211" s="64">
        <v>4.6391468359779801E-2</v>
      </c>
      <c r="BI211" s="64">
        <v>4.6391468359779801E-2</v>
      </c>
      <c r="BJ211" s="64">
        <v>4.6391468359779801E-2</v>
      </c>
      <c r="BK211" s="64">
        <v>4.6391468359779801E-2</v>
      </c>
      <c r="BL211" s="64">
        <v>4.6391468359779801E-2</v>
      </c>
      <c r="BM211" s="64">
        <v>4.6391468359779801E-2</v>
      </c>
      <c r="BN211" s="64">
        <v>4.6391468359779801E-2</v>
      </c>
      <c r="BO211" s="64">
        <v>4.6391468359779801E-2</v>
      </c>
      <c r="BP211" s="64">
        <v>4.6391468359779801E-2</v>
      </c>
      <c r="BQ211" s="64">
        <v>4.6391468359779801E-2</v>
      </c>
      <c r="BR211" s="64">
        <v>4.6391468359779801E-2</v>
      </c>
      <c r="BS211" s="64">
        <v>4.6391468359779801E-2</v>
      </c>
      <c r="BT211" s="64">
        <v>4.6391468359779801E-2</v>
      </c>
      <c r="BU211" s="64">
        <v>4.6391468359779801E-2</v>
      </c>
      <c r="BV211" s="64">
        <v>4.6391468359779801E-2</v>
      </c>
      <c r="BW211" s="64">
        <v>4.6391468359779801E-2</v>
      </c>
      <c r="BX211" s="64">
        <v>4.6391468359779801E-2</v>
      </c>
    </row>
    <row r="212" spans="1:99" ht="25.5" x14ac:dyDescent="0.25">
      <c r="A212" s="45" t="s">
        <v>166</v>
      </c>
      <c r="B212" s="64"/>
      <c r="C212" s="9"/>
      <c r="D212" s="64">
        <v>4.0951630202652099E-2</v>
      </c>
      <c r="E212" s="64">
        <v>4.0951630202652099E-2</v>
      </c>
      <c r="F212" s="64">
        <v>4.0951630202652099E-2</v>
      </c>
      <c r="G212" s="64">
        <v>4.0951630202652099E-2</v>
      </c>
      <c r="H212" s="64">
        <v>4.0951630202652099E-2</v>
      </c>
      <c r="I212" s="64">
        <v>4.0951630202652099E-2</v>
      </c>
      <c r="J212" s="64">
        <v>4.0951630202652099E-2</v>
      </c>
      <c r="K212" s="64">
        <v>4.0951630202652099E-2</v>
      </c>
      <c r="L212" s="64">
        <v>4.0951630202652099E-2</v>
      </c>
      <c r="M212" s="64">
        <v>4.0951630202652099E-2</v>
      </c>
      <c r="N212" s="64">
        <v>4.0951630202652099E-2</v>
      </c>
      <c r="O212" s="64">
        <v>4.0951630202652099E-2</v>
      </c>
      <c r="P212" s="64">
        <v>4.0951630202652099E-2</v>
      </c>
      <c r="Q212" s="64">
        <v>4.0951630202652099E-2</v>
      </c>
      <c r="R212" s="64">
        <v>4.0951630202652099E-2</v>
      </c>
      <c r="S212" s="64">
        <v>4.0951630202652099E-2</v>
      </c>
      <c r="T212" s="64">
        <v>4.0951630202652099E-2</v>
      </c>
      <c r="U212" s="64">
        <v>4.0951630202652099E-2</v>
      </c>
      <c r="V212" s="64">
        <v>4.0951630202652099E-2</v>
      </c>
      <c r="W212" s="64">
        <v>4.0951630202652099E-2</v>
      </c>
      <c r="X212" s="64">
        <v>4.0951630202652099E-2</v>
      </c>
      <c r="Y212" s="64">
        <v>4.0951630202652099E-2</v>
      </c>
      <c r="Z212" s="64">
        <v>4.0951630202652099E-2</v>
      </c>
      <c r="AA212" s="64">
        <v>4.0951630202652099E-2</v>
      </c>
      <c r="AB212" s="64">
        <v>4.0951630202652099E-2</v>
      </c>
      <c r="AC212" s="64">
        <v>4.0951630202652099E-2</v>
      </c>
      <c r="AD212" s="64">
        <v>4.0951630202652099E-2</v>
      </c>
      <c r="AE212" s="64">
        <v>4.0951630202652099E-2</v>
      </c>
      <c r="AF212" s="64">
        <v>4.0951630202652099E-2</v>
      </c>
      <c r="AG212" s="64">
        <v>4.0951630202652099E-2</v>
      </c>
      <c r="AH212" s="64">
        <v>4.0951630202652099E-2</v>
      </c>
      <c r="AI212" s="64">
        <v>4.0951630202652099E-2</v>
      </c>
      <c r="AJ212" s="64">
        <v>4.0951630202652099E-2</v>
      </c>
      <c r="AK212" s="64">
        <v>4.0951630202652099E-2</v>
      </c>
      <c r="AL212" s="64">
        <v>4.0951630202652099E-2</v>
      </c>
      <c r="AM212" s="64">
        <v>4.0951630202652099E-2</v>
      </c>
      <c r="AN212" s="64">
        <v>4.0951630202652099E-2</v>
      </c>
      <c r="AO212" s="64">
        <v>4.0951630202652099E-2</v>
      </c>
      <c r="AP212" s="64">
        <v>4.0951630202652099E-2</v>
      </c>
      <c r="AQ212" s="64">
        <v>4.0951630202652099E-2</v>
      </c>
      <c r="AR212" s="64">
        <v>4.0951630202652099E-2</v>
      </c>
      <c r="AS212" s="64">
        <v>4.0951630202652099E-2</v>
      </c>
      <c r="AT212" s="64">
        <v>4.0951630202652099E-2</v>
      </c>
      <c r="AU212" s="64">
        <v>4.0951630202652099E-2</v>
      </c>
      <c r="AV212" s="64">
        <v>4.0951630202652099E-2</v>
      </c>
      <c r="AW212" s="64">
        <v>4.0951630202652099E-2</v>
      </c>
      <c r="AX212" s="64">
        <v>4.0951630202652099E-2</v>
      </c>
      <c r="AY212" s="64">
        <v>4.0951630202652099E-2</v>
      </c>
      <c r="AZ212" s="64">
        <v>4.0951630202652099E-2</v>
      </c>
      <c r="BA212" s="64">
        <v>4.0951630202652099E-2</v>
      </c>
      <c r="BB212" s="64">
        <v>4.0951630202652099E-2</v>
      </c>
      <c r="BC212" s="64">
        <v>4.0951630202652099E-2</v>
      </c>
      <c r="BD212" s="64">
        <v>4.0951630202652099E-2</v>
      </c>
      <c r="BE212" s="64">
        <v>4.0951630202652099E-2</v>
      </c>
      <c r="BF212" s="64">
        <v>4.0951630202652099E-2</v>
      </c>
      <c r="BG212" s="64">
        <v>4.0951630202652099E-2</v>
      </c>
      <c r="BH212" s="64">
        <v>4.0951630202652099E-2</v>
      </c>
      <c r="BI212" s="64">
        <v>4.0951630202652099E-2</v>
      </c>
    </row>
    <row r="266" spans="1:6" x14ac:dyDescent="0.25">
      <c r="A266" s="73" t="s">
        <v>178</v>
      </c>
      <c r="B266" s="74"/>
    </row>
    <row r="267" spans="1:6" ht="60" x14ac:dyDescent="0.25">
      <c r="A267" s="8" t="s">
        <v>159</v>
      </c>
      <c r="B267" s="8">
        <v>71863945.736352637</v>
      </c>
      <c r="C267" s="8" t="s">
        <v>179</v>
      </c>
      <c r="D267" s="36">
        <f>B268/B267</f>
        <v>1.6653975555463314</v>
      </c>
      <c r="E267" s="68" t="s">
        <v>183</v>
      </c>
      <c r="F267" s="69">
        <f>B268-B267</f>
        <v>47818093.824883252</v>
      </c>
    </row>
    <row r="268" spans="1:6" ht="60" x14ac:dyDescent="0.25">
      <c r="A268" s="8" t="s">
        <v>160</v>
      </c>
      <c r="B268" s="8">
        <v>119682039.56123589</v>
      </c>
      <c r="C268" s="8" t="s">
        <v>180</v>
      </c>
      <c r="D268" s="36">
        <f>B269/B268</f>
        <v>1.495331959598208</v>
      </c>
      <c r="E268" s="8" t="s">
        <v>180</v>
      </c>
    </row>
    <row r="269" spans="1:6" ht="60" x14ac:dyDescent="0.25">
      <c r="A269" s="8" t="s">
        <v>161</v>
      </c>
      <c r="B269" s="8">
        <v>178964378.7458131</v>
      </c>
      <c r="C269" s="8" t="s">
        <v>181</v>
      </c>
      <c r="D269" s="36">
        <f>B270/B269</f>
        <v>1.4770004673212132</v>
      </c>
      <c r="E269" s="8" t="s">
        <v>181</v>
      </c>
    </row>
    <row r="270" spans="1:6" ht="60.75" customHeight="1" x14ac:dyDescent="0.25">
      <c r="A270" s="8" t="s">
        <v>162</v>
      </c>
      <c r="B270" s="8">
        <v>264330471.04141656</v>
      </c>
      <c r="D270" s="11"/>
    </row>
    <row r="272" spans="1:6" x14ac:dyDescent="0.25">
      <c r="A272" s="73" t="s">
        <v>182</v>
      </c>
      <c r="B272" s="74"/>
    </row>
    <row r="273" spans="1:4" ht="60" x14ac:dyDescent="0.25">
      <c r="A273" s="8" t="s">
        <v>159</v>
      </c>
      <c r="B273" s="64">
        <v>4.0951630202652099E-2</v>
      </c>
      <c r="C273" s="8" t="s">
        <v>179</v>
      </c>
      <c r="D273" s="67">
        <f>B274-B273</f>
        <v>5.4398381571277021E-3</v>
      </c>
    </row>
    <row r="274" spans="1:4" ht="60" x14ac:dyDescent="0.25">
      <c r="A274" s="8" t="s">
        <v>160</v>
      </c>
      <c r="B274" s="64">
        <v>4.6391468359779801E-2</v>
      </c>
      <c r="C274" s="8" t="s">
        <v>180</v>
      </c>
      <c r="D274" s="67">
        <f t="shared" ref="D274:D275" si="111">B275-B274</f>
        <v>3.5757710026054004E-3</v>
      </c>
    </row>
    <row r="275" spans="1:4" ht="60" x14ac:dyDescent="0.25">
      <c r="A275" s="8" t="s">
        <v>161</v>
      </c>
      <c r="B275" s="64">
        <v>4.9967239362385202E-2</v>
      </c>
      <c r="C275" s="8" t="s">
        <v>181</v>
      </c>
      <c r="D275" s="67">
        <f t="shared" si="111"/>
        <v>1.6989549121358E-3</v>
      </c>
    </row>
    <row r="276" spans="1:4" ht="51.75" customHeight="1" x14ac:dyDescent="0.25">
      <c r="A276" s="8" t="s">
        <v>162</v>
      </c>
      <c r="B276" s="64">
        <v>5.1666194274521002E-2</v>
      </c>
      <c r="D276" s="11"/>
    </row>
  </sheetData>
  <mergeCells count="5">
    <mergeCell ref="A272:B272"/>
    <mergeCell ref="A3:B3"/>
    <mergeCell ref="A31:B31"/>
    <mergeCell ref="A59:B59"/>
    <mergeCell ref="A266:B2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Planned Scenario</vt:lpstr>
      <vt:lpstr>Best Case Scenario</vt:lpstr>
      <vt:lpstr>Medium Case Scenario</vt:lpstr>
      <vt:lpstr>Worst Case Scenario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Awawda, Mahdi (SI EP FIN P PE)</dc:creator>
  <cp:lastModifiedBy>Awawda, Mahdi (SI EP FIN P PE)</cp:lastModifiedBy>
  <dcterms:created xsi:type="dcterms:W3CDTF">2023-08-18T13:24:17Z</dcterms:created>
  <dcterms:modified xsi:type="dcterms:W3CDTF">2023-09-08T09:20:22Z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2023-08-18T13:54:02Z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708cfc08-eab3-43b7-bd70-5ef026f11b3a</vt:lpwstr>
  </property>
  <property fmtid="{D5CDD505-2E9C-101B-9397-08002B2CF9AE}" pid="8" name="MSIP_Label_9d258917-277f-42cd-a3cd-14c4e9ee58bc_ContentBits">
    <vt:lpwstr>0</vt:lpwstr>
  </property>
</Properties>
</file>