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zaeyan\Copy\Senfi\امور مالی\"/>
    </mc:Choice>
  </mc:AlternateContent>
  <bookViews>
    <workbookView xWindow="240" yWindow="1800" windowWidth="12240" windowHeight="1185" firstSheet="11" activeTab="16"/>
  </bookViews>
  <sheets>
    <sheet name="1399-" sheetId="16" r:id="rId1"/>
    <sheet name="1399" sheetId="10" r:id="rId2"/>
    <sheet name="کمک هزینه-" sheetId="17" r:id="rId3"/>
    <sheet name="کمک هزینه " sheetId="11" r:id="rId4"/>
    <sheet name="اجاره، تنخواه و حقوق " sheetId="13" r:id="rId5"/>
    <sheet name="تنخواه 1" sheetId="12" r:id="rId6"/>
    <sheet name="تنخواه 2" sheetId="14" r:id="rId7"/>
    <sheet name="تنخواه 3" sheetId="15" r:id="rId8"/>
    <sheet name="تنخواه 4" sheetId="18" r:id="rId9"/>
    <sheet name="تنخواه 5" sheetId="19" r:id="rId10"/>
    <sheet name="تنخواه 6 " sheetId="21" r:id="rId11"/>
    <sheet name="تنخواه 7" sheetId="25" r:id="rId12"/>
    <sheet name="تنخواه 8" sheetId="24" r:id="rId13"/>
    <sheet name="تنخواه 9" sheetId="26" r:id="rId14"/>
    <sheet name="حساب تنخواه انجمن" sheetId="22" r:id="rId15"/>
    <sheet name="حساب بانکی انجمن" sheetId="27" r:id="rId16"/>
    <sheet name="حساب تنخواه انجمن سال 1402" sheetId="28" r:id="rId17"/>
  </sheets>
  <externalReferences>
    <externalReference r:id="rId18"/>
  </externalReferences>
  <definedNames>
    <definedName name="_xlnm._FilterDatabase" localSheetId="1" hidden="1">'1399'!$A$1:$F$25</definedName>
    <definedName name="_xlnm._FilterDatabase" localSheetId="0" hidden="1">'1399-'!$A$1:$F$20</definedName>
    <definedName name="_xlnm._FilterDatabase" localSheetId="4" hidden="1">'[1]اجاره, تنخواه و حقوق '!$A$2:$J$55</definedName>
    <definedName name="_xlnm._FilterDatabase" localSheetId="15" hidden="1">'حساب بانکی انجمن'!$A$5:$G$43</definedName>
    <definedName name="_xlnm._FilterDatabase" localSheetId="14" hidden="1">'حساب تنخواه انجمن'!$A$5:$E$12</definedName>
    <definedName name="_xlnm._FilterDatabase" localSheetId="2" hidden="1">'کمک هزینه-'!$A$1:$E$1</definedName>
    <definedName name="_xlnm._FilterDatabase" localSheetId="3" hidden="1">'کمک هزینه '!$A$1:$E$1</definedName>
  </definedNames>
  <calcPr calcId="152511"/>
</workbook>
</file>

<file path=xl/calcChain.xml><?xml version="1.0" encoding="utf-8"?>
<calcChain xmlns="http://schemas.openxmlformats.org/spreadsheetml/2006/main">
  <c r="F2" i="26" l="1"/>
  <c r="G8" i="27" l="1"/>
  <c r="G9" i="27"/>
  <c r="G10" i="27" s="1"/>
  <c r="G11" i="27" s="1"/>
  <c r="G12" i="27" s="1"/>
  <c r="G13" i="27" s="1"/>
  <c r="G14" i="27" s="1"/>
  <c r="G15" i="27" s="1"/>
  <c r="G16" i="27" s="1"/>
  <c r="G17" i="27" s="1"/>
  <c r="G18" i="27" s="1"/>
  <c r="G19" i="27" s="1"/>
  <c r="G20" i="27" s="1"/>
  <c r="G21" i="27" s="1"/>
  <c r="G22" i="27" s="1"/>
  <c r="G23" i="27" s="1"/>
  <c r="G24" i="27" s="1"/>
  <c r="G25" i="27" s="1"/>
  <c r="G26" i="27" s="1"/>
  <c r="G27" i="27" s="1"/>
  <c r="G28" i="27" s="1"/>
  <c r="G29" i="27" s="1"/>
  <c r="G30" i="27" s="1"/>
  <c r="G31" i="27" s="1"/>
  <c r="G32" i="27" s="1"/>
  <c r="G33" i="27" s="1"/>
  <c r="G34" i="27" s="1"/>
  <c r="G35" i="27" s="1"/>
  <c r="G36" i="27" s="1"/>
  <c r="G37" i="27" s="1"/>
  <c r="G38" i="27" s="1"/>
  <c r="G39" i="27" s="1"/>
  <c r="G40" i="27" s="1"/>
  <c r="G41" i="27" s="1"/>
  <c r="G42" i="27" s="1"/>
  <c r="G43" i="27" s="1"/>
  <c r="G44" i="27" s="1"/>
  <c r="G45" i="27" s="1"/>
  <c r="G46" i="27" s="1"/>
  <c r="G47" i="27" s="1"/>
  <c r="G48" i="27" s="1"/>
  <c r="G49" i="27" s="1"/>
  <c r="G50" i="27" s="1"/>
  <c r="G51" i="27" s="1"/>
  <c r="G52" i="27" s="1"/>
  <c r="D29" i="28" l="1"/>
  <c r="E3" i="28"/>
  <c r="E4" i="28" s="1"/>
  <c r="E5" i="28" l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D26" i="22"/>
  <c r="E6" i="22"/>
  <c r="E7" i="22" s="1"/>
  <c r="E8" i="22" s="1"/>
  <c r="E9" i="22" s="1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F53" i="27"/>
  <c r="E53" i="27"/>
  <c r="G6" i="27"/>
  <c r="G53" i="27" l="1"/>
  <c r="G7" i="27"/>
  <c r="E3" i="26" l="1"/>
  <c r="E4" i="26" s="1"/>
  <c r="E5" i="26" s="1"/>
  <c r="E6" i="26" s="1"/>
  <c r="D29" i="26"/>
  <c r="E7" i="26" l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6" i="22"/>
  <c r="D29" i="24" l="1"/>
  <c r="J3" i="13" l="1"/>
  <c r="I3" i="13"/>
  <c r="G2" i="24" l="1"/>
  <c r="E3" i="24" s="1"/>
  <c r="E4" i="24" s="1"/>
  <c r="E5" i="24" s="1"/>
  <c r="E6" i="24" s="1"/>
  <c r="E7" i="24" s="1"/>
  <c r="E8" i="24" s="1"/>
  <c r="E9" i="24" s="1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G2" i="21"/>
  <c r="G2" i="25"/>
  <c r="D28" i="25" l="1"/>
  <c r="E3" i="25" l="1"/>
  <c r="E4" i="25" s="1"/>
  <c r="E5" i="25" s="1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I11" i="13" l="1"/>
  <c r="D23" i="21" l="1"/>
  <c r="I4" i="13" l="1"/>
  <c r="J4" i="13"/>
  <c r="I5" i="13"/>
  <c r="J5" i="13"/>
  <c r="I6" i="13"/>
  <c r="J6" i="13"/>
  <c r="I7" i="13"/>
  <c r="J7" i="13"/>
  <c r="I8" i="13"/>
  <c r="J8" i="13"/>
  <c r="I9" i="13"/>
  <c r="J9" i="13"/>
  <c r="I10" i="13"/>
  <c r="J10" i="13"/>
  <c r="J11" i="13"/>
  <c r="E3" i="21"/>
  <c r="E4" i="21" s="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J12" i="13" l="1"/>
  <c r="I12" i="13"/>
  <c r="E55" i="13" l="1"/>
  <c r="D55" i="13"/>
  <c r="D28" i="19" l="1"/>
  <c r="G2" i="19" l="1"/>
  <c r="E3" i="19" l="1"/>
  <c r="E4" i="19" s="1"/>
  <c r="E5" i="19" s="1"/>
  <c r="E6" i="19" s="1"/>
  <c r="E7" i="19" s="1"/>
  <c r="E8" i="19" s="1"/>
  <c r="E9" i="19" s="1"/>
  <c r="E10" i="19" s="1"/>
  <c r="E11" i="19" s="1"/>
  <c r="E12" i="19" s="1"/>
  <c r="E13" i="19" l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D21" i="18"/>
  <c r="G2" i="18" l="1"/>
  <c r="D18" i="15" l="1"/>
  <c r="E3" i="18"/>
  <c r="E4" i="18" s="1"/>
  <c r="E5" i="18" s="1"/>
  <c r="E6" i="18" l="1"/>
  <c r="E7" i="18" s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13" i="17"/>
  <c r="D13" i="17"/>
  <c r="E21" i="16"/>
  <c r="D21" i="16"/>
  <c r="F2" i="16"/>
  <c r="F3" i="16" s="1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G2" i="15" l="1"/>
  <c r="D17" i="14" l="1"/>
  <c r="E3" i="15" l="1"/>
  <c r="E4" i="15" s="1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3" i="14" l="1"/>
  <c r="E4" i="14" s="1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D21" i="12" l="1"/>
  <c r="E3" i="12" l="1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13" i="11" l="1"/>
  <c r="D13" i="11"/>
  <c r="D26" i="10" l="1"/>
  <c r="E26" i="10"/>
  <c r="F2" i="10"/>
  <c r="F3" i="10" l="1"/>
  <c r="F4" i="10" s="1"/>
  <c r="F5" i="10" l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</calcChain>
</file>

<file path=xl/sharedStrings.xml><?xml version="1.0" encoding="utf-8"?>
<sst xmlns="http://schemas.openxmlformats.org/spreadsheetml/2006/main" count="966" uniqueCount="574">
  <si>
    <t>رديف</t>
  </si>
  <si>
    <t>تاريخ</t>
  </si>
  <si>
    <t>شرح هزينه</t>
  </si>
  <si>
    <t>مبلغ (ريال)</t>
  </si>
  <si>
    <t>14</t>
  </si>
  <si>
    <t xml:space="preserve">موجودی اول دوره </t>
  </si>
  <si>
    <t>-</t>
  </si>
  <si>
    <t xml:space="preserve">کسر مالیات بر ارزش افزوده شرکت لوید آلمان </t>
  </si>
  <si>
    <t xml:space="preserve">شرح سند </t>
  </si>
  <si>
    <t>مبلغ ورودی (ريال)</t>
  </si>
  <si>
    <t>مبلغ هزینه (ريال)</t>
  </si>
  <si>
    <t>تراز موجودی (ریال)</t>
  </si>
  <si>
    <t>مانده از قبل</t>
  </si>
  <si>
    <t>کمک دستی آقای سمیعی به صندوق جهت تهیه دو قطعه سکه تمام بهار</t>
  </si>
  <si>
    <t>عودت کمک دستی آقای سمیعی به صندوق جهت تهیه دو قطعه سکه تمام بهار</t>
  </si>
  <si>
    <t>پرداخت به خانم بخشی وند وکیل انجمن از طرف آقای طالبی (75 میلیون تومان دیگر مانده)</t>
  </si>
  <si>
    <t xml:space="preserve">بابت خرید یک قطعه سکه تمام بهار به مبلغ  140/000/000 ریال </t>
  </si>
  <si>
    <t xml:space="preserve">بابت خرید دو قطعه سکه تمام بهار به مبلغ هر قطعه 133/000/000 ریال </t>
  </si>
  <si>
    <t xml:space="preserve">از 7 قطعه سکه اهدائی ردیف 1،  چهار عدد آن بابت امورات انجمن هزینه شد </t>
  </si>
  <si>
    <t>پرداخت به خانم بخشی وند وکیل انجمن از طرف آقای علی هژبر (50 میلیون تومان دیگر مانده)</t>
  </si>
  <si>
    <t xml:space="preserve">فروش 3 قطعه سکه اهدایی به انجمن از قرار هر قطعه 60/000/000 ریال </t>
  </si>
  <si>
    <t xml:space="preserve">هدیه سکه های تمام بهار آزادی از سوی آقایان سمیعی - شهیدی - امیر یگانه - هژبر - سلطانی - شجاعی - طالبی به انجمن  در خصوص هزینه های جاری </t>
  </si>
  <si>
    <t xml:space="preserve">نام شرکت </t>
  </si>
  <si>
    <t xml:space="preserve">تحویل دهنده </t>
  </si>
  <si>
    <t>لوید آلمان کیش</t>
  </si>
  <si>
    <t xml:space="preserve">شاردین آفرین </t>
  </si>
  <si>
    <t xml:space="preserve">بلیوان </t>
  </si>
  <si>
    <t xml:space="preserve">اندیشه </t>
  </si>
  <si>
    <t xml:space="preserve">ایریکو </t>
  </si>
  <si>
    <t>ایران گروپ اوف سورویورز</t>
  </si>
  <si>
    <t>فرادانش</t>
  </si>
  <si>
    <t xml:space="preserve">محمد رضا طالبی </t>
  </si>
  <si>
    <t>علی هژبر</t>
  </si>
  <si>
    <t>صادق سمیعی</t>
  </si>
  <si>
    <t>محمد رضا شهیدی</t>
  </si>
  <si>
    <t xml:space="preserve">علی اکبر نوح روش </t>
  </si>
  <si>
    <t xml:space="preserve">شریف نظام مافی </t>
  </si>
  <si>
    <t xml:space="preserve">کیانوش امیر یگانه </t>
  </si>
  <si>
    <t xml:space="preserve">آیدین کاظم سلطانی </t>
  </si>
  <si>
    <t>اطلس اینسپکشن سرویسز</t>
  </si>
  <si>
    <t xml:space="preserve">امیر عباس شجاعی </t>
  </si>
  <si>
    <t xml:space="preserve">آی اس تهران </t>
  </si>
  <si>
    <t xml:space="preserve">رده بندی ایرانیان </t>
  </si>
  <si>
    <t xml:space="preserve">علی مهتاب روشن </t>
  </si>
  <si>
    <t xml:space="preserve">شهاب صادقی </t>
  </si>
  <si>
    <t xml:space="preserve">سکه کامل </t>
  </si>
  <si>
    <t xml:space="preserve">اینترتک قشم </t>
  </si>
  <si>
    <t xml:space="preserve">سمت </t>
  </si>
  <si>
    <t xml:space="preserve">عضو </t>
  </si>
  <si>
    <t xml:space="preserve">رئیس هیات مدیره </t>
  </si>
  <si>
    <t xml:space="preserve">نایب رئیس </t>
  </si>
  <si>
    <t>خزانه دار</t>
  </si>
  <si>
    <t xml:space="preserve">عضو هیات مدیره </t>
  </si>
  <si>
    <t>بازرس</t>
  </si>
  <si>
    <t>دبیر</t>
  </si>
  <si>
    <t xml:space="preserve">عضو علی البدل هیات مدیره </t>
  </si>
  <si>
    <t xml:space="preserve">بازرس علی البدل </t>
  </si>
  <si>
    <t xml:space="preserve">یک فقره چک از شرکت لوید آلمان بابت هزینه های اولیه انجمن - آقای محمد رضا طالبی </t>
  </si>
  <si>
    <t xml:space="preserve">یک فقره چک از شرکت اینترتک قشم بابت هزینه های اولیه انجمن - آقای شهاب صادقی </t>
  </si>
  <si>
    <t xml:space="preserve">یک فقره چک از شرکت بلیوان بابت هزینه های اولیه انجمن - آقای صادق سمیعی </t>
  </si>
  <si>
    <t xml:space="preserve">پرداخت از شرکت شاردین آفرین بابت هزینه های اولیه انجمن - آقای علی هژبر  </t>
  </si>
  <si>
    <t>یک فقره چک از شرکت ایریکو بابت هزینه های اولیه انجمن - آقای علی اکبر نوح روش - تاریخ چک 991010</t>
  </si>
  <si>
    <t>پرداخت به خانم بخشی وند وکیل انجمن از طرف آقای علی اکبر نوح روش (40 میلیون تومان دیگر مانده)</t>
  </si>
  <si>
    <t>یک فقره چک از شرکت ایران گروپ اوف سورویورز بابت هزینه های اولیه انجمن - آقای علی مهتاب روشن - تاریخ چک 991014</t>
  </si>
  <si>
    <t>پرداخت به خانم بخشی وند وکیل انجمن از طرف آقای علی مهتاب روشن (25 میلیون تومان دیگر مانده)</t>
  </si>
  <si>
    <t xml:space="preserve">یک فقره چک شرکت بلیوان بابت هزینه های اولیه انجمن - آقای صادق سمیعی </t>
  </si>
  <si>
    <t>پرداخت به خانم بخشی وند وکیل انجمن از طرف آقای صادق سمیعی  (بدهی ایشان تسویه گردید)</t>
  </si>
  <si>
    <t xml:space="preserve">                             فهرست هزينه‌هاي انجام شده از(1400/06/06)</t>
  </si>
  <si>
    <t xml:space="preserve">                             فهرست هزينه‌هاي اجاره دفتر و حقوق اینجانب از مرداد ماه 1400 </t>
  </si>
  <si>
    <t>14000631</t>
  </si>
  <si>
    <t>14000730</t>
  </si>
  <si>
    <t>14000830</t>
  </si>
  <si>
    <t>14000930</t>
  </si>
  <si>
    <t>14001030</t>
  </si>
  <si>
    <t>14001130</t>
  </si>
  <si>
    <t>14001229</t>
  </si>
  <si>
    <t>14010131</t>
  </si>
  <si>
    <t>14010231</t>
  </si>
  <si>
    <t>14010331</t>
  </si>
  <si>
    <t>تاریخ واریز</t>
  </si>
  <si>
    <t>14000604</t>
  </si>
  <si>
    <t>حقوق مرداد ماه اینجانب که باید توسط شرکت لوید آلمان پرداخت شود (آقای طالبی)</t>
  </si>
  <si>
    <t>کرایه شهریور ماه دفتر که باید توسط شرکت لوید آلمان پرداخت شود (آقای طالبی)</t>
  </si>
  <si>
    <t>حقوق شهریور ماه اینجانب که باید توسط شرکت IGS پرداخت شود (آقای مهتاب روشن)</t>
  </si>
  <si>
    <t>حقوق مهر ماه اینجانب که باید توسط شرکت ایریکو پرداخت شود (آقای نوح روش)</t>
  </si>
  <si>
    <t>حقوق آبان ماه اینجانب که باید توسط شرکت اینترتک قشم پرداخت شود (آقای صادقی)</t>
  </si>
  <si>
    <t>حقوق آذر ماه اینجانب که باید توسط شرکت اندیشه پرداخت شود (آقای شهیدی تبار)</t>
  </si>
  <si>
    <t>حقوق دی ماه اینجانب که باید توسط شرکت شاردین آفرین پرداخت شود (آقای هژبر)</t>
  </si>
  <si>
    <t>حقوق بهمن ماه اینجانب که باید توسط شرکت لوید آلمان پرداخت شود (آقای طالبی)</t>
  </si>
  <si>
    <t>حقوق اسفند ماه اینجانب که باید توسط شرکت IGS پرداخت شود (آقای مهتاب روشن)</t>
  </si>
  <si>
    <t>عیدی اینجانب که باید توسط شرکت ایریکو پرداخت شود (آقای نوح روش)</t>
  </si>
  <si>
    <t>حقوق فروردین  ماه اینجانب که باید توسط شرکت اینترتک قشم پرداخت شود (آقای صادقی)</t>
  </si>
  <si>
    <t>حقوق اردیبهشت ماه اینجانب که باید توسط شرکت اندیشه پرداخت شود (آقای شهیدی تبار)</t>
  </si>
  <si>
    <t>حقوق خرداد  ماه اینجانب که باید توسط شرکت شاردین آفرین پرداخت شود (آقای هژبر)</t>
  </si>
  <si>
    <t>کرایه مهر ماه دفتر که باید توسط شرکت  IGS پرداخت شود (آقای مهتاب روشن)</t>
  </si>
  <si>
    <t>کرایه آبان ماه دفتر که باید توسط شرکت شاردین آفرین پرداخت شود (آقای هژبر)</t>
  </si>
  <si>
    <t xml:space="preserve">کرایه آذر ماه دفتر که باید توسط شرکت اندیشه پرداخت شود (آقای شهیدی تبار) </t>
  </si>
  <si>
    <t xml:space="preserve">کرایه دی ماه دفتر که باید توسط شرکت ایریکو پرداخت شود (آقای نوح روش) </t>
  </si>
  <si>
    <t>کرایه بهمن ماه دفتر که باید توسط شرکت آی اس تهران پرداخت شود (آقای شجاعی)</t>
  </si>
  <si>
    <t xml:space="preserve">کرایه اسفند ماه دفتر که باید توسط شرکت اینترتک قشم پرداخت شود (آقای صادقی) </t>
  </si>
  <si>
    <t>مربوط به ماه</t>
  </si>
  <si>
    <t>مرداد 1400</t>
  </si>
  <si>
    <t>14000608</t>
  </si>
  <si>
    <t>14000609</t>
  </si>
  <si>
    <t>مهر 1400</t>
  </si>
  <si>
    <t>خرید یک بسته تی بک 50 عددی - بیسکوئیت سلامت و دستمال کاغذی بزرگ برای استفاده در جلسات هیات مدیره</t>
  </si>
  <si>
    <t xml:space="preserve">خرید مایع ضد عفونی کننده دست - یک لیتری برای استفاده در جلسات هیات مدیره  </t>
  </si>
  <si>
    <t>خرید لوازم التحریر- کاغذ a4- کاور a4- خودکار- چسب نواری- کلیپس</t>
  </si>
  <si>
    <t>14000617</t>
  </si>
  <si>
    <t>خرید پوشه پلاستیکی (10 عدد)</t>
  </si>
  <si>
    <t>14000620</t>
  </si>
  <si>
    <t>14000621</t>
  </si>
  <si>
    <t>14000622</t>
  </si>
  <si>
    <t>14000629</t>
  </si>
  <si>
    <t xml:space="preserve">خرید بیسکوئیت سلامت یک بسته جهت استفاده در جلسه هیات مدیره </t>
  </si>
  <si>
    <t>خرید فلش برای استقاده در انجمن و دریافت scan مدارک از اسکنر 1 عدد</t>
  </si>
  <si>
    <t>خرید لوازم التحریر(جاسوزنی-سوزن کش-ماشین دوخت-پانچ-سوزن منگنه-پایه چسب)</t>
  </si>
  <si>
    <t>14000630</t>
  </si>
  <si>
    <t xml:space="preserve">هزینه پیک بابت امضاء استعفانامه به دفتر آقای شریف نظام مافی </t>
  </si>
  <si>
    <t>تنخواه دفتر انجمن (آقای طالبی)</t>
  </si>
  <si>
    <t>شهریور 1400</t>
  </si>
  <si>
    <t>14000614-14000617</t>
  </si>
  <si>
    <t>14000701</t>
  </si>
  <si>
    <t xml:space="preserve">هزینه پیک بابت ارسال صورتجلسه امضاء شده از دفتر آقای شهیدی به دفتر انجمن </t>
  </si>
  <si>
    <t>مبلغ مانده به ریال  در بانک</t>
  </si>
  <si>
    <t>مبلغ پول نقد موجودی در دفتر انجمن</t>
  </si>
  <si>
    <t>کل هزینه انجام شده تا کنون</t>
  </si>
  <si>
    <t>تنخواه دفتر انجمن (آقای کاظم سلطانی)</t>
  </si>
  <si>
    <t xml:space="preserve">                             فهرست هزينه‌هاي انجام شده از(1400/06/30)</t>
  </si>
  <si>
    <t>14000706</t>
  </si>
  <si>
    <t>14000704</t>
  </si>
  <si>
    <t xml:space="preserve">هزینه پیک بابت امضاء استعفانامه آقای آیدین کاظم سلطانی (اصلاح شده و ارسال مجدد)- از جردن  </t>
  </si>
  <si>
    <t xml:space="preserve">هزینه پیک بابت امضاء استعفانامه آقای آیدین کاظم سلطانی - از جردن  </t>
  </si>
  <si>
    <t xml:space="preserve">هزینه آگهی تغییرات هیات مدیره در روزنامه رسمی </t>
  </si>
  <si>
    <t>14000707</t>
  </si>
  <si>
    <t>هزینه چاپ آگهی تغییرات هیات مدیره در روزنامه آفرینش</t>
  </si>
  <si>
    <t>14000710</t>
  </si>
  <si>
    <t xml:space="preserve">هزینه رفت و برگشت با وسیله نقلیه عمومی به محل دفتر آقای دکتر شجاعی  جهت امضاء صورتجلسات - قائم مقام فراهانی - میدان شعاع - خیابان خدری </t>
  </si>
  <si>
    <t>هزینه رفت و برگشت با وسیله نقلیه عمومی به محل دفتر دکتر شهیدی جهت امضاء صورتجلسات - خیابان سمیه بعد از سپهبد قرنی</t>
  </si>
  <si>
    <t>هزینه رفت و برگشت با وسیله نقلیه عمومی به محل وزارت کار  جهت تحویل نامه تغییر اعضاء هیات مدیره - خیابان انقلاب - نرسیده به میدان آزادی</t>
  </si>
  <si>
    <t>هزینه رفت و برگشت با وسیله نقلیه عمومی به محل دفتر آقای نوح روش جهت امضاء صورتجلسات - خیابان جویبار</t>
  </si>
  <si>
    <t xml:space="preserve">هزینه رفت و برگشت با وسیله نقلیه عمومی به محل دفتر آقای مهتاب روشن  جهت امضاء صورتجلسات - ونک - خیابان برزیل شرقی </t>
  </si>
  <si>
    <t xml:space="preserve">هزینه رفت با وسیله نقلیه عمومی بابت امضاء صورتجلسه دفتر آقای نوح روش و دکتر شهیدی </t>
  </si>
  <si>
    <t xml:space="preserve">هزینه رفت و برگشت با وسیله نقلیه عمومی بابت امضاء صورتجلسه دفتر آقای طالبی و مهتاب روشن </t>
  </si>
  <si>
    <t xml:space="preserve">هزینه رفت با وسیله نقلیه عمومی بابت امضاء صورتجلسه دفتر آقای شجاعی </t>
  </si>
  <si>
    <t xml:space="preserve">هزینه رفت و برگشت با وسیله نقلیه عمومی و برگشت به وزارت کار بابت تحویل صورتجلسه  </t>
  </si>
  <si>
    <t>خرید 2 عدد روزنامه آفرینش در خصوص چاپ آگهی تغییرات هیات مدیره 14000710</t>
  </si>
  <si>
    <t>14000721</t>
  </si>
  <si>
    <t>هزینه رفت و برگشت با وسیله نقلیه عمومی به محل وزارت کار  جهت تحویل نامه مهر شده (معرفی نامه به اداره ثبت موسسات غیر تجاری) -  نبش خیابان بهبودی</t>
  </si>
  <si>
    <t>هزینه رفت و برگشت با وسیله نقلیه عمومی به محل وزارت کار  جهت تحویل استعفانامه آقای آیدین کاظم سلطاتی و دریافت نامه تغییرات اعضاء هیات مدیره -  نبش خیابان بهبودی</t>
  </si>
  <si>
    <t>هزینه رفت با وسیله نقلیه عمومی به محل وزارت کار  جهت تحویل استعفانامه آقای آیدین کاظم سلطانی - نبش خیابان بهبودی</t>
  </si>
  <si>
    <t>هزینه رفت و برگشت با وسیله نقلیه عمومی به محل وزارت کار  جهت تحویل نامه تغییر اعضاء هیات مدیره -  نبش خیابان بهبودی</t>
  </si>
  <si>
    <t>14000725</t>
  </si>
  <si>
    <t>هزینه رفت و برگشت با وسیله نقلیه عمومی به محل اداره ثبت موسسات غیر تجاری -  میردادماد (جهت تحویل نامه و راهنمائی در خصوص مراحل انجام کار)</t>
  </si>
  <si>
    <t>14000728</t>
  </si>
  <si>
    <t xml:space="preserve">                             فهرست هزينه‌هاي انجام شده از(1400/07/28)</t>
  </si>
  <si>
    <t>14000805</t>
  </si>
  <si>
    <t xml:space="preserve">خرید بیسکوئیت سلامت و دستمال کاغذی برای استفاده در جلسات هیات مدیره </t>
  </si>
  <si>
    <t>هزینه رفت و برگشت با وسیله نقلیه عمومی به محل وزارت کار  جهت تحویل نامه مهر شده (درخواست اعزام نماینده به مجمع عمومی) -  نبش خیابان بهبودی</t>
  </si>
  <si>
    <t>کمک نقدی</t>
  </si>
  <si>
    <t xml:space="preserve">پرداخت به خانم بخشی وند وکیل انجمن از طرف آقای صادق سمیعی </t>
  </si>
  <si>
    <t>کمک شرکت بازرسی مهندسی اندیشه - آقای محمدرضا شهیدی تبار</t>
  </si>
  <si>
    <t xml:space="preserve">شرکت بلیوان بابت هزینه های اولیه انجمن - آقای صادق سمیعی </t>
  </si>
  <si>
    <t xml:space="preserve">شرکت لوید آلمان بابت هزینه های اولیه انجمن - آقای محمد رضا طالبی </t>
  </si>
  <si>
    <t>پرداخت به خانم بخشی وند وکیل انجمن از طرف آقای هژبر توسط آقای صادق سمیعی  (بدهی ایشان تسویه گردید) - تصویر چک موجود است</t>
  </si>
  <si>
    <t>کمک شرکت بازرسی مهندسی اندیشه - آقای محمدرضا شهیدی تبار - تصویر رسید موجود است</t>
  </si>
  <si>
    <t>پرداخت به خانم بخشی وند وکیل انجمن از طرف آقای صادق سمیعی بابت هزینه چاپ آگهی ها در روزنامه های رسمی  - تصویر چک موجود است</t>
  </si>
  <si>
    <t>یک فقره چک از شرکت ایران گروپ اوف سورویورز بابت هزینه های اولیه انجمن - آقای علی مهتاب روشن - تاریخ چک 991014  - تصویر چک موجود است</t>
  </si>
  <si>
    <t>یک فقره چک از شرکت ایریکو بابت هزینه های اولیه انجمن - آقای علی اکبر نوح روش - تاریخ چک 991010  - تصویر چک موجود است</t>
  </si>
  <si>
    <t>پرداخت به خانم بخشی وند وکیل انجمن از طرف آقای طالبی (50 میلیون تومان دیگر مانده)  - تصویر چک موجود است</t>
  </si>
  <si>
    <t>یک فقره چک از شرکت لوید آلمان بابت هزینه های اولیه انجمن - آقای محمد رضا طالبی  - تصویر چک موجود است</t>
  </si>
  <si>
    <t>شرکت اینترتک قشم بابت هزینه های اولیه انجمن - آقای شهاب صادقی  - تصویر چک موجود است</t>
  </si>
  <si>
    <t>آبان 1400</t>
  </si>
  <si>
    <t>14000811</t>
  </si>
  <si>
    <t>14000804</t>
  </si>
  <si>
    <t>14000822</t>
  </si>
  <si>
    <t>هزینه رفت و برگشت با وسیله نقلیه عمومی به محل وزارت کار  جهت تحویل نامه شماره 0101-1400،  نبش خیابان بهبودی</t>
  </si>
  <si>
    <t>14000825</t>
  </si>
  <si>
    <t>14000826</t>
  </si>
  <si>
    <t>خرید چای Twining برای استفاده در مجمع عمومی</t>
  </si>
  <si>
    <t>خرید لیوان یکبار مصرف برای استفاده در مجمع عمومی</t>
  </si>
  <si>
    <t>خرید شیرینی جهت استقاده در مجمع عمومی</t>
  </si>
  <si>
    <t>بابت هزینه آمدن نماینده وزارت تعاون جهت حضور در مجمع (بصورت نقدی)</t>
  </si>
  <si>
    <t>بابت هزینه برگشت نماینده وزارت تعاون جهت مراجعت به وزارت تعاون  (بصورت نقدی)</t>
  </si>
  <si>
    <t>14000829</t>
  </si>
  <si>
    <t>هزینه رفت و برگشت با وسیله نقلیه عمومی به محل وزارت کار  جهت تحویل نامه شماره 0118-1400،  نبش خیابان بهبودی</t>
  </si>
  <si>
    <t>هزینه رفت و برگشت با وسیله نقلیه عمومی به محل دفتر آقای دکتر شجاعی  جهت امضاء صورتجلسات مجمع - قائم مقام فراهانی - میدان شعاع - خیابان خدری و دفتر آقای امیر یگانه</t>
  </si>
  <si>
    <t>14000903</t>
  </si>
  <si>
    <t>ساخت مهر انجمن صنفی</t>
  </si>
  <si>
    <t>خرید یک بسته کاغذ a4 به همراه یک بسته کاور a4.</t>
  </si>
  <si>
    <t>14000920</t>
  </si>
  <si>
    <t>هزینه رفت و برگشت با وسیله نقلیه عمومی به محل وزارت کار  جهت پیگیری  نامه شماره 0118-1400،  نبش خیابان بهبودی</t>
  </si>
  <si>
    <t>14000921</t>
  </si>
  <si>
    <t xml:space="preserve">هزینه رفت و برگشت با وسیله نقلیه عمومی به دبیر خانه بانک مرکزی جمهوری اسلامی ایران و کانون صرافان ایرانیان جهت تحویل نامه 0122-1400 </t>
  </si>
  <si>
    <t>14000913</t>
  </si>
  <si>
    <t xml:space="preserve">                             فهرست هزينه‌هاي انجام شده از(1400/09/22)</t>
  </si>
  <si>
    <t>14000923</t>
  </si>
  <si>
    <t>(هزینه رفت و برگشت با وسیله نقلیه عمومی به محل تامین اجتماعی جهت تحویل نامه شماره 0124-1400 (نبش خیابان بهبودی</t>
  </si>
  <si>
    <t>آذر 1400</t>
  </si>
  <si>
    <t>14000922</t>
  </si>
  <si>
    <t>14000927</t>
  </si>
  <si>
    <t>هزینه رفت و برگشت با وسیله نقلیه عمومی به محل وزارت کار  جهت تحویل گواهی فوت آقای سمیعی  به کارشناس مربوطه نبش خیابان بهبودی</t>
  </si>
  <si>
    <t>14001014</t>
  </si>
  <si>
    <t>هزینه رفت و برگشت با وسیله نقلیه عمومی به محل وزارت کار  جهت دریافت پاسخ به نامه 0118-1400  از کارشناس مربوطه - خانم ربیعی  (معرفی نامه جهت شناسه ملی)</t>
  </si>
  <si>
    <t>14001011</t>
  </si>
  <si>
    <t xml:space="preserve"> هزینه رفت و برگشت با وسیله نقلیه عمومی به محل وزارت کار  جهت پیگیری حضوری پاسخ نامه ارسالی از وزارتخانه</t>
  </si>
  <si>
    <t>هزینه چاپ آگهی در روزنامه رسمی کشور</t>
  </si>
  <si>
    <t>هزینه چاپ آگهی در روزنامه آفرینش</t>
  </si>
  <si>
    <t>14001015</t>
  </si>
  <si>
    <t>14001018</t>
  </si>
  <si>
    <t>هزینه خرید دو عدد روزنامه آفرینش در خصوص درج آگهی تغییرات تکمیلی هیات مدیره و انتخاب بازرس 14001018</t>
  </si>
  <si>
    <t>14001020</t>
  </si>
  <si>
    <t>هزینه رفت و برگشت با وسیله نقلیه عمومی به محل اداره ثبت موسسات غیر تجاری -  میردادماد (جهت راهنمائی در خصوص مراحل انجام کار)</t>
  </si>
  <si>
    <t>14001013</t>
  </si>
  <si>
    <t>14001019</t>
  </si>
  <si>
    <t>14001026</t>
  </si>
  <si>
    <t xml:space="preserve">هزینه رفت و برگشت با وسیله نقلیه عمومی به محل وزارت کار  جهت دریافت مجوز فعالیت انجمن جهت ارائه به اداره ثبت موسسات غیر تجاری از کارشناس مربوطه - خانم ربیعی </t>
  </si>
  <si>
    <t xml:space="preserve">مراجعه حضوری به محل وزارت کار در خصوص پیگیری مجوز فعالیت درخواستی از سوی  اداره ثبت موسسات غیر تجاری </t>
  </si>
  <si>
    <t>14001110</t>
  </si>
  <si>
    <t>بهمن1400</t>
  </si>
  <si>
    <t>دی 1400</t>
  </si>
  <si>
    <t>14001112</t>
  </si>
  <si>
    <t>14001113</t>
  </si>
  <si>
    <t>14001117</t>
  </si>
  <si>
    <t>خرید مجموعه 60 عددی (20 عدد شیرازه + 40 عدد طلق)</t>
  </si>
  <si>
    <t xml:space="preserve">خرید بیسکوئیت سلامت برای استفاده در جلسات هیات مدیره </t>
  </si>
  <si>
    <t xml:space="preserve"> هزینه رفت و برگشت با وسیله نقلیه عمومی به محل وزارت کار  جهت رویت اساسنامه تایپ شده توسط کارشناس و اجازه انجام اقدامات بعدی</t>
  </si>
  <si>
    <t>هزینه رفت و برگشت با وسیله نقلیه عمومی به محل اداره ثبت موسسات غیر تجاری -  میردادماد (جهت پیگیری مجوز نام انجمن)</t>
  </si>
  <si>
    <t>هزینه رفت و برگشت با وسیله نقلیه عمومی به محل اداره ثبت موسسات غیر تجاری -  میردادماد (جهت راهنمائی در خصوص اصلاحات مورد نیاز)</t>
  </si>
  <si>
    <t xml:space="preserve">مبلغ پول نقد موجودی در دفتر انجمن </t>
  </si>
  <si>
    <t>هزینه رفت و برگشت با وسیله نقلیه عمومی به محل وزارت کار  جهت دریافت گواهی فعالیت انجمن</t>
  </si>
  <si>
    <t xml:space="preserve">خرید بیسکوئیت سلامت  برای استفاده در جلسات هیات مدیره </t>
  </si>
  <si>
    <t xml:space="preserve">                             فهرست هزينه‌هاي انجام شده از(1400/11/19)</t>
  </si>
  <si>
    <t>14001119</t>
  </si>
  <si>
    <t>14001120</t>
  </si>
  <si>
    <t>14001123</t>
  </si>
  <si>
    <t xml:space="preserve">هزینه رفت و آمد جهت امضاء اسناد انجمن صنفی  توسط آقایان شهاب صادقی - علی اکبر نوح روش - آیدین کاظم سلطانی و فرخ هاشمی </t>
  </si>
  <si>
    <t xml:space="preserve">هزینه رفت و برگشت پیک به جردن - جهت امضاء نامه شماره 0123-1400 شرکت اطلس اينسپكشن سرويسز </t>
  </si>
  <si>
    <t>14001124</t>
  </si>
  <si>
    <t>14001125</t>
  </si>
  <si>
    <t>14001201</t>
  </si>
  <si>
    <t>.a4.خرید یک بسته کاغذ</t>
  </si>
  <si>
    <t>14001204</t>
  </si>
  <si>
    <t>بهمن 1400</t>
  </si>
  <si>
    <t>14001208</t>
  </si>
  <si>
    <t>کپی برابر اصل شناسنامه و کارت ملی من جهت ارائه به اداره ثبت شرکت ها و وزارت کار</t>
  </si>
  <si>
    <t>خرید بیسکوییت سلامت به همراه دستمال کاغذی</t>
  </si>
  <si>
    <t>14001216</t>
  </si>
  <si>
    <t>اسفند 1400</t>
  </si>
  <si>
    <t>14001217</t>
  </si>
  <si>
    <t>14001221</t>
  </si>
  <si>
    <t>14001222</t>
  </si>
  <si>
    <t xml:space="preserve"> هزینه رفت و برگشت  به محل وزارت کار  جهت دریافت اساسنامه تایید شده</t>
  </si>
  <si>
    <t xml:space="preserve"> هزینه رفت و برگشت به محل وزارت کار  جهت تحویل اساسنامه تایپ شده و  انجام اقدامات بعدی</t>
  </si>
  <si>
    <t>هزینه رفت و برگشت به محل اداره ثبت موسسات غیر تجاری -  میردادماد (جهت تحویل نامه درخواست ویرایش کد رهگیری انجمن)</t>
  </si>
  <si>
    <t>هزینه رفت و برگشت به محل اداره ثبت موسسات غیر تجاری -  میردادماد (پیگیری درخواست ویرایش کد رهگیری انجمن)</t>
  </si>
  <si>
    <t>هزینه رفت و برگشت به محل شرکت رده بندي آسيا-کيش (ACS) - تحویل شناسنامه و کارت ملی تایید شده کاپیتان هاشمی</t>
  </si>
  <si>
    <t xml:space="preserve">هزینه رفت و برگشت به محل دفتر آقایان  شجاعی، صفری و امیر یگانه  جهت امضاء صورتجلسات اداره ثبت شرکت ها </t>
  </si>
  <si>
    <t>14010114</t>
  </si>
  <si>
    <t>14010115</t>
  </si>
  <si>
    <t xml:space="preserve">هزینه رفت و برگشت به محل دفتر آقای مهتاب روشن جهت امضاء صورتجلسات اداره ثبت شرکت ها </t>
  </si>
  <si>
    <t>هزینه رفت و برگشت پیک به جردن (شرکت اطلس اينسپكشن سرويسز) جهت امضاء  صورتجلسات اداره ثبت شرکت ها</t>
  </si>
  <si>
    <t>14010129</t>
  </si>
  <si>
    <t>14010130</t>
  </si>
  <si>
    <t>هزینه ارسال مدارک جهت دریافت شناسه ملی توسط اداره پست</t>
  </si>
  <si>
    <r>
      <t xml:space="preserve">کپی برابر اساسنامه 2 سری </t>
    </r>
    <r>
      <rPr>
        <sz val="14"/>
        <color rgb="FF000000"/>
        <rFont val="Sakkal Majalla"/>
      </rPr>
      <t>–</t>
    </r>
    <r>
      <rPr>
        <sz val="14"/>
        <color rgb="FF000000"/>
        <rFont val="B Koodak"/>
        <charset val="178"/>
      </rPr>
      <t xml:space="preserve"> کلا 36 برگ (برگی 10 هزار تومان)</t>
    </r>
  </si>
  <si>
    <t>هزینه رفت و برگشت  به محل اداره ثبت موسسات غیر تجاری جهت تحویل مدارک</t>
  </si>
  <si>
    <t>هزینه رفت و برگشت  به محل اداره پست ( معرفی شده از سوی اداره ثبت شرکت ها)</t>
  </si>
  <si>
    <t>هزینه خرید کابل پرینتر به دلیل کوتاه بودن کابل قبلی در محل قرار گرفتن پرینتر در جابجایی جدید</t>
  </si>
  <si>
    <t>14010206</t>
  </si>
  <si>
    <t>هزینه رفت و برگشت  به محل اداره ثبت موسسات غیر تجاری جهت دریافت پیش نویس آگهی</t>
  </si>
  <si>
    <t>14010205</t>
  </si>
  <si>
    <t>فروردین 1401</t>
  </si>
  <si>
    <t>کرایه فروردین ماه دفتر که باید توسط شرکت لوید آلمان پرداخت شود (آقای طالبی)</t>
  </si>
  <si>
    <t xml:space="preserve">هزینه تحویل آگهی تایید شده از اداره ثبت شرکت ها </t>
  </si>
  <si>
    <t>هزینه ثبت آگهی در روزنامه رسمی</t>
  </si>
  <si>
    <t>هزینه ثبت آگهی در روزنامه آفرینش</t>
  </si>
  <si>
    <t>هزینه رفت و برگشت  به محل اداره ثبت موسسات غیر تجاری جهت تایید امور ثبتی و تحویل مدارک</t>
  </si>
  <si>
    <t>14010207</t>
  </si>
  <si>
    <t>14010218</t>
  </si>
  <si>
    <t>خرید بیسکوییت برای جلسه 19 اردیبهشت 1401</t>
  </si>
  <si>
    <t>14010219</t>
  </si>
  <si>
    <t xml:space="preserve">خرید دو عدد روزنامه آفرینش در خصوص درج آگهی تاسیس انجمن صنفی </t>
  </si>
  <si>
    <t>کرایه اردیبهشت ماه دفتر که باید توسط شرکت  IGS پرداخت شود (آقای مهتاب روشن)</t>
  </si>
  <si>
    <t>کرایه خرداد ماه دفتر که باید توسط شرکت شاردین آفرین پرداخت شود (آقای هژبر)</t>
  </si>
  <si>
    <t xml:space="preserve">کرایه تیر ماه دفتر که باید توسط شرکت اندیشه پرداخت شود (آقای شهیدی تبار) </t>
  </si>
  <si>
    <t xml:space="preserve">کرایه مرداد  ماه دفتر که باید توسط شرکت ایریکو پرداخت شود (آقای نوح روش) </t>
  </si>
  <si>
    <t>کرایه شهریور ماه دفتر که باید توسط شرکت آی اس تهران پرداخت شود (آقای شجاعی)</t>
  </si>
  <si>
    <t xml:space="preserve">کرایه مهر ماه دفتر که باید توسط شرکت اینترتک قشم پرداخت شود (آقای صادقی) </t>
  </si>
  <si>
    <t xml:space="preserve">کرایه آبان ماه دفتر که باید توسط شرکت اطلس اینسپکشن سرویسز پرداخت شود (آقای سلطانی) </t>
  </si>
  <si>
    <t xml:space="preserve">کرایه آذر ماه دفتر که باید توسط موسسه رده بندی ایرانیان پرداخت شود (آقای صفری) </t>
  </si>
  <si>
    <t>کرایه دی ماه دفتر که باید توسط شرکت لوید آلمان پرداخت شود (آقای طالبی)</t>
  </si>
  <si>
    <t>کرایه بهمن ماه دفتر که باید توسط شرکت  IGS پرداخت شود (آقای مهتاب روشن)</t>
  </si>
  <si>
    <t>کرایه اسفند ماه دفتر که باید توسط شرکت شاردین آفرین پرداخت شود (آقای هژبر)</t>
  </si>
  <si>
    <t>14010531</t>
  </si>
  <si>
    <t>14010631</t>
  </si>
  <si>
    <t>حقوق تیر ماه اینجانب که باید توسط شرکت آی اس تهران  پرداخت شود (آقای شجاعی)</t>
  </si>
  <si>
    <t>14010730</t>
  </si>
  <si>
    <t xml:space="preserve">حقوق مهرماه اینجانب که باید توسط شرکت ایریکو پرداخت شود (آقای نوح روش) </t>
  </si>
  <si>
    <t>14010830</t>
  </si>
  <si>
    <t>14010930</t>
  </si>
  <si>
    <t xml:space="preserve">حقوق آذر ماه اینجانب که باید توسط شرکت اطلس اینسپکشن سرویسز پرداخت شود (آقای سلطانی) </t>
  </si>
  <si>
    <t>14011030</t>
  </si>
  <si>
    <t xml:space="preserve">حقوق دی ماه اینجانب که باید موسسه رده بندب ایرانیان پرداخت شود (آقای صفری) </t>
  </si>
  <si>
    <t>حقوق بهمن ماه اینجانب که باید توسط شرکت آی اس تهران  پرداخت شود (آقای شجاعی)</t>
  </si>
  <si>
    <t>14011130</t>
  </si>
  <si>
    <t>14011229</t>
  </si>
  <si>
    <t>حقوق اسفند ماه اینجانب که باید توسط شرکت اندیشه پرداخت شود (آقای شهیدی تبار)</t>
  </si>
  <si>
    <t>عیدی اینجانب که باید توسط شرکت شاردین آفرین پرداخت شود (آقای هژبر)</t>
  </si>
  <si>
    <t>هزینه کرد شرکت</t>
  </si>
  <si>
    <t>آی اس تهران - جناب آقای شجاعی</t>
  </si>
  <si>
    <t>بازرسی بین المللی شاردین آفرین - جناب آقای هژبر</t>
  </si>
  <si>
    <t>لوید آلمان - جناب آقای طالبی</t>
  </si>
  <si>
    <t>ایریکو - جناب آقای نوح روش</t>
  </si>
  <si>
    <t>مهندسی اندیشه - جناب آقای شهیدی</t>
  </si>
  <si>
    <t>اطلس اینسپکشن سرویسز - جناب آقای سلطانی</t>
  </si>
  <si>
    <t>موسسه رده بندی ایرانیان - جناب آقای صفری</t>
  </si>
  <si>
    <t>گروه کارشناسان ایران - آقای مهتاب روشن</t>
  </si>
  <si>
    <t>اینترتک قشم - آقای صادقی</t>
  </si>
  <si>
    <t>کل هزینه کرد</t>
  </si>
  <si>
    <t>جمع هزینه کرد-پرداخت شده</t>
  </si>
  <si>
    <t>جمع هزینه کرد - پیش بینی شده</t>
  </si>
  <si>
    <t>مبلغ (ريال) - پرداخت شده</t>
  </si>
  <si>
    <t xml:space="preserve">مبلغ (ريال) - پیش بینی شده </t>
  </si>
  <si>
    <t>عیدی به اینجانب که  توسط شرکت لوید آلمان پرداخت شد (آقای طالبی)</t>
  </si>
  <si>
    <t>14001225</t>
  </si>
  <si>
    <t>شارژ روزنامه رسمی کشور برای دریافت آگهی های درخواستی</t>
  </si>
  <si>
    <t>14010224</t>
  </si>
  <si>
    <t xml:space="preserve">                             فهرست هزينه‌هاي انجام شده از(1401/03/02)</t>
  </si>
  <si>
    <t>14010226</t>
  </si>
  <si>
    <t>خرید بیسکوییت برای جلسه 26 اردیبهشت 1401</t>
  </si>
  <si>
    <t>پرداخت فاکتور هزینه خانم فهیمی جهت مشاوره با اینجانب در خصوص دریافت شناسه ملی</t>
  </si>
  <si>
    <t>مابه التفاوت حقوق فروردین ماه اینجانب که توسط شرکت اینترتک قشم پرداخت شد (آقای صادقی)</t>
  </si>
  <si>
    <t>عیدی به آقای مرادی که توسط شرکت لوید آلمان پرداخت شد (آقای طالبی)</t>
  </si>
  <si>
    <t xml:space="preserve">جمع کل </t>
  </si>
  <si>
    <t>14010301</t>
  </si>
  <si>
    <t>اردیبهشت 1401</t>
  </si>
  <si>
    <t>14010228</t>
  </si>
  <si>
    <t>هزینه رفت و برگشت به خیابان جویبار شرکت بازرسی فنی ایرانیان جهت تحویل فرم بانکی افتتاح حساب به آقای نوح روش</t>
  </si>
  <si>
    <t>14010302</t>
  </si>
  <si>
    <t>هزینه رفت و برگشت به خیابان جویبار شرکت بازرسی فنی ایرانیان جهت دریافت فرم بانکی امضا شده افتتاح حساب از آقای نوح روش</t>
  </si>
  <si>
    <t>مبلغ 200 هزار تومان جهت افتتاح حساب پس انداز کوتاه مدت و انتقال آن به حساب پس از کسب استعلامات به مدیر افتتاح حساب بانک سپه نقدا" تحویل شد</t>
  </si>
  <si>
    <t>خرداد 1401</t>
  </si>
  <si>
    <t>14010304</t>
  </si>
  <si>
    <t>هزینه قبض تلفن دفتر انجمن</t>
  </si>
  <si>
    <t>هزینه رفت و برگشت دفتر آقای طالبی، آقای هژبر و آقای شجاعی جهت امضاء فرمهای بانک سپه</t>
  </si>
  <si>
    <t>14010321</t>
  </si>
  <si>
    <t>سپرده حقوقی کوتاه مدت عادی ریالی نزد بانک سپه شعبه مطهری غربی - کد 459</t>
  </si>
  <si>
    <r>
      <t xml:space="preserve">شماره شبا : </t>
    </r>
    <r>
      <rPr>
        <b/>
        <sz val="15"/>
        <color rgb="FF000000"/>
        <rFont val="Times New Roman"/>
        <family val="1"/>
      </rPr>
      <t>IR160150000003130038687614</t>
    </r>
  </si>
  <si>
    <r>
      <t xml:space="preserve">شماره حساب : </t>
    </r>
    <r>
      <rPr>
        <b/>
        <sz val="14"/>
        <color rgb="FF000000"/>
        <rFont val="IRANSans"/>
        <family val="2"/>
      </rPr>
      <t>3130038687614</t>
    </r>
  </si>
  <si>
    <t>مبلغ ورودی به ریال</t>
  </si>
  <si>
    <t>مبلغ خروجی به ریال</t>
  </si>
  <si>
    <t>سر جمع ورودی ها و خروجی ها و میزان کل موجودی در حساب انجمن</t>
  </si>
  <si>
    <t>14010323</t>
  </si>
  <si>
    <t>خرید 20 بطری آب معدنی جهت پذیرائی جلسه هیات مدیره و میهمانان</t>
  </si>
  <si>
    <t>خرید شیرینی دانمارکی جهت پذیرائی جلسه هیات مدیره و میهمانان</t>
  </si>
  <si>
    <t>14010220</t>
  </si>
  <si>
    <t>1</t>
  </si>
  <si>
    <t>3</t>
  </si>
  <si>
    <t>5</t>
  </si>
  <si>
    <t>7</t>
  </si>
  <si>
    <t>9</t>
  </si>
  <si>
    <t>11</t>
  </si>
  <si>
    <t>13</t>
  </si>
  <si>
    <t>15</t>
  </si>
  <si>
    <t>17</t>
  </si>
  <si>
    <t>خرید چای کیسه ای توینینگز 50 عددی</t>
  </si>
  <si>
    <t>چلوکباب وزیری : 150 گرم لقمه، 330 گرم جوجه سینه+ 500 گرم برنج + ته چین در ظرف ماکرو + ماست + ماء الشعیر (13 نفر)</t>
  </si>
  <si>
    <t>14010404</t>
  </si>
  <si>
    <t>خرید بیسکوییت برای جلسه 6 تیر ماه 1401</t>
  </si>
  <si>
    <t>14010416</t>
  </si>
  <si>
    <t>تیر 1401</t>
  </si>
  <si>
    <t>شهریور 1401</t>
  </si>
  <si>
    <t>14010426</t>
  </si>
  <si>
    <t>خرید دستمال کاغذی برای دفتر انجمن و خرید بیسکوییت برای جلسه 3 مرداد ماه 1401</t>
  </si>
  <si>
    <t>14010429</t>
  </si>
  <si>
    <t>14010501</t>
  </si>
  <si>
    <t>خرید موس سیم دار meva</t>
  </si>
  <si>
    <t>14010503</t>
  </si>
  <si>
    <t>14010504</t>
  </si>
  <si>
    <t>14010505</t>
  </si>
  <si>
    <t>14010509</t>
  </si>
  <si>
    <t>14010511</t>
  </si>
  <si>
    <t>14010512</t>
  </si>
  <si>
    <t xml:space="preserve">هزینه خرید چای، بیسکوئیت و کافی میکس برای برگزاری دوره آموزشی دو روزه </t>
  </si>
  <si>
    <t xml:space="preserve">                             فهرست هزينه‌هاي انجام شده از(1401/06/01)</t>
  </si>
  <si>
    <t xml:space="preserve"> هزینه رفت و برگشت  به محل وزارت کار  جهت تحویل نامه های 117 و 118</t>
  </si>
  <si>
    <t>14010524</t>
  </si>
  <si>
    <t>یک باکس بطری آب جهت پذیرائی جلسه هیات مدیره و میهمانان</t>
  </si>
  <si>
    <t>14010403</t>
  </si>
  <si>
    <t>14010510</t>
  </si>
  <si>
    <t>14010518</t>
  </si>
  <si>
    <t>مبلغ مانده به ریال  نزد من</t>
  </si>
  <si>
    <t>14010525</t>
  </si>
  <si>
    <t>واریز هزینه کرایه محل آموزشی دوره</t>
  </si>
  <si>
    <t>مبلغ هزینه</t>
  </si>
  <si>
    <t>14010526</t>
  </si>
  <si>
    <t xml:space="preserve"> هزینه رفت و برگشت  به محل وزارت کار  جهت پیگیری نامه های 117 و 118 - خانم غلامی (در حال انجام بود، قرار شد پس از انجام تماس بگیرند)</t>
  </si>
  <si>
    <t xml:space="preserve">هزینه خرید لیوان کاغذی و پلاستیکی، کیک، آب معدنی و قاشق کوچک (نسکافه) برای برگزاری دوره آموزشی دو روزه </t>
  </si>
  <si>
    <t>مرداد 1401</t>
  </si>
  <si>
    <t xml:space="preserve"> هزینه رفت و برگشت  به محل وزارت کار  جهت پیگیری نامه های 117 و 118 - (پیگیری انجام شده به اطلاع آقای طالبی رسانده شد- درخواست مجمع فوق العاده به همراه لیست اعضا و اساسنامه و مصوبه هیات مدیره در خصوص جابجایی مجمع سالیانه از پائیز به فصل بهار)</t>
  </si>
  <si>
    <t>14010605</t>
  </si>
  <si>
    <t xml:space="preserve">(A4) خرید یک بسته کاغذ </t>
  </si>
  <si>
    <t>واریز سود سپرده تیرماه</t>
  </si>
  <si>
    <t>واریز سود سپرده خردادماه</t>
  </si>
  <si>
    <t>واریز سود سپرده مردادماه</t>
  </si>
  <si>
    <t>14010608</t>
  </si>
  <si>
    <t>14010609</t>
  </si>
  <si>
    <t xml:space="preserve"> هزینه رفت و برگشت  به محل وزارت کار  جهت  هماهنگی با کارشناسان  در خصوص مجمع عمومی فوق العاده (نوبت اول)- پاسخ حضوری و بصورت شفاهی از آقای فرهادپور دریافت شد</t>
  </si>
  <si>
    <t xml:space="preserve"> هزینه رفت و برگشت  به محل وزارت کار  جهت  هماهنگی با کارشناسان  در خصوص دریافت پاسخ مکتوب به نامه های ثبت شده به شماره های 101697 و 101699</t>
  </si>
  <si>
    <t xml:space="preserve"> هزینه رفت و برگشت  به محل وزارت کار  جهت  دریافت پاسخ به نامه های 117 و 118  از سرکار خانم غلامی</t>
  </si>
  <si>
    <t>14010628</t>
  </si>
  <si>
    <t>14010630</t>
  </si>
  <si>
    <t>14010709</t>
  </si>
  <si>
    <t>خرید بیسکوییت برای جلسه هیات مدیره مورخ 11 مهر ماه 1401</t>
  </si>
  <si>
    <t>14010712</t>
  </si>
  <si>
    <t>هزینه چاپ 22 عدد گواهینامه دوره آموزشی - رنگی</t>
  </si>
  <si>
    <t>14010716</t>
  </si>
  <si>
    <t>14010718</t>
  </si>
  <si>
    <t xml:space="preserve"> هزینه رفت و برگشت  به محل وزارت کار  جهت  ثبت دعوتنامه مجمع در دبیرخانه و تحویل نامه به کارشناسان مربوطه جهت اقدامات بعدی</t>
  </si>
  <si>
    <t>14010720</t>
  </si>
  <si>
    <t xml:space="preserve"> هزینه رفت و برگشت  جهت امضای گواهینامه های آموزشی به دفاتر شرکت های بازرسی (سرکار خانم صالحی و جناب آقای امیر یگانه) - چهار مرحله</t>
  </si>
  <si>
    <t>هزینه درخواست پیک به جردن جهت امضاء صورتجلسه درخواست مجمع عمومی (کاظم سلطانی)</t>
  </si>
  <si>
    <t>بابت پاداش آقای غلامرضا مرادی بر اساس صورتجلسه شماره 12 مورخ 11 مهر 1401</t>
  </si>
  <si>
    <t>14010725</t>
  </si>
  <si>
    <t>14010727</t>
  </si>
  <si>
    <t xml:space="preserve"> هزینه رفت و برگشت  جهت امضای گواهینامه آموزشی  اصلاحی به دفاتر شرکت های بازرسی (سرکار خانم صالحی و جناب آقای امیر یگانه) </t>
  </si>
  <si>
    <t>مهر 1401</t>
  </si>
  <si>
    <t>هزینه صدور  یک برگ گواهینامه دوره آموزشی اصلاح شده</t>
  </si>
  <si>
    <t>خرید بیسکوییت برای جلسه هیات مدیره مورخ 2 آبان ماه 1401</t>
  </si>
  <si>
    <t>14010801</t>
  </si>
  <si>
    <t>هزینه صدور گواهینامه عضویت  (16 برگ)</t>
  </si>
  <si>
    <t>14010802</t>
  </si>
  <si>
    <t xml:space="preserve"> هزینه رفت و برگشت  جهت امضای گواهینامه عضویت - جناب آقای امیر یگانه </t>
  </si>
  <si>
    <t>14010803</t>
  </si>
  <si>
    <t>واریز حق عضویت شرکت آی اس تهران - سال 1401 - کد عضویت  112</t>
  </si>
  <si>
    <t>واریز حق عضویت شرکت اطلس اینسپکشن سرویسز - سال 1401 - کد عضویت  109</t>
  </si>
  <si>
    <t>واریز حق عضویت شرکت لوید کیش آلمان - سال 1401 - کد عضویت 102</t>
  </si>
  <si>
    <t>واریز حق عضویت شرکت ایریکو - سال 1401 - کد عضویت 104</t>
  </si>
  <si>
    <t>واریز حق عضویت شرکت شاردین آفرین - سال 1401 - کد عضویت 103</t>
  </si>
  <si>
    <t>واریز حق عضویت شرکت رده بندی آسیا - سال 1401 - کد عضویت 110</t>
  </si>
  <si>
    <t>واریز حق عضویت شرکت بازرسی کیفیت ایدرا - سال 1401 - کد عضویت 114</t>
  </si>
  <si>
    <t>14010808</t>
  </si>
  <si>
    <t>14010303</t>
  </si>
  <si>
    <t xml:space="preserve">  هزینه رفت و برگشت  به محل وزارت کار  جهت  هماهنگی با کارشناسان در خصوص برگزاری مجمع عمومی  و فوق العاده</t>
  </si>
  <si>
    <t>دریافت کارمزد افتتاح حساب</t>
  </si>
  <si>
    <t>واریز حق عضویت شرکت آی جی اس - سال 1401 - کد عضویت 107</t>
  </si>
  <si>
    <t>واریز حق عضویت شرکت پرنيان پايش انديشه کادوس  - سال 1401 - کد عضویت 117</t>
  </si>
  <si>
    <t>بابت افتتاح حساب از تنخواه دفتر انجمن واریز شد (1000 ریال بابت افتتاح حساب کسر گردید)</t>
  </si>
  <si>
    <t>14010810</t>
  </si>
  <si>
    <t xml:space="preserve"> هزینه رفت و برگشت  به محل وزارت کار  جهت  دریافت بخشنامه های مرتبط با برگزاری مجمع عمومی از آقای پورهادی طی تماسی که با آقای طالبی داشتند </t>
  </si>
  <si>
    <t>دریافت نقدی خودم جهت هزینه دوره آموزشی از حساب انجمن به عنوان تنخواه</t>
  </si>
  <si>
    <t>دریافت کارمزد چاپ صورتحساب انجمن</t>
  </si>
  <si>
    <t xml:space="preserve">  هزینه رفت و برگشت  به شرکت ها جهت دریافت امضاء صورتجلسه درخواست برگزاری مجمع عمومی (آقایان نوح روش - شجاعی - امیر یگانه - صفری - هژبر - طالبی - مهتاب روشن - شهیدی)  در طی 4 روز</t>
  </si>
  <si>
    <t>19</t>
  </si>
  <si>
    <t>21</t>
  </si>
  <si>
    <t>23</t>
  </si>
  <si>
    <t>25</t>
  </si>
  <si>
    <t>14010811</t>
  </si>
  <si>
    <t xml:space="preserve"> هزینه رفت و برگشت  به دفاتر آقایان طالبی، مهتاب روشن، شجاعی و امیریگانه در خصوص امضاء ترازمالی سال 1400  </t>
  </si>
  <si>
    <t xml:space="preserve">        فهرست هزينه‌هاي انجام شده از(1401/03/03)</t>
  </si>
  <si>
    <t>14010818</t>
  </si>
  <si>
    <t xml:space="preserve"> هزینه رفت و برگشت  به محل وزارت کار  جهت تحویل گزارش مرتبط با برگزاری مجمع عمومی (تراز مالی) به آقای اسکندری - کارشناس امور مجامع  </t>
  </si>
  <si>
    <t xml:space="preserve"> هزینه رفت و برگشت  به محل وزارت کار  جهت تحویل گزارش مرتبط با برگزاری مجمع عمومی (گزارش بازرس) به آقای اسکندری - کارشناس امور مجامع  </t>
  </si>
  <si>
    <t>14010821</t>
  </si>
  <si>
    <t>14010822</t>
  </si>
  <si>
    <t>14010825</t>
  </si>
  <si>
    <t>.خرید چای تی بک (25 عددی) جهت پذیرایی مجمع عمومی مورخ 14010825</t>
  </si>
  <si>
    <t>.خرید  کیک (25 عدد) جهت پذیرایی مجمع عمومی مورخ 14010825</t>
  </si>
  <si>
    <t>هزینه رفت و برگشت نماینده وزارت کار (آقای اسکندری) در جلسه مجمع عمومی - با هماهنگی جناب آقای طالبی</t>
  </si>
  <si>
    <t>.هزینه رفت و برگشت به سازمان ملی استاندارد ایران جهت تحویل  نامه 0187-1401</t>
  </si>
  <si>
    <t>واریز حق عضویت شرکت بازرسی اینترتک قشم - سال 1401 - کد عضویت 105</t>
  </si>
  <si>
    <t>آبان 1401</t>
  </si>
  <si>
    <t>14010823</t>
  </si>
  <si>
    <t>واریز حق عضویت موسسه رده بندی ایرانیان - سال 1401 - کد عضویت 116</t>
  </si>
  <si>
    <t>آذر 1401</t>
  </si>
  <si>
    <t xml:space="preserve"> هزینه رفت و برگشت  به دفتر آقایان طالبی، هژبر، صادقی، مهتاب روشن، شجاعی، امیریگانه  جهت  امضای نامه،اسناد مالی و صورتجلسات مجمع عمومی در تاریخ های 29 و 30 آبان 1401</t>
  </si>
  <si>
    <t xml:space="preserve">  هزینه رفت و برگشت  به محل وزارت کار  جهت تحویل مدارک مرتبط با برگزاری مجمع عمومی  نامه شماره 0198-1401</t>
  </si>
  <si>
    <t>14010902</t>
  </si>
  <si>
    <t>(ده عددی) Printco دی وی دی</t>
  </si>
  <si>
    <t>14010828</t>
  </si>
  <si>
    <t>14010901</t>
  </si>
  <si>
    <t xml:space="preserve"> هزینه رفت و برگشت  به دفتر آقای امیریگانه  جهت  امضای  گواهینامه شرکت مهندسی و بازرسی فنی ایکا</t>
  </si>
  <si>
    <t xml:space="preserve">هزینه صدور گواهینامه عضویت شرکت مهندسی بازرسی فنی ایکا - کد عضویت 118 </t>
  </si>
  <si>
    <t>14010906</t>
  </si>
  <si>
    <t>تبدیل سه به دو آیلا</t>
  </si>
  <si>
    <t xml:space="preserve">  هزینه رفت و برگشت  به محل وزارت کار  جهت پیگیری انتخابات بازرسین و ارجاع به اداره ثبت</t>
  </si>
  <si>
    <t>کد</t>
  </si>
  <si>
    <t>واریز هزینه مربوط به دوره آموزشی پرسنل شرکت كاوش انديشه رستگار (1 نفر)</t>
  </si>
  <si>
    <t>واریز هزینه مربوط به دوره آموزشی پرسنل موسسه رده بندی ایرانیان (2 نفر)</t>
  </si>
  <si>
    <t xml:space="preserve">واریز هزینه مربوط به دوره آموزشی پرسنل شرکت بازرسی بین المللی شاردين آفرين (4 نفر) </t>
  </si>
  <si>
    <t xml:space="preserve">واریز هزینه مربوط به دوره آموزشی پرسنل شرکت پرنيان پايش انديشه کادوس (8 نفر) </t>
  </si>
  <si>
    <t xml:space="preserve">واریز هزینه مربوط به دوره آموزشی پرسنل شرکت لويد آلمان كيش (3 نفر) </t>
  </si>
  <si>
    <t>واریز هزینه مربوط به دوره آموزشی پرسنل شرکت آی جی اس (3 نفر)</t>
  </si>
  <si>
    <t>واریز هزینه مربوط به دوره آموزشی پرسنل شرکت رده بندی آسیا (2 نفر)</t>
  </si>
  <si>
    <t>واریز هزینه مربوط به دوره آموزشی پرسنل شرکت آی اس تهران (4 نفر)</t>
  </si>
  <si>
    <t>14010907</t>
  </si>
  <si>
    <t>14010914</t>
  </si>
  <si>
    <t>14010912</t>
  </si>
  <si>
    <t xml:space="preserve"> هزینه رفت و برگشت  به دفتر آقای امیریگانه  جهت  امضای  گواهینامه شرکت بین المللی بازرسی کالای تجاری</t>
  </si>
  <si>
    <t xml:space="preserve">هزینه صدور گواهینامه عضویت شرکت بین المللی بازرسی کالای تجاری(IGI) - کد عضویت 119 </t>
  </si>
  <si>
    <t>هزینه آژانس برگشت کارشناس وزارت کار پس از اتمام مجمع به وزارت کار</t>
  </si>
  <si>
    <t xml:space="preserve">                             فهرست هزينه‌هاي انجام شده از(1401/08/25)</t>
  </si>
  <si>
    <t>14010923</t>
  </si>
  <si>
    <t>14010921</t>
  </si>
  <si>
    <t>14010926</t>
  </si>
  <si>
    <t>هزینه پرداخت مبلغ آگهی در روزنامه رسمی در خصوص موضوع مجمع عمومی مورخ 14010825</t>
  </si>
  <si>
    <t>14011003</t>
  </si>
  <si>
    <t>خرید بیسکوییت برای جلسه هیات مدیره و میهمانان مورخ 5 دی ماه 1401</t>
  </si>
  <si>
    <t>کسر کارمزد انتقال حق الزحمه خانم غزل صالحی</t>
  </si>
  <si>
    <t>حق الزحمه پرداخت شده به استاد غزل صالحی در خصوص برگزاری دوره آشنایی با فرآیند بازرسی و مقررات آن</t>
  </si>
  <si>
    <t xml:space="preserve">  هزینه رفت و برگشت  به محل وزارت کار  جهت دریافت نامه (معرفی به روزنامه رسمی) در خصوص مصوبات مجمع عمومی -  خانم درویش وند - دبیرخانه</t>
  </si>
  <si>
    <t>هزینه رفت و برگشت به محل وزارت کار در خصوص هماهنگی ثبت مصوبات مجمع عمومی در روزنامه رسمی جهت تایید و چاپ -  خانم سرمدی</t>
  </si>
  <si>
    <t>14011011</t>
  </si>
  <si>
    <t xml:space="preserve">هزینه رفت و برگشت به دفتر آقای طالبی  جهت امضاء فرم دستور پرداخت الکترونیکی بین بانکی در خصوص حق الزحمه تدریس خانم غزل صالحی </t>
  </si>
  <si>
    <t xml:space="preserve">هزینه رفت و برگشت به دفتر آقای شجاعی جهت امضاء فرم دستور پرداخت الکترونیکی بین بانکی در خصوص حق الزحمه تدریس خانم غزل صالحی </t>
  </si>
  <si>
    <t>14011022</t>
  </si>
  <si>
    <t>بابت ساخت تابلوی انجمن</t>
  </si>
  <si>
    <t>14010928</t>
  </si>
  <si>
    <t>هزینه رفت و برگشت به سازمان ملی استاندارد ایران جهت تحویل نامه 0213-1401</t>
  </si>
  <si>
    <t>هزینه  پیک در خصوص ارسال تابلوی انجمن</t>
  </si>
  <si>
    <t>14011024</t>
  </si>
  <si>
    <t xml:space="preserve">آذر 1401 </t>
  </si>
  <si>
    <t>14011103</t>
  </si>
  <si>
    <t>دی 1401</t>
  </si>
  <si>
    <t>بهمن 1401</t>
  </si>
  <si>
    <t>اسفند 1401</t>
  </si>
  <si>
    <t>14011105</t>
  </si>
  <si>
    <t>واریز حق عضویت شرکت بازرسی مهندسی اندیشه - سال 1401 - کد عضویت 111</t>
  </si>
  <si>
    <t>14011109</t>
  </si>
  <si>
    <t>خرید بیسکوییت برای جلسه هیات مدیره و میهمانان مورخ 10 بهمن ماه 1401</t>
  </si>
  <si>
    <t>14011125</t>
  </si>
  <si>
    <t>واریز سود سپرده شهریور ماه</t>
  </si>
  <si>
    <t>واریز سود سپرده مهر ماه</t>
  </si>
  <si>
    <t>واریز سود سپرده آبان ماه</t>
  </si>
  <si>
    <t>واریز سود سپرده آذر ماه</t>
  </si>
  <si>
    <t>واریز سود سپرده دی ماه</t>
  </si>
  <si>
    <t>14011127</t>
  </si>
  <si>
    <t>2</t>
  </si>
  <si>
    <t>4</t>
  </si>
  <si>
    <t>6</t>
  </si>
  <si>
    <t>18</t>
  </si>
  <si>
    <t>20</t>
  </si>
  <si>
    <t>22</t>
  </si>
  <si>
    <t>24</t>
  </si>
  <si>
    <t>8</t>
  </si>
  <si>
    <t>10</t>
  </si>
  <si>
    <t>12</t>
  </si>
  <si>
    <t>16</t>
  </si>
  <si>
    <t>26</t>
  </si>
  <si>
    <t xml:space="preserve"> هزینه رفت و برگشت  به دفتر آقای امیریگانه جهت امضاء نامه و تحویل آن به دفتر ستاد اقتصاد مقاومتی در دو مرحله</t>
  </si>
  <si>
    <t>واریز سود سپرده بهمن ماه</t>
  </si>
  <si>
    <t>14011207</t>
  </si>
  <si>
    <t>خرید بیسکوییت برای جلسه هیات مدیره و میهمانان مورخ 8 اسفند ماه 1401</t>
  </si>
  <si>
    <t>کسر کارمزد تمبر باطله جهت افتتاح حساب</t>
  </si>
  <si>
    <t xml:space="preserve">هزینه رفت و برگشت به دفتر آقای شجاعی جهت امضاء اسناد مالی و صورتجلسات پایان سال 1401 </t>
  </si>
  <si>
    <t>هزینه رفت و برگشت به دفتر آقای طالبی  جهت امضاء و تحویل اسناد مالی</t>
  </si>
  <si>
    <t>14011213</t>
  </si>
  <si>
    <t>14011214</t>
  </si>
  <si>
    <t xml:space="preserve"> هزینه رفت و برگشت به دفتر آقای شجاعی جهت امضاء فیش پرداخت عیدی شش ماهه دوم  به آقای غلامرضا مرادی</t>
  </si>
  <si>
    <t>هزینه رفت و برگشت به دفتر آقای طالبی جهت امضاء  فیش پرداخت عیدی شش ماهه دوم  به آقای غلامرضا مرادی</t>
  </si>
  <si>
    <t>14011210</t>
  </si>
  <si>
    <t>هزینه رفت و برگشت به اداره پست میدان ولی عصر (عج)، جهت تحویل مدارک اظهار نامه پلمپ دفاتر تجارتی ( اشخاص حقوقی)</t>
  </si>
  <si>
    <t xml:space="preserve">                             فهرست هزينه‌هاي انجام شده از(1401/12/13)</t>
  </si>
  <si>
    <t>واریز سود سپرده اسفند ماه</t>
  </si>
  <si>
    <t>بابت پاداش آقای غلامرضا مرادی بر اساس صورتجلسه  مورخ 8 اسفند 1401</t>
  </si>
  <si>
    <t xml:space="preserve">        فهرست هزينه‌هاي انجام شده از سپرده تنخواه نزد من (1401/05/18)</t>
  </si>
  <si>
    <t>دریافت تنخواه به اینجانب</t>
  </si>
  <si>
    <t>خرید کابل برق لپ تاپ</t>
  </si>
  <si>
    <t xml:space="preserve">                             فهرست هزينه‌هاي انجام شده از(1402/01/01)</t>
  </si>
  <si>
    <t>کسر کارمزد انتقال واریز تنخواه</t>
  </si>
  <si>
    <t>14020122</t>
  </si>
  <si>
    <t>هزینه ارسال محموله پستی در خصوص اظهار نامه پلمپ دفاتر تجاری</t>
  </si>
  <si>
    <t>هزینه پاکت پستی جهت ارسال مدارک در خصوص اظهار نامه پلمپ دفاتر تجاری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</si>
</sst>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Arial"/>
      <family val="2"/>
      <scheme val="minor"/>
    </font>
    <font>
      <sz val="14"/>
      <color theme="1"/>
      <name val="B Koodak"/>
      <charset val="178"/>
    </font>
    <font>
      <sz val="11"/>
      <name val="B Koodak"/>
      <charset val="178"/>
    </font>
    <font>
      <sz val="12"/>
      <color theme="1"/>
      <name val="IRANSans"/>
      <family val="2"/>
    </font>
    <font>
      <sz val="10"/>
      <color theme="1"/>
      <name val="IRANSans"/>
      <family val="2"/>
    </font>
    <font>
      <b/>
      <sz val="11"/>
      <color theme="1"/>
      <name val="Tahoma"/>
      <family val="2"/>
    </font>
    <font>
      <sz val="12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IRANSans"/>
      <family val="2"/>
    </font>
    <font>
      <sz val="14"/>
      <color theme="1"/>
      <name val="IRANSans"/>
      <family val="2"/>
    </font>
    <font>
      <sz val="11"/>
      <color theme="1"/>
      <name val="IRANSans"/>
      <family val="2"/>
    </font>
    <font>
      <sz val="10"/>
      <color rgb="FFFF0000"/>
      <name val="IRANSans"/>
      <family val="2"/>
    </font>
    <font>
      <sz val="11"/>
      <color rgb="FF00B050"/>
      <name val="B Koodak"/>
      <charset val="178"/>
    </font>
    <font>
      <sz val="11"/>
      <color theme="9" tint="-0.249977111117893"/>
      <name val="B Koodak"/>
      <charset val="178"/>
    </font>
    <font>
      <sz val="11"/>
      <color theme="3" tint="0.39997558519241921"/>
      <name val="B Koodak"/>
      <charset val="178"/>
    </font>
    <font>
      <sz val="14"/>
      <color rgb="FF000000"/>
      <name val="Sakkal Majalla"/>
    </font>
    <font>
      <sz val="14"/>
      <color rgb="FF000000"/>
      <name val="B Koodak"/>
      <charset val="178"/>
    </font>
    <font>
      <sz val="11"/>
      <color theme="1"/>
      <name val="B Koodak"/>
      <charset val="178"/>
    </font>
    <font>
      <sz val="11"/>
      <color rgb="FF7030A0"/>
      <name val="B Koodak"/>
      <charset val="178"/>
    </font>
    <font>
      <sz val="11"/>
      <color rgb="FFFF0000"/>
      <name val="B Koodak"/>
      <charset val="178"/>
    </font>
    <font>
      <sz val="11"/>
      <color theme="5" tint="-0.249977111117893"/>
      <name val="B Koodak"/>
      <charset val="178"/>
    </font>
    <font>
      <sz val="11"/>
      <color theme="2" tint="-0.499984740745262"/>
      <name val="B Koodak"/>
      <charset val="178"/>
    </font>
    <font>
      <sz val="11"/>
      <color rgb="FFFFC000"/>
      <name val="B Koodak"/>
      <charset val="178"/>
    </font>
    <font>
      <sz val="18"/>
      <color theme="1"/>
      <name val="B Koodak"/>
      <charset val="178"/>
    </font>
    <font>
      <b/>
      <sz val="18"/>
      <color rgb="FF000000"/>
      <name val="IRANSans"/>
      <family val="2"/>
    </font>
    <font>
      <b/>
      <sz val="15"/>
      <color rgb="FF000000"/>
      <name val="Times New Roman"/>
      <family val="1"/>
    </font>
    <font>
      <b/>
      <sz val="12"/>
      <color rgb="FF000000"/>
      <name val="IRANSans"/>
      <family val="2"/>
    </font>
    <font>
      <b/>
      <sz val="14"/>
      <color rgb="FF000000"/>
      <name val="IRANSans"/>
      <family val="2"/>
    </font>
    <font>
      <sz val="14"/>
      <name val="B Koodak"/>
      <charset val="178"/>
    </font>
    <font>
      <sz val="14"/>
      <color rgb="FFFFC000"/>
      <name val="B Koodak"/>
      <charset val="17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49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right" shrinkToFit="1"/>
    </xf>
    <xf numFmtId="0" fontId="1" fillId="2" borderId="3" xfId="0" applyFont="1" applyFill="1" applyBorder="1" applyAlignment="1">
      <alignment horizontal="center" shrinkToFit="1"/>
    </xf>
    <xf numFmtId="3" fontId="1" fillId="0" borderId="1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right" vertical="center" shrinkToFit="1"/>
    </xf>
    <xf numFmtId="3" fontId="3" fillId="0" borderId="2" xfId="0" applyNumberFormat="1" applyFont="1" applyBorder="1" applyAlignment="1">
      <alignment horizontal="center" shrinkToFit="1"/>
    </xf>
    <xf numFmtId="0" fontId="3" fillId="0" borderId="1" xfId="0" applyNumberFormat="1" applyFont="1" applyBorder="1" applyAlignment="1">
      <alignment horizontal="center" shrinkToFit="1"/>
    </xf>
    <xf numFmtId="3" fontId="3" fillId="0" borderId="1" xfId="0" applyNumberFormat="1" applyFont="1" applyBorder="1" applyAlignment="1">
      <alignment horizontal="center" shrinkToFit="1"/>
    </xf>
    <xf numFmtId="0" fontId="4" fillId="0" borderId="2" xfId="0" applyFont="1" applyBorder="1" applyAlignment="1">
      <alignment horizontal="center" vertical="center" shrinkToFit="1"/>
    </xf>
    <xf numFmtId="0" fontId="5" fillId="0" borderId="0" xfId="0" applyFont="1"/>
    <xf numFmtId="0" fontId="6" fillId="4" borderId="3" xfId="0" applyNumberFormat="1" applyFont="1" applyFill="1" applyBorder="1" applyAlignment="1">
      <alignment horizontal="center" vertical="top" shrinkToFit="1"/>
    </xf>
    <xf numFmtId="0" fontId="7" fillId="0" borderId="0" xfId="0" applyNumberFormat="1" applyFont="1"/>
    <xf numFmtId="0" fontId="7" fillId="0" borderId="0" xfId="0" applyNumberFormat="1" applyFont="1" applyAlignment="1">
      <alignment horizontal="left"/>
    </xf>
    <xf numFmtId="0" fontId="6" fillId="4" borderId="2" xfId="0" applyNumberFormat="1" applyFont="1" applyFill="1" applyBorder="1" applyAlignment="1">
      <alignment horizontal="center" shrinkToFit="1"/>
    </xf>
    <xf numFmtId="0" fontId="7" fillId="0" borderId="0" xfId="0" applyNumberFormat="1" applyFont="1" applyAlignment="1">
      <alignment shrinkToFit="1"/>
    </xf>
    <xf numFmtId="0" fontId="6" fillId="0" borderId="0" xfId="0" applyNumberFormat="1" applyFont="1" applyAlignment="1">
      <alignment shrinkToFit="1"/>
    </xf>
    <xf numFmtId="0" fontId="4" fillId="4" borderId="2" xfId="0" applyFont="1" applyFill="1" applyBorder="1" applyAlignment="1">
      <alignment horizontal="center" vertical="center" shrinkToFit="1"/>
    </xf>
    <xf numFmtId="3" fontId="4" fillId="0" borderId="1" xfId="0" applyNumberFormat="1" applyFont="1" applyBorder="1" applyAlignment="1">
      <alignment horizontal="center" vertical="center" shrinkToFit="1"/>
    </xf>
    <xf numFmtId="0" fontId="8" fillId="0" borderId="0" xfId="0" applyFont="1"/>
    <xf numFmtId="3" fontId="4" fillId="4" borderId="1" xfId="0" applyNumberFormat="1" applyFont="1" applyFill="1" applyBorder="1" applyAlignment="1">
      <alignment horizontal="center" vertical="center" shrinkToFit="1"/>
    </xf>
    <xf numFmtId="0" fontId="3" fillId="4" borderId="5" xfId="0" applyNumberFormat="1" applyFont="1" applyFill="1" applyBorder="1" applyAlignment="1">
      <alignment horizontal="center" vertical="top" shrinkToFit="1"/>
    </xf>
    <xf numFmtId="0" fontId="3" fillId="4" borderId="4" xfId="0" applyNumberFormat="1" applyFont="1" applyFill="1" applyBorder="1" applyAlignment="1">
      <alignment horizontal="center" vertical="top" shrinkToFit="1"/>
    </xf>
    <xf numFmtId="0" fontId="3" fillId="4" borderId="7" xfId="0" applyNumberFormat="1" applyFont="1" applyFill="1" applyBorder="1" applyAlignment="1">
      <alignment horizontal="center" vertical="top" shrinkToFit="1"/>
    </xf>
    <xf numFmtId="0" fontId="3" fillId="4" borderId="1" xfId="0" applyNumberFormat="1" applyFont="1" applyFill="1" applyBorder="1" applyAlignment="1">
      <alignment horizontal="center" vertical="top" shrinkToFit="1"/>
    </xf>
    <xf numFmtId="0" fontId="9" fillId="4" borderId="8" xfId="0" applyNumberFormat="1" applyFont="1" applyFill="1" applyBorder="1" applyAlignment="1">
      <alignment horizontal="center" vertical="top"/>
    </xf>
    <xf numFmtId="0" fontId="3" fillId="0" borderId="2" xfId="0" applyNumberFormat="1" applyFont="1" applyBorder="1" applyAlignment="1">
      <alignment horizontal="center" shrinkToFit="1"/>
    </xf>
    <xf numFmtId="0" fontId="4" fillId="0" borderId="1" xfId="0" applyNumberFormat="1" applyFont="1" applyBorder="1" applyAlignment="1">
      <alignment horizontal="center" vertical="center" shrinkToFit="1"/>
    </xf>
    <xf numFmtId="0" fontId="10" fillId="0" borderId="0" xfId="0" applyNumberFormat="1" applyFont="1" applyAlignment="1">
      <alignment vertical="top"/>
    </xf>
    <xf numFmtId="0" fontId="10" fillId="0" borderId="0" xfId="0" applyNumberFormat="1" applyFont="1"/>
    <xf numFmtId="0" fontId="4" fillId="0" borderId="2" xfId="0" applyNumberFormat="1" applyFont="1" applyBorder="1" applyAlignment="1">
      <alignment horizontal="center" vertical="center" shrinkToFit="1"/>
    </xf>
    <xf numFmtId="0" fontId="3" fillId="0" borderId="0" xfId="0" applyNumberFormat="1" applyFont="1" applyBorder="1" applyAlignment="1">
      <alignment shrinkToFit="1"/>
    </xf>
    <xf numFmtId="0" fontId="3" fillId="0" borderId="0" xfId="0" applyNumberFormat="1" applyFont="1" applyBorder="1" applyAlignment="1">
      <alignment horizontal="center" vertical="center" shrinkToFit="1"/>
    </xf>
    <xf numFmtId="0" fontId="3" fillId="0" borderId="0" xfId="0" applyNumberFormat="1" applyFont="1" applyBorder="1" applyAlignment="1">
      <alignment horizontal="center" shrinkToFit="1"/>
    </xf>
    <xf numFmtId="3" fontId="3" fillId="4" borderId="2" xfId="0" applyNumberFormat="1" applyFont="1" applyFill="1" applyBorder="1" applyAlignment="1">
      <alignment horizontal="center" shrinkToFit="1"/>
    </xf>
    <xf numFmtId="3" fontId="3" fillId="4" borderId="1" xfId="0" applyNumberFormat="1" applyFont="1" applyFill="1" applyBorder="1" applyAlignment="1">
      <alignment horizontal="center" shrinkToFit="1"/>
    </xf>
    <xf numFmtId="0" fontId="11" fillId="0" borderId="1" xfId="0" applyNumberFormat="1" applyFont="1" applyBorder="1" applyAlignment="1">
      <alignment horizontal="center" vertical="center" shrinkToFit="1"/>
    </xf>
    <xf numFmtId="0" fontId="1" fillId="0" borderId="2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shrinkToFit="1"/>
    </xf>
    <xf numFmtId="0" fontId="1" fillId="2" borderId="6" xfId="0" applyFont="1" applyFill="1" applyBorder="1" applyAlignment="1">
      <alignment horizontal="center" shrinkToFit="1"/>
    </xf>
    <xf numFmtId="0" fontId="1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 shrinkToFit="1"/>
    </xf>
    <xf numFmtId="3" fontId="1" fillId="4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 shrinkToFit="1"/>
    </xf>
    <xf numFmtId="0" fontId="1" fillId="0" borderId="1" xfId="0" applyFont="1" applyBorder="1" applyAlignment="1">
      <alignment horizontal="right" shrinkToFit="1" readingOrder="1"/>
    </xf>
    <xf numFmtId="0" fontId="1" fillId="0" borderId="0" xfId="0" applyFont="1" applyAlignment="1">
      <alignment horizontal="right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shrinkToFit="1"/>
    </xf>
    <xf numFmtId="0" fontId="12" fillId="3" borderId="1" xfId="0" applyFont="1" applyFill="1" applyBorder="1" applyAlignment="1">
      <alignment horizontal="right" vertical="center" shrinkToFit="1"/>
    </xf>
    <xf numFmtId="0" fontId="13" fillId="3" borderId="1" xfId="0" applyFont="1" applyFill="1" applyBorder="1" applyAlignment="1">
      <alignment horizontal="right" vertical="center" shrinkToFit="1"/>
    </xf>
    <xf numFmtId="0" fontId="14" fillId="3" borderId="1" xfId="0" applyFont="1" applyFill="1" applyBorder="1" applyAlignment="1">
      <alignment horizontal="right" vertical="center" shrinkToFit="1"/>
    </xf>
    <xf numFmtId="0" fontId="17" fillId="3" borderId="1" xfId="0" applyFont="1" applyFill="1" applyBorder="1" applyAlignment="1">
      <alignment horizontal="right" vertical="center" shrinkToFit="1"/>
    </xf>
    <xf numFmtId="0" fontId="18" fillId="3" borderId="1" xfId="0" applyFont="1" applyFill="1" applyBorder="1" applyAlignment="1">
      <alignment horizontal="right" vertical="center" shrinkToFit="1"/>
    </xf>
    <xf numFmtId="0" fontId="19" fillId="3" borderId="1" xfId="0" applyFont="1" applyFill="1" applyBorder="1" applyAlignment="1">
      <alignment horizontal="right" vertical="center" shrinkToFit="1"/>
    </xf>
    <xf numFmtId="0" fontId="20" fillId="3" borderId="1" xfId="0" applyFont="1" applyFill="1" applyBorder="1" applyAlignment="1">
      <alignment horizontal="right" vertical="center" shrinkToFit="1"/>
    </xf>
    <xf numFmtId="0" fontId="21" fillId="3" borderId="1" xfId="0" applyFont="1" applyFill="1" applyBorder="1" applyAlignment="1">
      <alignment horizontal="right" vertical="center" shrinkToFit="1"/>
    </xf>
    <xf numFmtId="0" fontId="22" fillId="3" borderId="1" xfId="0" applyFont="1" applyFill="1" applyBorder="1" applyAlignment="1">
      <alignment horizontal="right" vertical="center" shrinkToFit="1"/>
    </xf>
    <xf numFmtId="0" fontId="1" fillId="2" borderId="4" xfId="0" applyFont="1" applyFill="1" applyBorder="1" applyAlignment="1">
      <alignment horizontal="center" shrinkToFit="1"/>
    </xf>
    <xf numFmtId="0" fontId="2" fillId="4" borderId="1" xfId="0" applyFont="1" applyFill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shrinkToFit="1"/>
    </xf>
    <xf numFmtId="0" fontId="18" fillId="3" borderId="1" xfId="0" applyFont="1" applyFill="1" applyBorder="1" applyAlignment="1">
      <alignment horizontal="center" vertical="center" shrinkToFit="1"/>
    </xf>
    <xf numFmtId="0" fontId="19" fillId="3" borderId="1" xfId="0" applyFont="1" applyFill="1" applyBorder="1" applyAlignment="1">
      <alignment horizontal="center" vertical="center" shrinkToFit="1"/>
    </xf>
    <xf numFmtId="0" fontId="13" fillId="3" borderId="1" xfId="0" applyFont="1" applyFill="1" applyBorder="1" applyAlignment="1">
      <alignment horizontal="center" vertical="center" shrinkToFit="1"/>
    </xf>
    <xf numFmtId="0" fontId="20" fillId="3" borderId="1" xfId="0" applyFont="1" applyFill="1" applyBorder="1" applyAlignment="1">
      <alignment horizontal="center" vertical="center" shrinkToFit="1"/>
    </xf>
    <xf numFmtId="0" fontId="21" fillId="3" borderId="1" xfId="0" applyFont="1" applyFill="1" applyBorder="1" applyAlignment="1">
      <alignment horizontal="center" vertical="center" shrinkToFit="1"/>
    </xf>
    <xf numFmtId="0" fontId="14" fillId="3" borderId="1" xfId="0" applyFont="1" applyFill="1" applyBorder="1" applyAlignment="1">
      <alignment horizontal="center" vertical="center" shrinkToFit="1"/>
    </xf>
    <xf numFmtId="0" fontId="22" fillId="3" borderId="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49" fontId="1" fillId="3" borderId="14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8" fillId="0" borderId="1" xfId="0" applyNumberFormat="1" applyFont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3" fontId="0" fillId="0" borderId="0" xfId="0" applyNumberFormat="1"/>
    <xf numFmtId="0" fontId="1" fillId="0" borderId="1" xfId="0" applyFont="1" applyBorder="1" applyAlignment="1">
      <alignment horizontal="center" shrinkToFit="1"/>
    </xf>
    <xf numFmtId="0" fontId="1" fillId="0" borderId="2" xfId="0" applyFont="1" applyBorder="1" applyAlignment="1">
      <alignment horizontal="center" shrinkToFit="1"/>
    </xf>
    <xf numFmtId="0" fontId="1" fillId="4" borderId="1" xfId="0" applyFont="1" applyFill="1" applyBorder="1" applyAlignment="1">
      <alignment horizontal="center" shrinkToFit="1"/>
    </xf>
    <xf numFmtId="0" fontId="0" fillId="0" borderId="0" xfId="0" applyAlignment="1">
      <alignment vertical="top"/>
    </xf>
    <xf numFmtId="49" fontId="28" fillId="0" borderId="1" xfId="0" applyNumberFormat="1" applyFont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3" fontId="1" fillId="2" borderId="1" xfId="0" applyNumberFormat="1" applyFont="1" applyFill="1" applyBorder="1" applyAlignment="1">
      <alignment horizontal="center" vertical="center" shrinkToFi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16" xfId="0" applyNumberFormat="1" applyFont="1" applyFill="1" applyBorder="1" applyAlignment="1">
      <alignment horizontal="center"/>
    </xf>
    <xf numFmtId="0" fontId="29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right" shrinkToFit="1"/>
    </xf>
    <xf numFmtId="0" fontId="1" fillId="0" borderId="11" xfId="0" applyFont="1" applyBorder="1" applyAlignment="1">
      <alignment horizontal="center"/>
    </xf>
    <xf numFmtId="0" fontId="0" fillId="0" borderId="11" xfId="0" applyBorder="1" applyAlignment="1"/>
    <xf numFmtId="0" fontId="23" fillId="4" borderId="2" xfId="0" applyFont="1" applyFill="1" applyBorder="1" applyAlignment="1">
      <alignment horizontal="center"/>
    </xf>
    <xf numFmtId="0" fontId="23" fillId="4" borderId="12" xfId="0" applyFont="1" applyFill="1" applyBorder="1" applyAlignment="1">
      <alignment horizontal="center"/>
    </xf>
    <xf numFmtId="0" fontId="23" fillId="4" borderId="1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0</xdr:rowOff>
    </xdr:from>
    <xdr:to>
      <xdr:col>2</xdr:col>
      <xdr:colOff>14968</xdr:colOff>
      <xdr:row>3</xdr:row>
      <xdr:rowOff>266700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4757800" y="0"/>
          <a:ext cx="1419225" cy="141922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0</xdr:rowOff>
    </xdr:from>
    <xdr:to>
      <xdr:col>2</xdr:col>
      <xdr:colOff>14968</xdr:colOff>
      <xdr:row>3</xdr:row>
      <xdr:rowOff>266700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3990357" y="0"/>
          <a:ext cx="1415143" cy="141922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575;&#1580;&#1575;&#1585;&#1607;,%20&#1578;&#1606;&#1582;&#1608;&#1575;&#1607;%20&#1608;%20&#1581;&#1602;&#1608;&#1602;%2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جاره, تنخواه و حقوق 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22"/>
  <sheetViews>
    <sheetView rightToLeft="1" topLeftCell="A5" zoomScale="82" zoomScaleNormal="82" workbookViewId="0">
      <selection activeCell="I27" sqref="I27"/>
    </sheetView>
  </sheetViews>
  <sheetFormatPr defaultColWidth="9" defaultRowHeight="14.25" x14ac:dyDescent="0.2"/>
  <cols>
    <col min="1" max="1" width="5.625" style="25" customWidth="1"/>
    <col min="2" max="2" width="7.625" style="25" customWidth="1"/>
    <col min="3" max="3" width="50.625" style="25" customWidth="1"/>
    <col min="4" max="6" width="15.625" style="25" customWidth="1"/>
    <col min="7" max="7" width="10.125" style="22" bestFit="1" customWidth="1"/>
    <col min="8" max="8" width="12.375" style="22" customWidth="1"/>
    <col min="9" max="11" width="9" style="22"/>
    <col min="12" max="12" width="9.625" style="22" bestFit="1" customWidth="1"/>
    <col min="13" max="16384" width="9" style="22"/>
  </cols>
  <sheetData>
    <row r="1" spans="1:13" ht="32.25" customHeight="1" thickBot="1" x14ac:dyDescent="0.25">
      <c r="A1" s="21" t="s">
        <v>0</v>
      </c>
      <c r="B1" s="31" t="s">
        <v>1</v>
      </c>
      <c r="C1" s="31" t="s">
        <v>8</v>
      </c>
      <c r="D1" s="32" t="s">
        <v>9</v>
      </c>
      <c r="E1" s="33" t="s">
        <v>10</v>
      </c>
      <c r="F1" s="34" t="s">
        <v>11</v>
      </c>
      <c r="G1" s="34" t="s">
        <v>12</v>
      </c>
      <c r="H1" s="35">
        <v>0</v>
      </c>
      <c r="M1" s="23"/>
    </row>
    <row r="2" spans="1:13" ht="20.25" x14ac:dyDescent="0.5">
      <c r="A2" s="24">
        <v>1</v>
      </c>
      <c r="B2" s="36" t="s">
        <v>6</v>
      </c>
      <c r="C2" s="37" t="s">
        <v>21</v>
      </c>
      <c r="D2" s="16">
        <v>0</v>
      </c>
      <c r="E2" s="18">
        <v>0</v>
      </c>
      <c r="F2" s="18">
        <f>H1+D2-E2</f>
        <v>0</v>
      </c>
      <c r="G2" s="38"/>
      <c r="H2" s="39"/>
      <c r="K2" s="23"/>
    </row>
    <row r="3" spans="1:13" ht="20.25" x14ac:dyDescent="0.5">
      <c r="A3" s="24">
        <v>2</v>
      </c>
      <c r="B3" s="36" t="s">
        <v>6</v>
      </c>
      <c r="C3" s="40" t="s">
        <v>18</v>
      </c>
      <c r="D3" s="16">
        <v>0</v>
      </c>
      <c r="E3" s="18">
        <v>0</v>
      </c>
      <c r="F3" s="18">
        <f>F2+D3-E3</f>
        <v>0</v>
      </c>
      <c r="G3" s="39"/>
      <c r="H3" s="39"/>
      <c r="K3" s="23"/>
    </row>
    <row r="4" spans="1:13" ht="20.25" x14ac:dyDescent="0.5">
      <c r="A4" s="24">
        <v>3</v>
      </c>
      <c r="B4" s="36" t="s">
        <v>6</v>
      </c>
      <c r="C4" s="40" t="s">
        <v>20</v>
      </c>
      <c r="D4" s="16">
        <v>180000000</v>
      </c>
      <c r="E4" s="18">
        <v>0</v>
      </c>
      <c r="F4" s="18">
        <f>F3+D4-E4</f>
        <v>180000000</v>
      </c>
      <c r="G4" s="39"/>
      <c r="H4" s="39"/>
      <c r="K4" s="23"/>
    </row>
    <row r="5" spans="1:13" ht="20.25" x14ac:dyDescent="0.5">
      <c r="A5" s="24">
        <v>4</v>
      </c>
      <c r="B5" s="17">
        <v>990630</v>
      </c>
      <c r="C5" s="37" t="s">
        <v>17</v>
      </c>
      <c r="D5" s="16">
        <v>0</v>
      </c>
      <c r="E5" s="18">
        <v>266000000</v>
      </c>
      <c r="F5" s="18">
        <f t="shared" ref="F5:F20" si="0">F4+D5-E5</f>
        <v>-86000000</v>
      </c>
      <c r="G5" s="39"/>
      <c r="H5" s="39"/>
      <c r="K5" s="23"/>
    </row>
    <row r="6" spans="1:13" ht="20.25" x14ac:dyDescent="0.5">
      <c r="A6" s="24">
        <v>5</v>
      </c>
      <c r="B6" s="36" t="s">
        <v>6</v>
      </c>
      <c r="C6" s="40" t="s">
        <v>13</v>
      </c>
      <c r="D6" s="16">
        <v>86000000</v>
      </c>
      <c r="E6" s="18">
        <v>0</v>
      </c>
      <c r="F6" s="18">
        <f t="shared" si="0"/>
        <v>0</v>
      </c>
      <c r="G6" s="39"/>
      <c r="H6" s="39"/>
      <c r="K6" s="23"/>
    </row>
    <row r="7" spans="1:13" ht="20.25" x14ac:dyDescent="0.5">
      <c r="A7" s="24">
        <v>6</v>
      </c>
      <c r="B7" s="17">
        <v>990715</v>
      </c>
      <c r="C7" s="37" t="s">
        <v>171</v>
      </c>
      <c r="D7" s="16">
        <v>100000000</v>
      </c>
      <c r="E7" s="18">
        <v>0</v>
      </c>
      <c r="F7" s="18">
        <f t="shared" si="0"/>
        <v>100000000</v>
      </c>
      <c r="G7" s="39"/>
      <c r="H7" s="39"/>
      <c r="K7" s="23"/>
    </row>
    <row r="8" spans="1:13" ht="20.25" x14ac:dyDescent="0.5">
      <c r="A8" s="24">
        <v>7</v>
      </c>
      <c r="B8" s="17"/>
      <c r="C8" s="37" t="s">
        <v>162</v>
      </c>
      <c r="D8" s="16">
        <v>100000000</v>
      </c>
      <c r="E8" s="18">
        <v>0</v>
      </c>
      <c r="F8" s="18">
        <f t="shared" si="0"/>
        <v>200000000</v>
      </c>
      <c r="G8" s="39"/>
      <c r="H8" s="39"/>
      <c r="K8" s="23"/>
    </row>
    <row r="9" spans="1:13" ht="20.25" x14ac:dyDescent="0.5">
      <c r="A9" s="24">
        <v>8</v>
      </c>
      <c r="B9" s="17" t="s">
        <v>6</v>
      </c>
      <c r="C9" s="40" t="s">
        <v>14</v>
      </c>
      <c r="D9" s="16">
        <v>0</v>
      </c>
      <c r="E9" s="18">
        <v>86000000</v>
      </c>
      <c r="F9" s="18">
        <f t="shared" si="0"/>
        <v>114000000</v>
      </c>
      <c r="G9" s="39"/>
      <c r="H9" s="39"/>
      <c r="K9" s="23"/>
    </row>
    <row r="10" spans="1:13" ht="20.25" x14ac:dyDescent="0.5">
      <c r="A10" s="24">
        <v>9</v>
      </c>
      <c r="B10" s="17" t="s">
        <v>6</v>
      </c>
      <c r="C10" s="37" t="s">
        <v>163</v>
      </c>
      <c r="D10" s="16">
        <v>100000000</v>
      </c>
      <c r="E10" s="18">
        <v>0</v>
      </c>
      <c r="F10" s="18">
        <f t="shared" si="0"/>
        <v>214000000</v>
      </c>
      <c r="G10" s="39"/>
      <c r="H10" s="39"/>
      <c r="K10" s="23"/>
    </row>
    <row r="11" spans="1:13" ht="20.25" x14ac:dyDescent="0.5">
      <c r="A11" s="24">
        <v>10</v>
      </c>
      <c r="B11" s="17">
        <v>990716</v>
      </c>
      <c r="C11" s="37" t="s">
        <v>16</v>
      </c>
      <c r="D11" s="16">
        <v>0</v>
      </c>
      <c r="E11" s="18">
        <v>140000000</v>
      </c>
      <c r="F11" s="18">
        <f t="shared" si="0"/>
        <v>74000000</v>
      </c>
      <c r="G11" s="39"/>
      <c r="H11" s="39"/>
      <c r="K11" s="23"/>
    </row>
    <row r="12" spans="1:13" ht="20.25" x14ac:dyDescent="0.5">
      <c r="A12" s="24">
        <v>11</v>
      </c>
      <c r="B12" s="17">
        <v>990910</v>
      </c>
      <c r="C12" s="37" t="s">
        <v>170</v>
      </c>
      <c r="D12" s="16">
        <v>250000000</v>
      </c>
      <c r="E12" s="18">
        <v>0</v>
      </c>
      <c r="F12" s="18">
        <f t="shared" si="0"/>
        <v>324000000</v>
      </c>
      <c r="G12" s="39"/>
      <c r="H12" s="39"/>
      <c r="K12" s="23"/>
    </row>
    <row r="13" spans="1:13" ht="20.25" x14ac:dyDescent="0.5">
      <c r="A13" s="24">
        <v>12</v>
      </c>
      <c r="B13" s="17">
        <v>990910</v>
      </c>
      <c r="C13" s="46" t="s">
        <v>169</v>
      </c>
      <c r="D13" s="16">
        <v>0</v>
      </c>
      <c r="E13" s="18">
        <v>250000000</v>
      </c>
      <c r="F13" s="18">
        <f t="shared" si="0"/>
        <v>74000000</v>
      </c>
      <c r="G13" s="39"/>
      <c r="H13" s="39"/>
      <c r="K13" s="23"/>
    </row>
    <row r="14" spans="1:13" ht="20.25" x14ac:dyDescent="0.5">
      <c r="A14" s="24">
        <v>13</v>
      </c>
      <c r="B14" s="17">
        <v>991013</v>
      </c>
      <c r="C14" s="37" t="s">
        <v>168</v>
      </c>
      <c r="D14" s="16">
        <v>100000000</v>
      </c>
      <c r="E14" s="18">
        <v>0</v>
      </c>
      <c r="F14" s="18">
        <f t="shared" si="0"/>
        <v>174000000</v>
      </c>
      <c r="G14" s="39"/>
      <c r="H14" s="39"/>
      <c r="K14" s="23"/>
    </row>
    <row r="15" spans="1:13" ht="20.25" x14ac:dyDescent="0.5">
      <c r="A15" s="24">
        <v>14</v>
      </c>
      <c r="B15" s="17">
        <v>991013</v>
      </c>
      <c r="C15" s="46" t="s">
        <v>62</v>
      </c>
      <c r="D15" s="16">
        <v>0</v>
      </c>
      <c r="E15" s="18">
        <v>100000000</v>
      </c>
      <c r="F15" s="18">
        <f t="shared" si="0"/>
        <v>74000000</v>
      </c>
      <c r="G15" s="39"/>
      <c r="H15" s="39"/>
      <c r="K15" s="23"/>
    </row>
    <row r="16" spans="1:13" ht="20.25" x14ac:dyDescent="0.5">
      <c r="A16" s="24">
        <v>15</v>
      </c>
      <c r="B16" s="17">
        <v>991014</v>
      </c>
      <c r="C16" s="37" t="s">
        <v>167</v>
      </c>
      <c r="D16" s="16">
        <v>150000000</v>
      </c>
      <c r="E16" s="18">
        <v>0</v>
      </c>
      <c r="F16" s="18">
        <f t="shared" si="0"/>
        <v>224000000</v>
      </c>
      <c r="G16" s="39"/>
      <c r="H16" s="39"/>
      <c r="K16" s="23"/>
    </row>
    <row r="17" spans="1:11" ht="20.25" x14ac:dyDescent="0.5">
      <c r="A17" s="24">
        <v>16</v>
      </c>
      <c r="B17" s="17">
        <v>991014</v>
      </c>
      <c r="C17" s="46" t="s">
        <v>64</v>
      </c>
      <c r="D17" s="16">
        <v>0</v>
      </c>
      <c r="E17" s="18">
        <v>150000000</v>
      </c>
      <c r="F17" s="18">
        <f t="shared" si="0"/>
        <v>74000000</v>
      </c>
      <c r="G17" s="39"/>
      <c r="H17" s="39"/>
      <c r="K17" s="23"/>
    </row>
    <row r="18" spans="1:11" ht="20.25" x14ac:dyDescent="0.5">
      <c r="A18" s="24">
        <v>17</v>
      </c>
      <c r="B18" s="17">
        <v>991023</v>
      </c>
      <c r="C18" s="46" t="s">
        <v>166</v>
      </c>
      <c r="D18" s="16">
        <v>0</v>
      </c>
      <c r="E18" s="18">
        <v>16400000</v>
      </c>
      <c r="F18" s="18">
        <f t="shared" si="0"/>
        <v>57600000</v>
      </c>
      <c r="G18" s="39"/>
      <c r="H18" s="39"/>
      <c r="K18" s="23"/>
    </row>
    <row r="19" spans="1:11" ht="20.25" x14ac:dyDescent="0.5">
      <c r="A19" s="24">
        <v>18</v>
      </c>
      <c r="B19" s="17">
        <v>991024</v>
      </c>
      <c r="C19" s="46" t="s">
        <v>164</v>
      </c>
      <c r="D19" s="16">
        <v>0</v>
      </c>
      <c r="E19" s="18">
        <v>250000000</v>
      </c>
      <c r="F19" s="18">
        <f t="shared" si="0"/>
        <v>-192400000</v>
      </c>
      <c r="G19" s="39"/>
      <c r="H19" s="39"/>
      <c r="K19" s="23"/>
    </row>
    <row r="20" spans="1:11" ht="20.25" x14ac:dyDescent="0.5">
      <c r="A20" s="24">
        <v>19</v>
      </c>
      <c r="B20" s="17">
        <v>991220</v>
      </c>
      <c r="C20" s="37" t="s">
        <v>165</v>
      </c>
      <c r="D20" s="16">
        <v>350000000</v>
      </c>
      <c r="E20" s="18">
        <v>0</v>
      </c>
      <c r="F20" s="18">
        <f t="shared" si="0"/>
        <v>157600000</v>
      </c>
      <c r="G20" s="39"/>
      <c r="H20" s="39"/>
      <c r="K20" s="23"/>
    </row>
    <row r="21" spans="1:11" ht="20.25" x14ac:dyDescent="0.5">
      <c r="B21" s="41"/>
      <c r="C21" s="42"/>
      <c r="D21" s="44">
        <f>SUBTOTAL(9,D2:D20)</f>
        <v>1416000000</v>
      </c>
      <c r="E21" s="45">
        <f>SUBTOTAL(9,E2:E20)</f>
        <v>1258400000</v>
      </c>
      <c r="F21" s="43"/>
      <c r="G21" s="39"/>
      <c r="H21" s="39"/>
    </row>
    <row r="22" spans="1:11" ht="15" x14ac:dyDescent="0.2">
      <c r="A22" s="26"/>
    </row>
  </sheetData>
  <autoFilter ref="A1:F20"/>
  <pageMargins left="0.70866141732283472" right="0.70866141732283472" top="0.74803149606299213" bottom="0.74803149606299213" header="0.31496062992125984" footer="0.31496062992125984"/>
  <pageSetup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8"/>
  <sheetViews>
    <sheetView rightToLeft="1" topLeftCell="A22" zoomScale="85" zoomScaleNormal="85" workbookViewId="0">
      <selection activeCell="D28" sqref="D28"/>
    </sheetView>
  </sheetViews>
  <sheetFormatPr defaultRowHeight="14.25" x14ac:dyDescent="0.2"/>
  <cols>
    <col min="1" max="1" width="5.75" bestFit="1" customWidth="1"/>
    <col min="2" max="2" width="12.75" bestFit="1" customWidth="1"/>
    <col min="3" max="3" width="104.375" bestFit="1" customWidth="1"/>
    <col min="4" max="5" width="15.625" customWidth="1"/>
    <col min="6" max="6" width="15.875" bestFit="1" customWidth="1"/>
    <col min="7" max="7" width="16.125" customWidth="1"/>
  </cols>
  <sheetData>
    <row r="1" spans="1:7" ht="27" thickBot="1" x14ac:dyDescent="0.8">
      <c r="A1" s="111" t="s">
        <v>232</v>
      </c>
      <c r="B1" s="111"/>
      <c r="C1" s="111"/>
      <c r="D1" s="111"/>
    </row>
    <row r="2" spans="1:7" ht="27" thickBot="1" x14ac:dyDescent="0.8">
      <c r="A2" s="4" t="s">
        <v>0</v>
      </c>
      <c r="B2" s="5" t="s">
        <v>1</v>
      </c>
      <c r="C2" s="59" t="s">
        <v>2</v>
      </c>
      <c r="D2" s="61" t="s">
        <v>3</v>
      </c>
      <c r="E2" s="61" t="s">
        <v>124</v>
      </c>
      <c r="F2" s="61" t="s">
        <v>5</v>
      </c>
      <c r="G2" s="61">
        <f>5709380+19290620</f>
        <v>25000000</v>
      </c>
    </row>
    <row r="3" spans="1:7" ht="26.25" x14ac:dyDescent="0.75">
      <c r="A3" s="48">
        <v>1</v>
      </c>
      <c r="B3" s="14" t="s">
        <v>233</v>
      </c>
      <c r="C3" s="57" t="s">
        <v>236</v>
      </c>
      <c r="D3" s="60">
        <v>1000000</v>
      </c>
      <c r="E3" s="60">
        <f>G2-D3</f>
        <v>24000000</v>
      </c>
    </row>
    <row r="4" spans="1:7" ht="26.25" x14ac:dyDescent="0.75">
      <c r="A4" s="48">
        <v>2</v>
      </c>
      <c r="B4" s="14" t="s">
        <v>234</v>
      </c>
      <c r="C4" s="56" t="s">
        <v>253</v>
      </c>
      <c r="D4" s="12">
        <v>300000</v>
      </c>
      <c r="E4" s="9">
        <f t="shared" ref="E4:E26" si="0">E3-D4</f>
        <v>23700000</v>
      </c>
    </row>
    <row r="5" spans="1:7" ht="26.25" x14ac:dyDescent="0.75">
      <c r="A5" s="48">
        <v>3</v>
      </c>
      <c r="B5" s="14" t="s">
        <v>235</v>
      </c>
      <c r="C5" s="56" t="s">
        <v>237</v>
      </c>
      <c r="D5" s="12">
        <v>450000</v>
      </c>
      <c r="E5" s="9">
        <f t="shared" si="0"/>
        <v>23250000</v>
      </c>
    </row>
    <row r="6" spans="1:7" ht="26.25" x14ac:dyDescent="0.75">
      <c r="A6" s="48">
        <v>4</v>
      </c>
      <c r="B6" s="14" t="s">
        <v>238</v>
      </c>
      <c r="C6" s="7" t="s">
        <v>254</v>
      </c>
      <c r="D6" s="12">
        <v>200000</v>
      </c>
      <c r="E6" s="9">
        <f t="shared" si="0"/>
        <v>23050000</v>
      </c>
    </row>
    <row r="7" spans="1:7" ht="26.25" x14ac:dyDescent="0.75">
      <c r="A7" s="48">
        <v>5</v>
      </c>
      <c r="B7" s="14" t="s">
        <v>239</v>
      </c>
      <c r="C7" s="56" t="s">
        <v>252</v>
      </c>
      <c r="D7" s="12">
        <v>300000</v>
      </c>
      <c r="E7" s="9">
        <f t="shared" si="0"/>
        <v>22750000</v>
      </c>
    </row>
    <row r="8" spans="1:7" ht="26.25" x14ac:dyDescent="0.75">
      <c r="A8" s="48">
        <v>6</v>
      </c>
      <c r="B8" s="14" t="s">
        <v>74</v>
      </c>
      <c r="C8" s="7" t="s">
        <v>255</v>
      </c>
      <c r="D8" s="12">
        <v>200000</v>
      </c>
      <c r="E8" s="9">
        <f t="shared" si="0"/>
        <v>22550000</v>
      </c>
    </row>
    <row r="9" spans="1:7" ht="26.25" x14ac:dyDescent="0.75">
      <c r="A9" s="48">
        <v>7</v>
      </c>
      <c r="B9" s="14" t="s">
        <v>240</v>
      </c>
      <c r="C9" s="7" t="s">
        <v>265</v>
      </c>
      <c r="D9" s="12">
        <v>3600000</v>
      </c>
      <c r="E9" s="9">
        <f t="shared" si="0"/>
        <v>18950000</v>
      </c>
    </row>
    <row r="10" spans="1:7" ht="26.25" x14ac:dyDescent="0.75">
      <c r="A10" s="48">
        <v>8</v>
      </c>
      <c r="B10" s="14" t="s">
        <v>240</v>
      </c>
      <c r="C10" s="56" t="s">
        <v>241</v>
      </c>
      <c r="D10" s="12">
        <v>870000</v>
      </c>
      <c r="E10" s="9">
        <f t="shared" si="0"/>
        <v>18080000</v>
      </c>
    </row>
    <row r="11" spans="1:7" ht="26.25" x14ac:dyDescent="0.75">
      <c r="A11" s="48">
        <v>9</v>
      </c>
      <c r="B11" s="14" t="s">
        <v>244</v>
      </c>
      <c r="C11" s="7" t="s">
        <v>245</v>
      </c>
      <c r="D11" s="12">
        <v>300000</v>
      </c>
      <c r="E11" s="9">
        <f t="shared" si="0"/>
        <v>17780000</v>
      </c>
    </row>
    <row r="12" spans="1:7" ht="26.25" x14ac:dyDescent="0.75">
      <c r="A12" s="48">
        <v>10</v>
      </c>
      <c r="B12" s="14" t="s">
        <v>247</v>
      </c>
      <c r="C12" s="7" t="s">
        <v>246</v>
      </c>
      <c r="D12" s="12">
        <v>589000</v>
      </c>
      <c r="E12" s="9">
        <f t="shared" si="0"/>
        <v>17191000</v>
      </c>
    </row>
    <row r="13" spans="1:7" ht="26.25" x14ac:dyDescent="0.75">
      <c r="A13" s="48">
        <v>11</v>
      </c>
      <c r="B13" s="14" t="s">
        <v>250</v>
      </c>
      <c r="C13" s="7" t="s">
        <v>256</v>
      </c>
      <c r="D13" s="12">
        <v>300000</v>
      </c>
      <c r="E13" s="9">
        <f t="shared" si="0"/>
        <v>16891000</v>
      </c>
    </row>
    <row r="14" spans="1:7" ht="26.25" x14ac:dyDescent="0.75">
      <c r="A14" s="48">
        <v>12</v>
      </c>
      <c r="B14" s="14" t="s">
        <v>258</v>
      </c>
      <c r="C14" s="7" t="s">
        <v>260</v>
      </c>
      <c r="D14" s="9">
        <v>100000</v>
      </c>
      <c r="E14" s="9">
        <f t="shared" si="0"/>
        <v>16791000</v>
      </c>
    </row>
    <row r="15" spans="1:7" ht="26.25" x14ac:dyDescent="0.75">
      <c r="A15" s="48">
        <v>13</v>
      </c>
      <c r="B15" s="14" t="s">
        <v>259</v>
      </c>
      <c r="C15" s="7" t="s">
        <v>257</v>
      </c>
      <c r="D15" s="9">
        <v>300000</v>
      </c>
      <c r="E15" s="9">
        <f t="shared" si="0"/>
        <v>16491000</v>
      </c>
    </row>
    <row r="16" spans="1:7" ht="26.25" x14ac:dyDescent="0.75">
      <c r="A16" s="48">
        <v>14</v>
      </c>
      <c r="B16" s="14" t="s">
        <v>262</v>
      </c>
      <c r="C16" s="56" t="s">
        <v>261</v>
      </c>
      <c r="D16" s="12">
        <v>450000</v>
      </c>
      <c r="E16" s="9">
        <f t="shared" si="0"/>
        <v>16041000</v>
      </c>
    </row>
    <row r="17" spans="1:5" ht="26.25" x14ac:dyDescent="0.75">
      <c r="A17" s="48">
        <v>15</v>
      </c>
      <c r="B17" s="14" t="s">
        <v>263</v>
      </c>
      <c r="C17" s="7" t="s">
        <v>266</v>
      </c>
      <c r="D17" s="12">
        <v>200000</v>
      </c>
      <c r="E17" s="9">
        <f t="shared" si="0"/>
        <v>15841000</v>
      </c>
    </row>
    <row r="18" spans="1:5" ht="26.25" x14ac:dyDescent="0.75">
      <c r="A18" s="48">
        <v>16</v>
      </c>
      <c r="B18" s="14" t="s">
        <v>263</v>
      </c>
      <c r="C18" s="7" t="s">
        <v>267</v>
      </c>
      <c r="D18" s="12">
        <v>200000</v>
      </c>
      <c r="E18" s="9">
        <f t="shared" si="0"/>
        <v>15641000</v>
      </c>
    </row>
    <row r="19" spans="1:5" ht="26.25" x14ac:dyDescent="0.75">
      <c r="A19" s="48">
        <v>17</v>
      </c>
      <c r="B19" s="14" t="s">
        <v>263</v>
      </c>
      <c r="C19" s="7" t="s">
        <v>264</v>
      </c>
      <c r="D19" s="12">
        <v>460000</v>
      </c>
      <c r="E19" s="9">
        <f t="shared" si="0"/>
        <v>15181000</v>
      </c>
    </row>
    <row r="20" spans="1:5" ht="26.25" x14ac:dyDescent="0.75">
      <c r="A20" s="48">
        <v>18</v>
      </c>
      <c r="B20" s="14" t="s">
        <v>263</v>
      </c>
      <c r="C20" s="7" t="s">
        <v>268</v>
      </c>
      <c r="D20" s="12">
        <v>500000</v>
      </c>
      <c r="E20" s="9">
        <f t="shared" si="0"/>
        <v>14681000</v>
      </c>
    </row>
    <row r="21" spans="1:5" ht="26.25" x14ac:dyDescent="0.75">
      <c r="A21" s="48">
        <v>19</v>
      </c>
      <c r="B21" s="48">
        <v>14010205</v>
      </c>
      <c r="C21" s="7" t="s">
        <v>270</v>
      </c>
      <c r="D21" s="12">
        <v>300000</v>
      </c>
      <c r="E21" s="9">
        <f t="shared" si="0"/>
        <v>14381000</v>
      </c>
    </row>
    <row r="22" spans="1:5" ht="26.25" x14ac:dyDescent="0.75">
      <c r="A22" s="48">
        <v>20</v>
      </c>
      <c r="B22" s="14" t="s">
        <v>269</v>
      </c>
      <c r="C22" s="7" t="s">
        <v>277</v>
      </c>
      <c r="D22" s="12">
        <v>300000</v>
      </c>
      <c r="E22" s="9">
        <f t="shared" si="0"/>
        <v>14081000</v>
      </c>
    </row>
    <row r="23" spans="1:5" ht="26.25" x14ac:dyDescent="0.75">
      <c r="A23" s="48">
        <v>21</v>
      </c>
      <c r="B23" s="14" t="s">
        <v>269</v>
      </c>
      <c r="C23" s="7" t="s">
        <v>274</v>
      </c>
      <c r="D23" s="12">
        <v>100000</v>
      </c>
      <c r="E23" s="9">
        <f t="shared" si="0"/>
        <v>13981000</v>
      </c>
    </row>
    <row r="24" spans="1:5" ht="26.25" x14ac:dyDescent="0.75">
      <c r="A24" s="48">
        <v>22</v>
      </c>
      <c r="B24" s="14" t="s">
        <v>269</v>
      </c>
      <c r="C24" s="7" t="s">
        <v>275</v>
      </c>
      <c r="D24" s="12">
        <v>10188620</v>
      </c>
      <c r="E24" s="9">
        <f t="shared" si="0"/>
        <v>3792380</v>
      </c>
    </row>
    <row r="25" spans="1:5" ht="26.25" x14ac:dyDescent="0.75">
      <c r="A25" s="48">
        <v>23</v>
      </c>
      <c r="B25" s="14" t="s">
        <v>269</v>
      </c>
      <c r="C25" s="7" t="s">
        <v>276</v>
      </c>
      <c r="D25" s="12">
        <v>9272500</v>
      </c>
      <c r="E25" s="9">
        <f t="shared" si="0"/>
        <v>-5480120</v>
      </c>
    </row>
    <row r="26" spans="1:5" ht="26.25" x14ac:dyDescent="0.75">
      <c r="A26" s="48">
        <v>24</v>
      </c>
      <c r="B26" s="14" t="s">
        <v>279</v>
      </c>
      <c r="C26" s="7" t="s">
        <v>280</v>
      </c>
      <c r="D26" s="12">
        <v>250000</v>
      </c>
      <c r="E26" s="9">
        <f t="shared" si="0"/>
        <v>-5730120</v>
      </c>
    </row>
    <row r="27" spans="1:5" ht="26.25" x14ac:dyDescent="0.75">
      <c r="A27" s="48">
        <v>25</v>
      </c>
      <c r="B27" s="14" t="s">
        <v>281</v>
      </c>
      <c r="C27" s="7" t="s">
        <v>282</v>
      </c>
      <c r="D27" s="12">
        <v>60000</v>
      </c>
      <c r="E27" s="9">
        <f t="shared" ref="E27" si="1">E26-D27</f>
        <v>-5790120</v>
      </c>
    </row>
    <row r="28" spans="1:5" ht="26.25" x14ac:dyDescent="0.75">
      <c r="C28" s="53" t="s">
        <v>126</v>
      </c>
      <c r="D28" s="54">
        <f>SUM(D3:D27)</f>
        <v>30790120</v>
      </c>
      <c r="E28" s="11"/>
    </row>
  </sheetData>
  <mergeCells count="1">
    <mergeCell ref="A1:D1"/>
  </mergeCells>
  <pageMargins left="0.7" right="0.7" top="0.75" bottom="0.75" header="0.3" footer="0.3"/>
  <pageSetup orientation="portrait" r:id="rId1"/>
  <ignoredErrors>
    <ignoredError sqref="B3:B17 B22 B20 B18 B19 B21 B23:B27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3"/>
  <sheetViews>
    <sheetView rightToLeft="1" topLeftCell="A16" zoomScale="85" zoomScaleNormal="85" workbookViewId="0">
      <selection activeCell="D23" sqref="D23"/>
    </sheetView>
  </sheetViews>
  <sheetFormatPr defaultRowHeight="14.25" x14ac:dyDescent="0.2"/>
  <cols>
    <col min="1" max="1" width="5.75" bestFit="1" customWidth="1"/>
    <col min="2" max="2" width="12.75" bestFit="1" customWidth="1"/>
    <col min="3" max="3" width="104.375" bestFit="1" customWidth="1"/>
    <col min="4" max="5" width="15.625" customWidth="1"/>
    <col min="6" max="6" width="15.875" bestFit="1" customWidth="1"/>
    <col min="7" max="7" width="16.125" customWidth="1"/>
  </cols>
  <sheetData>
    <row r="1" spans="1:7" ht="27" thickBot="1" x14ac:dyDescent="0.8">
      <c r="A1" s="111" t="s">
        <v>328</v>
      </c>
      <c r="B1" s="111"/>
      <c r="C1" s="111"/>
      <c r="D1" s="111"/>
    </row>
    <row r="2" spans="1:7" ht="27" thickBot="1" x14ac:dyDescent="0.8">
      <c r="A2" s="4" t="s">
        <v>0</v>
      </c>
      <c r="B2" s="5" t="s">
        <v>1</v>
      </c>
      <c r="C2" s="59" t="s">
        <v>2</v>
      </c>
      <c r="D2" s="61" t="s">
        <v>3</v>
      </c>
      <c r="E2" s="61" t="s">
        <v>124</v>
      </c>
      <c r="F2" s="61" t="s">
        <v>5</v>
      </c>
      <c r="G2" s="61">
        <f>25000000</f>
        <v>25000000</v>
      </c>
    </row>
    <row r="3" spans="1:7" ht="26.25" x14ac:dyDescent="0.75">
      <c r="A3" s="83" t="s">
        <v>357</v>
      </c>
      <c r="B3" s="14" t="s">
        <v>356</v>
      </c>
      <c r="C3" s="7" t="s">
        <v>366</v>
      </c>
      <c r="D3" s="60">
        <v>569000</v>
      </c>
      <c r="E3" s="60">
        <f>G2-D3</f>
        <v>24431000</v>
      </c>
    </row>
    <row r="4" spans="1:7" ht="26.25" x14ac:dyDescent="0.75">
      <c r="A4" s="84">
        <v>2</v>
      </c>
      <c r="B4" s="14" t="s">
        <v>327</v>
      </c>
      <c r="C4" s="7" t="s">
        <v>326</v>
      </c>
      <c r="D4" s="60">
        <v>500000</v>
      </c>
      <c r="E4" s="60">
        <f>E3-D4</f>
        <v>23931000</v>
      </c>
    </row>
    <row r="5" spans="1:7" ht="26.25" x14ac:dyDescent="0.75">
      <c r="A5" s="83" t="s">
        <v>358</v>
      </c>
      <c r="B5" s="14" t="s">
        <v>329</v>
      </c>
      <c r="C5" s="7" t="s">
        <v>330</v>
      </c>
      <c r="D5" s="12">
        <v>450000</v>
      </c>
      <c r="E5" s="60">
        <f t="shared" ref="E5:E22" si="0">E4-D5</f>
        <v>23481000</v>
      </c>
    </row>
    <row r="6" spans="1:7" ht="26.25" x14ac:dyDescent="0.75">
      <c r="A6" s="84">
        <v>4</v>
      </c>
      <c r="B6" s="14" t="s">
        <v>335</v>
      </c>
      <c r="C6" s="7" t="s">
        <v>331</v>
      </c>
      <c r="D6" s="12">
        <v>6000000</v>
      </c>
      <c r="E6" s="60">
        <f t="shared" si="0"/>
        <v>17481000</v>
      </c>
    </row>
    <row r="7" spans="1:7" ht="26.25" x14ac:dyDescent="0.75">
      <c r="A7" s="83" t="s">
        <v>359</v>
      </c>
      <c r="B7" s="14" t="s">
        <v>335</v>
      </c>
      <c r="C7" s="56" t="s">
        <v>338</v>
      </c>
      <c r="D7" s="12">
        <v>50000</v>
      </c>
      <c r="E7" s="60">
        <f t="shared" si="0"/>
        <v>17431000</v>
      </c>
    </row>
    <row r="8" spans="1:7" ht="26.25" x14ac:dyDescent="0.75">
      <c r="A8" s="84">
        <v>6</v>
      </c>
      <c r="B8" s="14" t="s">
        <v>339</v>
      </c>
      <c r="C8" s="56" t="s">
        <v>340</v>
      </c>
      <c r="D8" s="12">
        <v>50000</v>
      </c>
      <c r="E8" s="60">
        <f t="shared" si="0"/>
        <v>17381000</v>
      </c>
    </row>
    <row r="9" spans="1:7" ht="26.25" x14ac:dyDescent="0.75">
      <c r="A9" s="83" t="s">
        <v>360</v>
      </c>
      <c r="B9" s="14" t="s">
        <v>339</v>
      </c>
      <c r="C9" s="56" t="s">
        <v>341</v>
      </c>
      <c r="D9" s="12">
        <v>2000000</v>
      </c>
      <c r="E9" s="60">
        <f t="shared" si="0"/>
        <v>15381000</v>
      </c>
    </row>
    <row r="10" spans="1:7" ht="26.25" x14ac:dyDescent="0.75">
      <c r="A10" s="84">
        <v>8</v>
      </c>
      <c r="B10" s="14" t="s">
        <v>343</v>
      </c>
      <c r="C10" s="7" t="s">
        <v>344</v>
      </c>
      <c r="D10" s="12">
        <v>32000</v>
      </c>
      <c r="E10" s="60">
        <f t="shared" si="0"/>
        <v>15349000</v>
      </c>
    </row>
    <row r="11" spans="1:7" ht="26.25" x14ac:dyDescent="0.75">
      <c r="A11" s="83" t="s">
        <v>361</v>
      </c>
      <c r="B11" s="14" t="s">
        <v>346</v>
      </c>
      <c r="C11" s="56" t="s">
        <v>345</v>
      </c>
      <c r="D11" s="12">
        <v>300000</v>
      </c>
      <c r="E11" s="60">
        <f t="shared" si="0"/>
        <v>15049000</v>
      </c>
    </row>
    <row r="12" spans="1:7" ht="26.25" x14ac:dyDescent="0.75">
      <c r="A12" s="84">
        <v>10</v>
      </c>
      <c r="B12" s="14" t="s">
        <v>353</v>
      </c>
      <c r="C12" s="56" t="s">
        <v>354</v>
      </c>
      <c r="D12" s="12">
        <v>800000</v>
      </c>
      <c r="E12" s="60">
        <f t="shared" si="0"/>
        <v>14249000</v>
      </c>
    </row>
    <row r="13" spans="1:7" ht="26.25" x14ac:dyDescent="0.75">
      <c r="A13" s="83" t="s">
        <v>362</v>
      </c>
      <c r="B13" s="14" t="s">
        <v>353</v>
      </c>
      <c r="C13" s="56" t="s">
        <v>355</v>
      </c>
      <c r="D13" s="12">
        <v>2255000</v>
      </c>
      <c r="E13" s="60">
        <f t="shared" si="0"/>
        <v>11994000</v>
      </c>
    </row>
    <row r="14" spans="1:7" ht="26.25" x14ac:dyDescent="0.75">
      <c r="A14" s="84">
        <v>12</v>
      </c>
      <c r="B14" s="14" t="s">
        <v>353</v>
      </c>
      <c r="C14" s="7" t="s">
        <v>367</v>
      </c>
      <c r="D14" s="12">
        <v>31275000</v>
      </c>
      <c r="E14" s="60">
        <f t="shared" si="0"/>
        <v>-19281000</v>
      </c>
    </row>
    <row r="15" spans="1:7" ht="26.25" x14ac:dyDescent="0.75">
      <c r="A15" s="83" t="s">
        <v>363</v>
      </c>
      <c r="B15" s="14" t="s">
        <v>368</v>
      </c>
      <c r="C15" s="7" t="s">
        <v>369</v>
      </c>
      <c r="D15" s="12">
        <v>650000</v>
      </c>
      <c r="E15" s="60">
        <f t="shared" si="0"/>
        <v>-19931000</v>
      </c>
    </row>
    <row r="16" spans="1:7" ht="26.25" x14ac:dyDescent="0.75">
      <c r="A16" s="84">
        <v>14</v>
      </c>
      <c r="B16" s="14" t="s">
        <v>370</v>
      </c>
      <c r="C16" s="7" t="s">
        <v>344</v>
      </c>
      <c r="D16" s="12">
        <v>45000</v>
      </c>
      <c r="E16" s="60">
        <f t="shared" si="0"/>
        <v>-19976000</v>
      </c>
    </row>
    <row r="17" spans="1:5" ht="26.25" x14ac:dyDescent="0.75">
      <c r="A17" s="83" t="s">
        <v>364</v>
      </c>
      <c r="B17" s="14" t="s">
        <v>375</v>
      </c>
      <c r="C17" s="7" t="s">
        <v>374</v>
      </c>
      <c r="D17" s="12">
        <v>838000</v>
      </c>
      <c r="E17" s="60">
        <f t="shared" si="0"/>
        <v>-20814000</v>
      </c>
    </row>
    <row r="18" spans="1:5" ht="26.25" x14ac:dyDescent="0.75">
      <c r="A18" s="84">
        <v>16</v>
      </c>
      <c r="B18" s="14" t="s">
        <v>376</v>
      </c>
      <c r="C18" s="7" t="s">
        <v>377</v>
      </c>
      <c r="D18" s="12">
        <v>950000</v>
      </c>
      <c r="E18" s="60">
        <f t="shared" si="0"/>
        <v>-21764000</v>
      </c>
    </row>
    <row r="19" spans="1:5" ht="26.25" x14ac:dyDescent="0.75">
      <c r="A19" s="83" t="s">
        <v>365</v>
      </c>
      <c r="B19" s="14" t="s">
        <v>379</v>
      </c>
      <c r="C19" s="7" t="s">
        <v>344</v>
      </c>
      <c r="D19" s="12">
        <v>17000</v>
      </c>
      <c r="E19" s="60">
        <f t="shared" si="0"/>
        <v>-21781000</v>
      </c>
    </row>
    <row r="20" spans="1:5" ht="26.25" x14ac:dyDescent="0.75">
      <c r="A20" s="84">
        <v>18</v>
      </c>
      <c r="B20" s="14" t="s">
        <v>380</v>
      </c>
      <c r="C20" s="56" t="s">
        <v>386</v>
      </c>
      <c r="D20" s="12">
        <v>600000</v>
      </c>
      <c r="E20" s="60">
        <f t="shared" si="0"/>
        <v>-22381000</v>
      </c>
    </row>
    <row r="21" spans="1:5" ht="26.25" x14ac:dyDescent="0.75">
      <c r="A21" s="84">
        <v>19</v>
      </c>
      <c r="B21" s="14" t="s">
        <v>387</v>
      </c>
      <c r="C21" s="56" t="s">
        <v>355</v>
      </c>
      <c r="D21" s="12">
        <v>1856000</v>
      </c>
      <c r="E21" s="60">
        <f t="shared" si="0"/>
        <v>-24237000</v>
      </c>
    </row>
    <row r="22" spans="1:5" ht="26.25" x14ac:dyDescent="0.75">
      <c r="A22" s="84">
        <v>20</v>
      </c>
      <c r="B22" s="14" t="s">
        <v>387</v>
      </c>
      <c r="C22" s="56" t="s">
        <v>388</v>
      </c>
      <c r="D22" s="12">
        <v>480000</v>
      </c>
      <c r="E22" s="60">
        <f t="shared" si="0"/>
        <v>-24717000</v>
      </c>
    </row>
    <row r="23" spans="1:5" ht="26.25" x14ac:dyDescent="0.75">
      <c r="C23" s="53" t="s">
        <v>126</v>
      </c>
      <c r="D23" s="54">
        <f>SUM(D3:D22)</f>
        <v>49717000</v>
      </c>
      <c r="E23" s="11"/>
    </row>
  </sheetData>
  <mergeCells count="1">
    <mergeCell ref="A1:D1"/>
  </mergeCells>
  <pageMargins left="0.7" right="0.7" top="0.75" bottom="0.75" header="0.3" footer="0.3"/>
  <pageSetup orientation="portrait" r:id="rId1"/>
  <ignoredErrors>
    <ignoredError sqref="A3 B21:B22 A5:A20 B3:B20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8"/>
  <sheetViews>
    <sheetView rightToLeft="1" zoomScale="85" zoomScaleNormal="85" workbookViewId="0">
      <selection activeCell="D28" sqref="D28"/>
    </sheetView>
  </sheetViews>
  <sheetFormatPr defaultRowHeight="14.25" x14ac:dyDescent="0.2"/>
  <cols>
    <col min="1" max="1" width="5.75" bestFit="1" customWidth="1"/>
    <col min="2" max="2" width="12.75" bestFit="1" customWidth="1"/>
    <col min="3" max="3" width="104.375" bestFit="1" customWidth="1"/>
    <col min="4" max="5" width="15.625" customWidth="1"/>
    <col min="6" max="6" width="21" bestFit="1" customWidth="1"/>
    <col min="7" max="7" width="16.125" customWidth="1"/>
  </cols>
  <sheetData>
    <row r="1" spans="1:7" ht="27" thickBot="1" x14ac:dyDescent="0.8">
      <c r="A1" s="111" t="s">
        <v>385</v>
      </c>
      <c r="B1" s="111"/>
      <c r="C1" s="111"/>
      <c r="D1" s="111"/>
    </row>
    <row r="2" spans="1:7" ht="27" thickBot="1" x14ac:dyDescent="0.8">
      <c r="A2" s="4" t="s">
        <v>0</v>
      </c>
      <c r="B2" s="5" t="s">
        <v>1</v>
      </c>
      <c r="C2" s="59" t="s">
        <v>2</v>
      </c>
      <c r="D2" s="61" t="s">
        <v>3</v>
      </c>
      <c r="E2" s="61" t="s">
        <v>124</v>
      </c>
      <c r="F2" s="61" t="s">
        <v>5</v>
      </c>
      <c r="G2" s="61">
        <f>25000000</f>
        <v>25000000</v>
      </c>
    </row>
    <row r="3" spans="1:7" ht="26.25" x14ac:dyDescent="0.75">
      <c r="A3" s="83" t="s">
        <v>357</v>
      </c>
      <c r="B3" s="14" t="s">
        <v>396</v>
      </c>
      <c r="C3" s="56" t="s">
        <v>397</v>
      </c>
      <c r="D3" s="12">
        <v>400000</v>
      </c>
      <c r="E3" s="60">
        <f>G2-D3</f>
        <v>24600000</v>
      </c>
    </row>
    <row r="4" spans="1:7" ht="26.25" x14ac:dyDescent="0.75">
      <c r="A4" s="84">
        <v>2</v>
      </c>
      <c r="B4" s="14" t="s">
        <v>294</v>
      </c>
      <c r="C4" s="56" t="s">
        <v>400</v>
      </c>
      <c r="D4" s="12">
        <v>400000</v>
      </c>
      <c r="E4" s="60">
        <f>E3-D4</f>
        <v>24200000</v>
      </c>
    </row>
    <row r="5" spans="1:7" ht="26.25" x14ac:dyDescent="0.75">
      <c r="A5" s="83" t="s">
        <v>358</v>
      </c>
      <c r="B5" s="14" t="s">
        <v>401</v>
      </c>
      <c r="C5" s="56" t="s">
        <v>408</v>
      </c>
      <c r="D5" s="12">
        <v>400000</v>
      </c>
      <c r="E5" s="60">
        <f t="shared" ref="E5:E27" si="0">E4-D5</f>
        <v>23800000</v>
      </c>
    </row>
    <row r="6" spans="1:7" ht="26.25" x14ac:dyDescent="0.75">
      <c r="A6" s="84">
        <v>4</v>
      </c>
      <c r="B6" s="14" t="s">
        <v>406</v>
      </c>
      <c r="C6" s="7" t="s">
        <v>344</v>
      </c>
      <c r="D6" s="12">
        <v>38000</v>
      </c>
      <c r="E6" s="60">
        <f t="shared" si="0"/>
        <v>23762000</v>
      </c>
    </row>
    <row r="7" spans="1:7" ht="26.25" x14ac:dyDescent="0.75">
      <c r="A7" s="83" t="s">
        <v>359</v>
      </c>
      <c r="B7" s="14" t="s">
        <v>407</v>
      </c>
      <c r="C7" s="56" t="s">
        <v>409</v>
      </c>
      <c r="D7" s="12">
        <v>400000</v>
      </c>
      <c r="E7" s="60">
        <f t="shared" si="0"/>
        <v>23362000</v>
      </c>
    </row>
    <row r="8" spans="1:7" ht="26.25" x14ac:dyDescent="0.75">
      <c r="A8" s="84">
        <v>6</v>
      </c>
      <c r="B8" s="14" t="s">
        <v>411</v>
      </c>
      <c r="C8" s="56" t="s">
        <v>410</v>
      </c>
      <c r="D8" s="12">
        <v>400000</v>
      </c>
      <c r="E8" s="60">
        <f t="shared" si="0"/>
        <v>22962000</v>
      </c>
    </row>
    <row r="9" spans="1:7" ht="26.25" x14ac:dyDescent="0.75">
      <c r="A9" s="83" t="s">
        <v>360</v>
      </c>
      <c r="B9" s="14" t="s">
        <v>413</v>
      </c>
      <c r="C9" s="7" t="s">
        <v>414</v>
      </c>
      <c r="D9" s="12">
        <v>650000</v>
      </c>
      <c r="E9" s="60">
        <f t="shared" si="0"/>
        <v>22312000</v>
      </c>
    </row>
    <row r="10" spans="1:7" ht="26.25" x14ac:dyDescent="0.75">
      <c r="A10" s="84">
        <v>8</v>
      </c>
      <c r="B10" s="14" t="s">
        <v>415</v>
      </c>
      <c r="C10" s="7" t="s">
        <v>344</v>
      </c>
      <c r="D10" s="12">
        <v>240000</v>
      </c>
      <c r="E10" s="60">
        <f t="shared" si="0"/>
        <v>22072000</v>
      </c>
    </row>
    <row r="11" spans="1:7" ht="26.25" x14ac:dyDescent="0.75">
      <c r="A11" s="83" t="s">
        <v>361</v>
      </c>
      <c r="B11" s="14" t="s">
        <v>417</v>
      </c>
      <c r="C11" s="56" t="s">
        <v>444</v>
      </c>
      <c r="D11" s="12">
        <v>400000</v>
      </c>
      <c r="E11" s="60">
        <f t="shared" si="0"/>
        <v>21672000</v>
      </c>
    </row>
    <row r="12" spans="1:7" ht="26.25" x14ac:dyDescent="0.75">
      <c r="A12" s="84">
        <v>10</v>
      </c>
      <c r="B12" s="48">
        <v>14010716</v>
      </c>
      <c r="C12" s="56" t="s">
        <v>421</v>
      </c>
      <c r="D12" s="9">
        <v>800000</v>
      </c>
      <c r="E12" s="60">
        <f t="shared" si="0"/>
        <v>20872000</v>
      </c>
      <c r="F12" s="89"/>
    </row>
    <row r="13" spans="1:7" ht="26.25" x14ac:dyDescent="0.75">
      <c r="A13" s="83" t="s">
        <v>362</v>
      </c>
      <c r="B13" s="14" t="s">
        <v>418</v>
      </c>
      <c r="C13" s="56" t="s">
        <v>453</v>
      </c>
      <c r="D13" s="12">
        <v>1500000</v>
      </c>
      <c r="E13" s="60">
        <f t="shared" si="0"/>
        <v>19372000</v>
      </c>
      <c r="F13" s="89"/>
    </row>
    <row r="14" spans="1:7" ht="26.25" x14ac:dyDescent="0.75">
      <c r="A14" s="84">
        <v>12</v>
      </c>
      <c r="B14" s="14" t="s">
        <v>418</v>
      </c>
      <c r="C14" s="56" t="s">
        <v>422</v>
      </c>
      <c r="D14" s="12">
        <v>550000</v>
      </c>
      <c r="E14" s="60">
        <f t="shared" si="0"/>
        <v>18822000</v>
      </c>
      <c r="F14" s="89"/>
    </row>
    <row r="15" spans="1:7" ht="26.25" x14ac:dyDescent="0.75">
      <c r="A15" s="83" t="s">
        <v>363</v>
      </c>
      <c r="B15" s="14" t="s">
        <v>420</v>
      </c>
      <c r="C15" s="56" t="s">
        <v>419</v>
      </c>
      <c r="D15" s="12">
        <v>400000</v>
      </c>
      <c r="E15" s="60">
        <f t="shared" si="0"/>
        <v>18422000</v>
      </c>
      <c r="F15" s="89"/>
    </row>
    <row r="16" spans="1:7" ht="26.25" x14ac:dyDescent="0.75">
      <c r="A16" s="84">
        <v>14</v>
      </c>
      <c r="B16" s="14" t="s">
        <v>425</v>
      </c>
      <c r="C16" s="56" t="s">
        <v>426</v>
      </c>
      <c r="D16" s="12">
        <v>200000</v>
      </c>
      <c r="E16" s="60">
        <f t="shared" si="0"/>
        <v>18222000</v>
      </c>
      <c r="F16" s="89"/>
    </row>
    <row r="17" spans="1:6" ht="26.25" x14ac:dyDescent="0.75">
      <c r="A17" s="83" t="s">
        <v>364</v>
      </c>
      <c r="B17" s="14" t="s">
        <v>430</v>
      </c>
      <c r="C17" s="7" t="s">
        <v>429</v>
      </c>
      <c r="D17" s="12">
        <v>640000</v>
      </c>
      <c r="E17" s="60">
        <f t="shared" si="0"/>
        <v>17582000</v>
      </c>
      <c r="F17" s="89"/>
    </row>
    <row r="18" spans="1:6" ht="26.25" x14ac:dyDescent="0.75">
      <c r="A18" s="84">
        <v>16</v>
      </c>
      <c r="B18" s="14" t="s">
        <v>432</v>
      </c>
      <c r="C18" s="56" t="s">
        <v>433</v>
      </c>
      <c r="D18" s="12">
        <v>200000</v>
      </c>
      <c r="E18" s="60">
        <f t="shared" si="0"/>
        <v>17382000</v>
      </c>
      <c r="F18" s="89"/>
    </row>
    <row r="19" spans="1:6" ht="26.25" x14ac:dyDescent="0.75">
      <c r="A19" s="83" t="s">
        <v>365</v>
      </c>
      <c r="B19" s="14" t="s">
        <v>442</v>
      </c>
      <c r="C19" s="56" t="s">
        <v>450</v>
      </c>
      <c r="D19" s="12">
        <v>400000</v>
      </c>
      <c r="E19" s="60">
        <f t="shared" si="0"/>
        <v>16982000</v>
      </c>
      <c r="F19" s="89"/>
    </row>
    <row r="20" spans="1:6" ht="26.25" x14ac:dyDescent="0.75">
      <c r="A20" s="84">
        <v>18</v>
      </c>
      <c r="B20" s="14" t="s">
        <v>449</v>
      </c>
      <c r="C20" s="56" t="s">
        <v>459</v>
      </c>
      <c r="D20" s="12">
        <v>600000</v>
      </c>
      <c r="E20" s="60">
        <f t="shared" si="0"/>
        <v>16382000</v>
      </c>
    </row>
    <row r="21" spans="1:6" ht="26.25" x14ac:dyDescent="0.75">
      <c r="A21" s="83" t="s">
        <v>454</v>
      </c>
      <c r="B21" s="14" t="s">
        <v>458</v>
      </c>
      <c r="C21" s="56" t="s">
        <v>462</v>
      </c>
      <c r="D21" s="12">
        <v>400000</v>
      </c>
      <c r="E21" s="60">
        <f t="shared" si="0"/>
        <v>15982000</v>
      </c>
    </row>
    <row r="22" spans="1:6" ht="26.25" x14ac:dyDescent="0.75">
      <c r="A22" s="84">
        <v>20</v>
      </c>
      <c r="B22" s="14" t="s">
        <v>461</v>
      </c>
      <c r="C22" s="56" t="s">
        <v>463</v>
      </c>
      <c r="D22" s="12">
        <v>400000</v>
      </c>
      <c r="E22" s="60">
        <f t="shared" si="0"/>
        <v>15582000</v>
      </c>
      <c r="F22" s="89"/>
    </row>
    <row r="23" spans="1:6" ht="26.25" x14ac:dyDescent="0.75">
      <c r="A23" s="83" t="s">
        <v>455</v>
      </c>
      <c r="B23" s="14" t="s">
        <v>464</v>
      </c>
      <c r="C23" s="7" t="s">
        <v>344</v>
      </c>
      <c r="D23" s="12">
        <v>233000</v>
      </c>
      <c r="E23" s="60">
        <f t="shared" si="0"/>
        <v>15349000</v>
      </c>
    </row>
    <row r="24" spans="1:6" ht="26.25" x14ac:dyDescent="0.75">
      <c r="A24" s="84">
        <v>22</v>
      </c>
      <c r="B24" s="14" t="s">
        <v>465</v>
      </c>
      <c r="C24" s="56" t="s">
        <v>470</v>
      </c>
      <c r="D24" s="12">
        <v>300000</v>
      </c>
      <c r="E24" s="60">
        <f t="shared" si="0"/>
        <v>15049000</v>
      </c>
    </row>
    <row r="25" spans="1:6" ht="26.25" x14ac:dyDescent="0.75">
      <c r="A25" s="83" t="s">
        <v>456</v>
      </c>
      <c r="B25" s="56">
        <v>14010823</v>
      </c>
      <c r="C25" s="56" t="s">
        <v>467</v>
      </c>
      <c r="D25" s="12">
        <v>320000</v>
      </c>
      <c r="E25" s="60">
        <f t="shared" si="0"/>
        <v>14729000</v>
      </c>
    </row>
    <row r="26" spans="1:6" ht="26.25" x14ac:dyDescent="0.75">
      <c r="A26" s="84">
        <v>24</v>
      </c>
      <c r="B26" s="56">
        <v>14010824</v>
      </c>
      <c r="C26" s="56" t="s">
        <v>468</v>
      </c>
      <c r="D26" s="12">
        <v>2000000</v>
      </c>
      <c r="E26" s="60">
        <f t="shared" si="0"/>
        <v>12729000</v>
      </c>
    </row>
    <row r="27" spans="1:6" ht="26.25" x14ac:dyDescent="0.75">
      <c r="A27" s="88" t="s">
        <v>457</v>
      </c>
      <c r="B27" s="14" t="s">
        <v>466</v>
      </c>
      <c r="C27" s="56" t="s">
        <v>469</v>
      </c>
      <c r="D27" s="12">
        <v>5000000</v>
      </c>
      <c r="E27" s="60">
        <f t="shared" si="0"/>
        <v>7729000</v>
      </c>
      <c r="F27" s="89"/>
    </row>
    <row r="28" spans="1:6" ht="26.25" x14ac:dyDescent="0.75">
      <c r="C28" s="53" t="s">
        <v>126</v>
      </c>
      <c r="D28" s="54">
        <f>SUM(D3:D27)</f>
        <v>17271000</v>
      </c>
      <c r="E28" s="11"/>
    </row>
  </sheetData>
  <mergeCells count="1">
    <mergeCell ref="A1:D1"/>
  </mergeCells>
  <pageMargins left="0.7" right="0.7" top="0.75" bottom="0.75" header="0.3" footer="0.3"/>
  <pageSetup orientation="portrait" r:id="rId1"/>
  <ignoredErrors>
    <ignoredError sqref="A12:B27 A3:B11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9"/>
  <sheetViews>
    <sheetView rightToLeft="1" zoomScale="85" zoomScaleNormal="85" workbookViewId="0">
      <selection sqref="A1:D1"/>
    </sheetView>
  </sheetViews>
  <sheetFormatPr defaultRowHeight="14.25" x14ac:dyDescent="0.2"/>
  <cols>
    <col min="1" max="1" width="5.75" bestFit="1" customWidth="1"/>
    <col min="2" max="2" width="12.75" bestFit="1" customWidth="1"/>
    <col min="3" max="3" width="104.375" bestFit="1" customWidth="1"/>
    <col min="4" max="5" width="15.625" customWidth="1"/>
    <col min="6" max="6" width="21" bestFit="1" customWidth="1"/>
    <col min="7" max="7" width="16.125" customWidth="1"/>
  </cols>
  <sheetData>
    <row r="1" spans="1:7" ht="27" thickBot="1" x14ac:dyDescent="0.8">
      <c r="A1" s="111" t="s">
        <v>502</v>
      </c>
      <c r="B1" s="111"/>
      <c r="C1" s="111"/>
      <c r="D1" s="111"/>
    </row>
    <row r="2" spans="1:7" ht="27" thickBot="1" x14ac:dyDescent="0.8">
      <c r="A2" s="95" t="s">
        <v>0</v>
      </c>
      <c r="B2" s="5" t="s">
        <v>1</v>
      </c>
      <c r="C2" s="59" t="s">
        <v>2</v>
      </c>
      <c r="D2" s="61" t="s">
        <v>3</v>
      </c>
      <c r="E2" s="61" t="s">
        <v>124</v>
      </c>
      <c r="F2" s="61" t="s">
        <v>5</v>
      </c>
      <c r="G2" s="61">
        <f>25000000</f>
        <v>25000000</v>
      </c>
    </row>
    <row r="3" spans="1:7" ht="26.25" x14ac:dyDescent="0.75">
      <c r="A3" s="88" t="s">
        <v>357</v>
      </c>
      <c r="B3" s="14" t="s">
        <v>466</v>
      </c>
      <c r="C3" s="56" t="s">
        <v>501</v>
      </c>
      <c r="D3" s="12">
        <v>600000</v>
      </c>
      <c r="E3" s="60">
        <f>G2-D3</f>
        <v>24400000</v>
      </c>
    </row>
    <row r="4" spans="1:7" ht="26.25" x14ac:dyDescent="0.75">
      <c r="A4" s="88" t="s">
        <v>538</v>
      </c>
      <c r="B4" s="14" t="s">
        <v>480</v>
      </c>
      <c r="C4" s="56" t="s">
        <v>479</v>
      </c>
      <c r="D4" s="12">
        <v>1200000</v>
      </c>
      <c r="E4" s="60">
        <f>E3-D4</f>
        <v>23200000</v>
      </c>
    </row>
    <row r="5" spans="1:7" ht="26.25" x14ac:dyDescent="0.75">
      <c r="A5" s="88" t="s">
        <v>358</v>
      </c>
      <c r="B5" s="14" t="s">
        <v>299</v>
      </c>
      <c r="C5" s="56" t="s">
        <v>476</v>
      </c>
      <c r="D5" s="12">
        <v>1000000</v>
      </c>
      <c r="E5" s="60">
        <f t="shared" ref="E5:E28" si="0">E4-D5</f>
        <v>22200000</v>
      </c>
    </row>
    <row r="6" spans="1:7" ht="26.25" x14ac:dyDescent="0.75">
      <c r="A6" s="88" t="s">
        <v>539</v>
      </c>
      <c r="B6" s="14" t="s">
        <v>478</v>
      </c>
      <c r="C6" s="56" t="s">
        <v>477</v>
      </c>
      <c r="D6" s="12">
        <v>400000</v>
      </c>
      <c r="E6" s="60">
        <f t="shared" si="0"/>
        <v>21800000</v>
      </c>
    </row>
    <row r="7" spans="1:7" ht="26.25" x14ac:dyDescent="0.75">
      <c r="A7" s="88" t="s">
        <v>359</v>
      </c>
      <c r="B7" s="48">
        <v>14010905</v>
      </c>
      <c r="C7" s="7" t="s">
        <v>483</v>
      </c>
      <c r="D7" s="12">
        <v>100000</v>
      </c>
      <c r="E7" s="60">
        <f t="shared" si="0"/>
        <v>21700000</v>
      </c>
    </row>
    <row r="8" spans="1:7" ht="26.25" x14ac:dyDescent="0.75">
      <c r="A8" s="88" t="s">
        <v>540</v>
      </c>
      <c r="B8" s="14" t="s">
        <v>484</v>
      </c>
      <c r="C8" s="56" t="s">
        <v>485</v>
      </c>
      <c r="D8" s="12">
        <v>250000</v>
      </c>
      <c r="E8" s="60">
        <f t="shared" si="0"/>
        <v>21450000</v>
      </c>
    </row>
    <row r="9" spans="1:7" ht="26.25" x14ac:dyDescent="0.75">
      <c r="A9" s="88" t="s">
        <v>360</v>
      </c>
      <c r="B9" s="14" t="s">
        <v>484</v>
      </c>
      <c r="C9" s="56" t="s">
        <v>486</v>
      </c>
      <c r="D9" s="12">
        <v>400000</v>
      </c>
      <c r="E9" s="60">
        <f t="shared" si="0"/>
        <v>21050000</v>
      </c>
    </row>
    <row r="10" spans="1:7" ht="26.25" x14ac:dyDescent="0.75">
      <c r="A10" s="88" t="s">
        <v>545</v>
      </c>
      <c r="B10" s="14" t="s">
        <v>496</v>
      </c>
      <c r="C10" s="56" t="s">
        <v>482</v>
      </c>
      <c r="D10" s="12">
        <v>100000</v>
      </c>
      <c r="E10" s="60">
        <f t="shared" si="0"/>
        <v>20950000</v>
      </c>
    </row>
    <row r="11" spans="1:7" ht="26.25" x14ac:dyDescent="0.75">
      <c r="A11" s="88" t="s">
        <v>361</v>
      </c>
      <c r="B11" s="14" t="s">
        <v>498</v>
      </c>
      <c r="C11" s="7" t="s">
        <v>344</v>
      </c>
      <c r="D11" s="12">
        <v>233000</v>
      </c>
      <c r="E11" s="60">
        <f t="shared" si="0"/>
        <v>20717000</v>
      </c>
    </row>
    <row r="12" spans="1:7" ht="26.25" x14ac:dyDescent="0.75">
      <c r="A12" s="88" t="s">
        <v>546</v>
      </c>
      <c r="B12" s="48">
        <v>14010914</v>
      </c>
      <c r="C12" s="7" t="s">
        <v>500</v>
      </c>
      <c r="D12" s="12">
        <v>100000</v>
      </c>
      <c r="E12" s="60">
        <f t="shared" si="0"/>
        <v>20617000</v>
      </c>
    </row>
    <row r="13" spans="1:7" ht="26.25" x14ac:dyDescent="0.75">
      <c r="A13" s="88" t="s">
        <v>362</v>
      </c>
      <c r="B13" s="14" t="s">
        <v>497</v>
      </c>
      <c r="C13" s="56" t="s">
        <v>499</v>
      </c>
      <c r="D13" s="12">
        <v>100000</v>
      </c>
      <c r="E13" s="60">
        <f t="shared" si="0"/>
        <v>20517000</v>
      </c>
    </row>
    <row r="14" spans="1:7" ht="26.25" x14ac:dyDescent="0.75">
      <c r="A14" s="88" t="s">
        <v>547</v>
      </c>
      <c r="B14" s="14" t="s">
        <v>504</v>
      </c>
      <c r="C14" s="56" t="s">
        <v>511</v>
      </c>
      <c r="D14" s="12">
        <v>400000</v>
      </c>
      <c r="E14" s="60">
        <f t="shared" si="0"/>
        <v>20117000</v>
      </c>
    </row>
    <row r="15" spans="1:7" ht="26.25" x14ac:dyDescent="0.75">
      <c r="A15" s="88" t="s">
        <v>363</v>
      </c>
      <c r="B15" s="94" t="s">
        <v>503</v>
      </c>
      <c r="C15" s="7" t="s">
        <v>512</v>
      </c>
      <c r="D15" s="12">
        <v>400000</v>
      </c>
      <c r="E15" s="60">
        <f t="shared" si="0"/>
        <v>19717000</v>
      </c>
      <c r="F15" s="89"/>
    </row>
    <row r="16" spans="1:7" ht="26.25" x14ac:dyDescent="0.75">
      <c r="A16" s="88" t="s">
        <v>4</v>
      </c>
      <c r="B16" s="94" t="s">
        <v>505</v>
      </c>
      <c r="C16" s="7" t="s">
        <v>506</v>
      </c>
      <c r="D16" s="12">
        <v>1493620</v>
      </c>
      <c r="E16" s="60">
        <f t="shared" si="0"/>
        <v>18223380</v>
      </c>
      <c r="F16" s="89"/>
    </row>
    <row r="17" spans="1:6" ht="26.25" x14ac:dyDescent="0.75">
      <c r="A17" s="88" t="s">
        <v>364</v>
      </c>
      <c r="B17" s="94" t="s">
        <v>518</v>
      </c>
      <c r="C17" s="7" t="s">
        <v>519</v>
      </c>
      <c r="D17" s="12">
        <v>300000</v>
      </c>
      <c r="E17" s="60">
        <f t="shared" si="0"/>
        <v>17923380</v>
      </c>
      <c r="F17" s="89"/>
    </row>
    <row r="18" spans="1:6" ht="26.25" x14ac:dyDescent="0.75">
      <c r="A18" s="88" t="s">
        <v>548</v>
      </c>
      <c r="B18" s="14" t="s">
        <v>507</v>
      </c>
      <c r="C18" s="7" t="s">
        <v>508</v>
      </c>
      <c r="D18" s="12">
        <v>650000</v>
      </c>
      <c r="E18" s="60">
        <f t="shared" si="0"/>
        <v>17273380</v>
      </c>
      <c r="F18" s="89"/>
    </row>
    <row r="19" spans="1:6" ht="26.25" x14ac:dyDescent="0.75">
      <c r="A19" s="88" t="s">
        <v>365</v>
      </c>
      <c r="B19" s="48">
        <v>14011005</v>
      </c>
      <c r="C19" s="7" t="s">
        <v>344</v>
      </c>
      <c r="D19" s="12">
        <v>234000</v>
      </c>
      <c r="E19" s="60">
        <f t="shared" si="0"/>
        <v>17039380</v>
      </c>
      <c r="F19" s="89"/>
    </row>
    <row r="20" spans="1:6" ht="26.25" x14ac:dyDescent="0.75">
      <c r="A20" s="88" t="s">
        <v>541</v>
      </c>
      <c r="B20" s="14" t="s">
        <v>513</v>
      </c>
      <c r="C20" s="56" t="s">
        <v>514</v>
      </c>
      <c r="D20" s="12">
        <v>300000</v>
      </c>
      <c r="E20" s="60">
        <f t="shared" si="0"/>
        <v>16739380</v>
      </c>
      <c r="F20" s="89"/>
    </row>
    <row r="21" spans="1:6" ht="26.25" x14ac:dyDescent="0.75">
      <c r="A21" s="88" t="s">
        <v>454</v>
      </c>
      <c r="B21" s="14" t="s">
        <v>513</v>
      </c>
      <c r="C21" s="56" t="s">
        <v>515</v>
      </c>
      <c r="D21" s="12">
        <v>100000</v>
      </c>
      <c r="E21" s="60">
        <f t="shared" si="0"/>
        <v>16639380</v>
      </c>
      <c r="F21" s="89"/>
    </row>
    <row r="22" spans="1:6" ht="26.25" x14ac:dyDescent="0.75">
      <c r="A22" s="88" t="s">
        <v>542</v>
      </c>
      <c r="B22" s="14" t="s">
        <v>516</v>
      </c>
      <c r="C22" s="56" t="s">
        <v>517</v>
      </c>
      <c r="D22" s="12">
        <v>6000000</v>
      </c>
      <c r="E22" s="60">
        <f t="shared" si="0"/>
        <v>10639380</v>
      </c>
      <c r="F22" s="89"/>
    </row>
    <row r="23" spans="1:6" ht="26.25" x14ac:dyDescent="0.75">
      <c r="A23" s="88" t="s">
        <v>455</v>
      </c>
      <c r="B23" s="14" t="s">
        <v>521</v>
      </c>
      <c r="C23" s="56" t="s">
        <v>520</v>
      </c>
      <c r="D23" s="12">
        <v>721000</v>
      </c>
      <c r="E23" s="60">
        <f t="shared" si="0"/>
        <v>9918380</v>
      </c>
      <c r="F23" s="89"/>
    </row>
    <row r="24" spans="1:6" ht="26.25" x14ac:dyDescent="0.75">
      <c r="A24" s="88" t="s">
        <v>543</v>
      </c>
      <c r="B24" s="14" t="s">
        <v>523</v>
      </c>
      <c r="C24" s="7" t="s">
        <v>344</v>
      </c>
      <c r="D24" s="12">
        <v>19000</v>
      </c>
      <c r="E24" s="60">
        <f t="shared" si="0"/>
        <v>9899380</v>
      </c>
      <c r="F24" s="89"/>
    </row>
    <row r="25" spans="1:6" ht="26.25" x14ac:dyDescent="0.75">
      <c r="A25" s="88" t="s">
        <v>456</v>
      </c>
      <c r="B25" s="14" t="s">
        <v>529</v>
      </c>
      <c r="C25" s="7" t="s">
        <v>530</v>
      </c>
      <c r="D25" s="12">
        <v>650000</v>
      </c>
      <c r="E25" s="60">
        <f t="shared" si="0"/>
        <v>9249380</v>
      </c>
      <c r="F25" s="89"/>
    </row>
    <row r="26" spans="1:6" ht="26.25" x14ac:dyDescent="0.75">
      <c r="A26" s="88" t="s">
        <v>544</v>
      </c>
      <c r="B26" s="14" t="s">
        <v>531</v>
      </c>
      <c r="C26" s="56" t="s">
        <v>550</v>
      </c>
      <c r="D26" s="12">
        <v>500000</v>
      </c>
      <c r="E26" s="60">
        <f t="shared" si="0"/>
        <v>8749380</v>
      </c>
    </row>
    <row r="27" spans="1:6" ht="26.25" x14ac:dyDescent="0.75">
      <c r="A27" s="88" t="s">
        <v>457</v>
      </c>
      <c r="B27" s="14" t="s">
        <v>537</v>
      </c>
      <c r="C27" s="7" t="s">
        <v>344</v>
      </c>
      <c r="D27" s="12">
        <v>236000</v>
      </c>
      <c r="E27" s="60">
        <f t="shared" si="0"/>
        <v>8513380</v>
      </c>
    </row>
    <row r="28" spans="1:6" ht="26.25" x14ac:dyDescent="0.75">
      <c r="A28" s="88" t="s">
        <v>549</v>
      </c>
      <c r="B28" s="14" t="s">
        <v>552</v>
      </c>
      <c r="C28" s="7" t="s">
        <v>553</v>
      </c>
      <c r="D28" s="12">
        <v>650000</v>
      </c>
      <c r="E28" s="60">
        <f t="shared" si="0"/>
        <v>7863380</v>
      </c>
      <c r="F28" s="89"/>
    </row>
    <row r="29" spans="1:6" ht="26.25" x14ac:dyDescent="0.75">
      <c r="C29" s="53" t="s">
        <v>126</v>
      </c>
      <c r="D29" s="54">
        <f>SUM(D3:D28)</f>
        <v>17136620</v>
      </c>
      <c r="E29" s="11"/>
    </row>
  </sheetData>
  <mergeCells count="1">
    <mergeCell ref="A1:D1"/>
  </mergeCells>
  <pageMargins left="0.7" right="0.7" top="0.75" bottom="0.75" header="0.3" footer="0.3"/>
  <pageSetup orientation="portrait" r:id="rId1"/>
  <ignoredErrors>
    <ignoredError sqref="B4:B15 B16 B17:B18 B24:B28 B3 B20:B21 B23 A3:A4 A5:A28 D16 B22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9"/>
  <sheetViews>
    <sheetView rightToLeft="1" zoomScale="85" zoomScaleNormal="85" workbookViewId="0">
      <selection activeCell="G9" sqref="G9"/>
    </sheetView>
  </sheetViews>
  <sheetFormatPr defaultRowHeight="14.25" x14ac:dyDescent="0.2"/>
  <cols>
    <col min="1" max="1" width="5.75" bestFit="1" customWidth="1"/>
    <col min="2" max="2" width="12.75" bestFit="1" customWidth="1"/>
    <col min="3" max="3" width="104.375" bestFit="1" customWidth="1"/>
    <col min="4" max="5" width="15.625" customWidth="1"/>
    <col min="6" max="6" width="16.125" customWidth="1"/>
  </cols>
  <sheetData>
    <row r="1" spans="1:6" ht="27" thickBot="1" x14ac:dyDescent="0.8">
      <c r="A1" s="111" t="s">
        <v>563</v>
      </c>
      <c r="B1" s="111"/>
      <c r="C1" s="111"/>
      <c r="D1" s="111"/>
    </row>
    <row r="2" spans="1:6" ht="27" thickBot="1" x14ac:dyDescent="0.8">
      <c r="A2" s="95" t="s">
        <v>0</v>
      </c>
      <c r="B2" s="5" t="s">
        <v>1</v>
      </c>
      <c r="C2" s="59" t="s">
        <v>2</v>
      </c>
      <c r="D2" s="61" t="s">
        <v>3</v>
      </c>
      <c r="E2" s="61" t="s">
        <v>124</v>
      </c>
      <c r="F2" s="61">
        <f>50000000+25000000</f>
        <v>75000000</v>
      </c>
    </row>
    <row r="3" spans="1:6" ht="26.25" x14ac:dyDescent="0.75">
      <c r="A3" s="88" t="s">
        <v>357</v>
      </c>
      <c r="B3" s="14" t="s">
        <v>557</v>
      </c>
      <c r="C3" s="56" t="s">
        <v>555</v>
      </c>
      <c r="D3" s="12">
        <v>100000</v>
      </c>
      <c r="E3" s="60">
        <f>F2-D3</f>
        <v>74900000</v>
      </c>
    </row>
    <row r="4" spans="1:6" ht="26.25" x14ac:dyDescent="0.75">
      <c r="A4" s="88" t="s">
        <v>538</v>
      </c>
      <c r="B4" s="14" t="s">
        <v>557</v>
      </c>
      <c r="C4" s="56" t="s">
        <v>556</v>
      </c>
      <c r="D4" s="12">
        <v>300000</v>
      </c>
      <c r="E4" s="60">
        <f>E3-D4</f>
        <v>74600000</v>
      </c>
    </row>
    <row r="5" spans="1:6" ht="26.25" x14ac:dyDescent="0.75">
      <c r="A5" s="88" t="s">
        <v>358</v>
      </c>
      <c r="B5" s="14" t="s">
        <v>558</v>
      </c>
      <c r="C5" s="56" t="s">
        <v>559</v>
      </c>
      <c r="D5" s="12">
        <v>100000</v>
      </c>
      <c r="E5" s="60">
        <f t="shared" ref="E5:E28" si="0">E4-D5</f>
        <v>74500000</v>
      </c>
    </row>
    <row r="6" spans="1:6" ht="26.25" x14ac:dyDescent="0.75">
      <c r="A6" s="88" t="s">
        <v>539</v>
      </c>
      <c r="B6" s="14" t="s">
        <v>558</v>
      </c>
      <c r="C6" s="56" t="s">
        <v>560</v>
      </c>
      <c r="D6" s="12">
        <v>300000</v>
      </c>
      <c r="E6" s="60">
        <f t="shared" si="0"/>
        <v>74200000</v>
      </c>
    </row>
    <row r="7" spans="1:6" ht="26.25" x14ac:dyDescent="0.75">
      <c r="A7" s="88" t="s">
        <v>359</v>
      </c>
      <c r="B7" s="48">
        <v>14020122</v>
      </c>
      <c r="C7" s="7" t="s">
        <v>562</v>
      </c>
      <c r="D7" s="12">
        <v>100000</v>
      </c>
      <c r="E7" s="60">
        <f t="shared" si="0"/>
        <v>74100000</v>
      </c>
    </row>
    <row r="8" spans="1:6" ht="26.25" x14ac:dyDescent="0.75">
      <c r="A8" s="88" t="s">
        <v>540</v>
      </c>
      <c r="B8" s="14"/>
      <c r="C8" s="56"/>
      <c r="D8" s="12"/>
      <c r="E8" s="60">
        <f t="shared" si="0"/>
        <v>74100000</v>
      </c>
    </row>
    <row r="9" spans="1:6" ht="26.25" x14ac:dyDescent="0.75">
      <c r="A9" s="88" t="s">
        <v>360</v>
      </c>
      <c r="B9" s="14"/>
      <c r="C9" s="56"/>
      <c r="D9" s="12"/>
      <c r="E9" s="60">
        <f t="shared" si="0"/>
        <v>74100000</v>
      </c>
    </row>
    <row r="10" spans="1:6" ht="26.25" x14ac:dyDescent="0.75">
      <c r="A10" s="88" t="s">
        <v>545</v>
      </c>
      <c r="B10" s="14"/>
      <c r="C10" s="56"/>
      <c r="D10" s="12"/>
      <c r="E10" s="60">
        <f t="shared" si="0"/>
        <v>74100000</v>
      </c>
    </row>
    <row r="11" spans="1:6" ht="26.25" x14ac:dyDescent="0.75">
      <c r="A11" s="88" t="s">
        <v>361</v>
      </c>
      <c r="B11" s="14"/>
      <c r="C11" s="7"/>
      <c r="D11" s="12"/>
      <c r="E11" s="60">
        <f t="shared" si="0"/>
        <v>74100000</v>
      </c>
    </row>
    <row r="12" spans="1:6" ht="26.25" x14ac:dyDescent="0.75">
      <c r="A12" s="88" t="s">
        <v>546</v>
      </c>
      <c r="B12" s="48"/>
      <c r="C12" s="7"/>
      <c r="D12" s="12"/>
      <c r="E12" s="60">
        <f t="shared" si="0"/>
        <v>74100000</v>
      </c>
    </row>
    <row r="13" spans="1:6" ht="26.25" x14ac:dyDescent="0.75">
      <c r="A13" s="88" t="s">
        <v>362</v>
      </c>
      <c r="B13" s="14"/>
      <c r="C13" s="56"/>
      <c r="D13" s="12"/>
      <c r="E13" s="60">
        <f t="shared" si="0"/>
        <v>74100000</v>
      </c>
    </row>
    <row r="14" spans="1:6" ht="26.25" x14ac:dyDescent="0.75">
      <c r="A14" s="88" t="s">
        <v>547</v>
      </c>
      <c r="B14" s="14"/>
      <c r="C14" s="56"/>
      <c r="D14" s="12"/>
      <c r="E14" s="60">
        <f t="shared" si="0"/>
        <v>74100000</v>
      </c>
    </row>
    <row r="15" spans="1:6" ht="26.25" x14ac:dyDescent="0.75">
      <c r="A15" s="88" t="s">
        <v>363</v>
      </c>
      <c r="B15" s="94"/>
      <c r="C15" s="7"/>
      <c r="D15" s="12"/>
      <c r="E15" s="60">
        <f t="shared" si="0"/>
        <v>74100000</v>
      </c>
    </row>
    <row r="16" spans="1:6" ht="26.25" x14ac:dyDescent="0.75">
      <c r="A16" s="88" t="s">
        <v>4</v>
      </c>
      <c r="B16" s="94"/>
      <c r="C16" s="7"/>
      <c r="D16" s="12"/>
      <c r="E16" s="60">
        <f t="shared" si="0"/>
        <v>74100000</v>
      </c>
    </row>
    <row r="17" spans="1:5" ht="26.25" x14ac:dyDescent="0.75">
      <c r="A17" s="88" t="s">
        <v>364</v>
      </c>
      <c r="B17" s="94"/>
      <c r="C17" s="7"/>
      <c r="D17" s="12"/>
      <c r="E17" s="60">
        <f t="shared" si="0"/>
        <v>74100000</v>
      </c>
    </row>
    <row r="18" spans="1:5" ht="26.25" x14ac:dyDescent="0.75">
      <c r="A18" s="88" t="s">
        <v>548</v>
      </c>
      <c r="B18" s="14"/>
      <c r="C18" s="7"/>
      <c r="D18" s="12"/>
      <c r="E18" s="60">
        <f t="shared" si="0"/>
        <v>74100000</v>
      </c>
    </row>
    <row r="19" spans="1:5" ht="26.25" x14ac:dyDescent="0.75">
      <c r="A19" s="88" t="s">
        <v>365</v>
      </c>
      <c r="B19" s="48"/>
      <c r="C19" s="7"/>
      <c r="D19" s="12"/>
      <c r="E19" s="60">
        <f t="shared" si="0"/>
        <v>74100000</v>
      </c>
    </row>
    <row r="20" spans="1:5" ht="26.25" x14ac:dyDescent="0.75">
      <c r="A20" s="88" t="s">
        <v>541</v>
      </c>
      <c r="B20" s="14"/>
      <c r="C20" s="56"/>
      <c r="D20" s="12"/>
      <c r="E20" s="60">
        <f t="shared" si="0"/>
        <v>74100000</v>
      </c>
    </row>
    <row r="21" spans="1:5" ht="26.25" x14ac:dyDescent="0.75">
      <c r="A21" s="88" t="s">
        <v>454</v>
      </c>
      <c r="B21" s="14"/>
      <c r="C21" s="56"/>
      <c r="D21" s="12"/>
      <c r="E21" s="60">
        <f t="shared" si="0"/>
        <v>74100000</v>
      </c>
    </row>
    <row r="22" spans="1:5" ht="26.25" x14ac:dyDescent="0.75">
      <c r="A22" s="88" t="s">
        <v>542</v>
      </c>
      <c r="B22" s="14"/>
      <c r="C22" s="56"/>
      <c r="D22" s="12"/>
      <c r="E22" s="60">
        <f t="shared" si="0"/>
        <v>74100000</v>
      </c>
    </row>
    <row r="23" spans="1:5" ht="26.25" x14ac:dyDescent="0.75">
      <c r="A23" s="88" t="s">
        <v>455</v>
      </c>
      <c r="B23" s="14"/>
      <c r="C23" s="56"/>
      <c r="D23" s="12"/>
      <c r="E23" s="60">
        <f t="shared" si="0"/>
        <v>74100000</v>
      </c>
    </row>
    <row r="24" spans="1:5" ht="26.25" x14ac:dyDescent="0.75">
      <c r="A24" s="88" t="s">
        <v>543</v>
      </c>
      <c r="B24" s="14"/>
      <c r="C24" s="7"/>
      <c r="D24" s="12"/>
      <c r="E24" s="60">
        <f t="shared" si="0"/>
        <v>74100000</v>
      </c>
    </row>
    <row r="25" spans="1:5" ht="26.25" x14ac:dyDescent="0.75">
      <c r="A25" s="88" t="s">
        <v>456</v>
      </c>
      <c r="B25" s="14"/>
      <c r="C25" s="7"/>
      <c r="D25" s="12"/>
      <c r="E25" s="60">
        <f t="shared" si="0"/>
        <v>74100000</v>
      </c>
    </row>
    <row r="26" spans="1:5" ht="26.25" x14ac:dyDescent="0.75">
      <c r="A26" s="88" t="s">
        <v>544</v>
      </c>
      <c r="B26" s="14"/>
      <c r="C26" s="56"/>
      <c r="D26" s="12"/>
      <c r="E26" s="60">
        <f t="shared" si="0"/>
        <v>74100000</v>
      </c>
    </row>
    <row r="27" spans="1:5" ht="26.25" x14ac:dyDescent="0.75">
      <c r="A27" s="88" t="s">
        <v>457</v>
      </c>
      <c r="B27" s="14"/>
      <c r="C27" s="7"/>
      <c r="D27" s="12"/>
      <c r="E27" s="60">
        <f t="shared" si="0"/>
        <v>74100000</v>
      </c>
    </row>
    <row r="28" spans="1:5" ht="26.25" x14ac:dyDescent="0.75">
      <c r="A28" s="88" t="s">
        <v>549</v>
      </c>
      <c r="B28" s="14"/>
      <c r="C28" s="7"/>
      <c r="D28" s="12"/>
      <c r="E28" s="60">
        <f t="shared" si="0"/>
        <v>74100000</v>
      </c>
    </row>
    <row r="29" spans="1:5" ht="26.25" x14ac:dyDescent="0.75">
      <c r="C29" s="53" t="s">
        <v>126</v>
      </c>
      <c r="D29" s="54">
        <f>SUM(D3:D28)</f>
        <v>900000</v>
      </c>
      <c r="E29" s="11"/>
    </row>
  </sheetData>
  <mergeCells count="1">
    <mergeCell ref="A1:D1"/>
  </mergeCells>
  <pageMargins left="0.7" right="0.7" top="0.75" bottom="0.75" header="0.3" footer="0.3"/>
  <pageSetup orientation="portrait" r:id="rId1"/>
  <ignoredErrors>
    <ignoredError sqref="B3:B6 A3:A2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6"/>
  <sheetViews>
    <sheetView rightToLeft="1" zoomScale="98" zoomScaleNormal="98" workbookViewId="0">
      <selection activeCell="F10" sqref="F10"/>
    </sheetView>
  </sheetViews>
  <sheetFormatPr defaultRowHeight="14.25" x14ac:dyDescent="0.2"/>
  <cols>
    <col min="1" max="1" width="5.75" bestFit="1" customWidth="1"/>
    <col min="2" max="2" width="13.75" customWidth="1"/>
    <col min="3" max="3" width="70.75" customWidth="1"/>
    <col min="4" max="6" width="17.625" customWidth="1"/>
  </cols>
  <sheetData>
    <row r="1" spans="1:6" ht="26.25" x14ac:dyDescent="0.2">
      <c r="A1" s="112" t="s">
        <v>566</v>
      </c>
      <c r="B1" s="112"/>
      <c r="C1" s="112"/>
      <c r="D1" s="85"/>
    </row>
    <row r="2" spans="1:6" ht="34.5" customHeight="1" x14ac:dyDescent="0.2">
      <c r="A2" s="113" t="s">
        <v>347</v>
      </c>
      <c r="B2" s="114"/>
      <c r="C2" s="114"/>
      <c r="D2" s="86"/>
    </row>
    <row r="3" spans="1:6" ht="30" x14ac:dyDescent="0.2">
      <c r="A3" s="115" t="s">
        <v>348</v>
      </c>
      <c r="B3" s="114"/>
      <c r="C3" s="114"/>
      <c r="D3" s="86"/>
    </row>
    <row r="4" spans="1:6" ht="24" x14ac:dyDescent="0.2">
      <c r="A4" s="113" t="s">
        <v>349</v>
      </c>
      <c r="B4" s="114"/>
      <c r="C4" s="114"/>
      <c r="D4" s="86"/>
    </row>
    <row r="5" spans="1:6" s="93" customFormat="1" ht="37.5" customHeight="1" x14ac:dyDescent="0.2">
      <c r="A5" s="98" t="s">
        <v>0</v>
      </c>
      <c r="B5" s="98" t="s">
        <v>1</v>
      </c>
      <c r="C5" s="99" t="s">
        <v>2</v>
      </c>
      <c r="D5" s="96" t="s">
        <v>395</v>
      </c>
      <c r="E5" s="96" t="s">
        <v>392</v>
      </c>
      <c r="F5" s="97">
        <v>40000000</v>
      </c>
    </row>
    <row r="6" spans="1:6" ht="26.25" x14ac:dyDescent="0.75">
      <c r="A6" s="48">
        <v>1</v>
      </c>
      <c r="B6" s="14" t="s">
        <v>391</v>
      </c>
      <c r="C6" s="7" t="s">
        <v>384</v>
      </c>
      <c r="D6" s="9">
        <v>3759000</v>
      </c>
      <c r="E6" s="9">
        <f>F5-D6</f>
        <v>36241000</v>
      </c>
    </row>
    <row r="7" spans="1:6" ht="26.25" x14ac:dyDescent="0.75">
      <c r="A7" s="48">
        <v>2</v>
      </c>
      <c r="B7" s="14" t="s">
        <v>393</v>
      </c>
      <c r="C7" s="7" t="s">
        <v>398</v>
      </c>
      <c r="D7" s="9">
        <v>5710000</v>
      </c>
      <c r="E7" s="9">
        <f>E6-D7</f>
        <v>30531000</v>
      </c>
    </row>
    <row r="8" spans="1:6" ht="26.25" x14ac:dyDescent="0.75">
      <c r="A8" s="48">
        <v>3</v>
      </c>
      <c r="B8" s="14" t="s">
        <v>393</v>
      </c>
      <c r="C8" s="7" t="s">
        <v>394</v>
      </c>
      <c r="D8" s="9">
        <v>15000000</v>
      </c>
      <c r="E8" s="9">
        <f t="shared" ref="E8:E25" si="0">E7-D8</f>
        <v>15531000</v>
      </c>
    </row>
    <row r="9" spans="1:6" ht="26.25" x14ac:dyDescent="0.75">
      <c r="A9" s="48">
        <v>4</v>
      </c>
      <c r="B9" s="14" t="s">
        <v>401</v>
      </c>
      <c r="C9" s="7" t="s">
        <v>402</v>
      </c>
      <c r="D9" s="9">
        <v>1300000</v>
      </c>
      <c r="E9" s="9">
        <f t="shared" si="0"/>
        <v>14231000</v>
      </c>
    </row>
    <row r="10" spans="1:6" ht="26.25" x14ac:dyDescent="0.75">
      <c r="A10" s="48">
        <v>5</v>
      </c>
      <c r="B10" s="14" t="s">
        <v>415</v>
      </c>
      <c r="C10" s="7" t="s">
        <v>416</v>
      </c>
      <c r="D10" s="9">
        <v>2200000</v>
      </c>
      <c r="E10" s="9">
        <f t="shared" si="0"/>
        <v>12031000</v>
      </c>
    </row>
    <row r="11" spans="1:6" ht="26.25" x14ac:dyDescent="0.75">
      <c r="A11" s="48">
        <v>6</v>
      </c>
      <c r="B11" s="14" t="s">
        <v>425</v>
      </c>
      <c r="C11" s="7" t="s">
        <v>428</v>
      </c>
      <c r="D11" s="9">
        <v>100000</v>
      </c>
      <c r="E11" s="9">
        <f t="shared" si="0"/>
        <v>11931000</v>
      </c>
    </row>
    <row r="12" spans="1:6" ht="26.25" x14ac:dyDescent="0.75">
      <c r="A12" s="48">
        <v>7</v>
      </c>
      <c r="B12" s="14" t="s">
        <v>297</v>
      </c>
      <c r="C12" s="7" t="s">
        <v>431</v>
      </c>
      <c r="D12" s="9">
        <v>2400000</v>
      </c>
      <c r="E12" s="9">
        <f t="shared" si="0"/>
        <v>9531000</v>
      </c>
    </row>
    <row r="13" spans="1:6" ht="26.25" x14ac:dyDescent="0.75">
      <c r="A13" s="48">
        <v>8</v>
      </c>
      <c r="B13" s="14"/>
      <c r="C13" s="7"/>
      <c r="D13" s="9">
        <v>0</v>
      </c>
      <c r="E13" s="9">
        <f t="shared" si="0"/>
        <v>9531000</v>
      </c>
    </row>
    <row r="14" spans="1:6" ht="26.25" x14ac:dyDescent="0.75">
      <c r="A14" s="48">
        <v>9</v>
      </c>
      <c r="B14" s="14"/>
      <c r="C14" s="7"/>
      <c r="D14" s="9">
        <v>0</v>
      </c>
      <c r="E14" s="9">
        <f t="shared" si="0"/>
        <v>9531000</v>
      </c>
    </row>
    <row r="15" spans="1:6" ht="26.25" x14ac:dyDescent="0.75">
      <c r="A15" s="48">
        <v>10</v>
      </c>
      <c r="B15" s="14"/>
      <c r="C15" s="7"/>
      <c r="D15" s="9">
        <v>0</v>
      </c>
      <c r="E15" s="9">
        <f t="shared" si="0"/>
        <v>9531000</v>
      </c>
    </row>
    <row r="16" spans="1:6" ht="26.25" x14ac:dyDescent="0.75">
      <c r="A16" s="48">
        <v>11</v>
      </c>
      <c r="B16" s="14"/>
      <c r="C16" s="7"/>
      <c r="D16" s="9">
        <v>0</v>
      </c>
      <c r="E16" s="9">
        <f t="shared" si="0"/>
        <v>9531000</v>
      </c>
    </row>
    <row r="17" spans="1:5" ht="26.25" x14ac:dyDescent="0.75">
      <c r="A17" s="48">
        <v>12</v>
      </c>
      <c r="B17" s="14"/>
      <c r="C17" s="7"/>
      <c r="D17" s="9">
        <v>0</v>
      </c>
      <c r="E17" s="9">
        <f t="shared" si="0"/>
        <v>9531000</v>
      </c>
    </row>
    <row r="18" spans="1:5" ht="26.25" x14ac:dyDescent="0.75">
      <c r="A18" s="48">
        <v>13</v>
      </c>
      <c r="B18" s="14"/>
      <c r="C18" s="7"/>
      <c r="D18" s="9">
        <v>0</v>
      </c>
      <c r="E18" s="9">
        <f t="shared" si="0"/>
        <v>9531000</v>
      </c>
    </row>
    <row r="19" spans="1:5" ht="26.25" x14ac:dyDescent="0.75">
      <c r="A19" s="48">
        <v>14</v>
      </c>
      <c r="B19" s="14"/>
      <c r="C19" s="7"/>
      <c r="D19" s="9">
        <v>0</v>
      </c>
      <c r="E19" s="9">
        <f t="shared" si="0"/>
        <v>9531000</v>
      </c>
    </row>
    <row r="20" spans="1:5" ht="26.25" x14ac:dyDescent="0.75">
      <c r="A20" s="48">
        <v>15</v>
      </c>
      <c r="B20" s="14"/>
      <c r="C20" s="7"/>
      <c r="D20" s="9">
        <v>0</v>
      </c>
      <c r="E20" s="9">
        <f t="shared" si="0"/>
        <v>9531000</v>
      </c>
    </row>
    <row r="21" spans="1:5" ht="26.25" x14ac:dyDescent="0.75">
      <c r="A21" s="48">
        <v>16</v>
      </c>
      <c r="B21" s="14"/>
      <c r="C21" s="7"/>
      <c r="D21" s="9">
        <v>0</v>
      </c>
      <c r="E21" s="9">
        <f t="shared" si="0"/>
        <v>9531000</v>
      </c>
    </row>
    <row r="22" spans="1:5" ht="26.25" x14ac:dyDescent="0.75">
      <c r="A22" s="48">
        <v>17</v>
      </c>
      <c r="B22" s="14"/>
      <c r="C22" s="7"/>
      <c r="D22" s="9">
        <v>0</v>
      </c>
      <c r="E22" s="9">
        <f t="shared" si="0"/>
        <v>9531000</v>
      </c>
    </row>
    <row r="23" spans="1:5" ht="26.25" x14ac:dyDescent="0.75">
      <c r="A23" s="48">
        <v>18</v>
      </c>
      <c r="B23" s="14"/>
      <c r="C23" s="7"/>
      <c r="D23" s="9">
        <v>0</v>
      </c>
      <c r="E23" s="9">
        <f t="shared" si="0"/>
        <v>9531000</v>
      </c>
    </row>
    <row r="24" spans="1:5" ht="26.25" x14ac:dyDescent="0.75">
      <c r="A24" s="48">
        <v>19</v>
      </c>
      <c r="B24" s="14"/>
      <c r="C24" s="7"/>
      <c r="D24" s="9">
        <v>0</v>
      </c>
      <c r="E24" s="9">
        <f t="shared" si="0"/>
        <v>9531000</v>
      </c>
    </row>
    <row r="25" spans="1:5" ht="26.25" x14ac:dyDescent="0.75">
      <c r="A25" s="48">
        <v>20</v>
      </c>
      <c r="B25" s="14"/>
      <c r="C25" s="7"/>
      <c r="D25" s="9">
        <v>0</v>
      </c>
      <c r="E25" s="9">
        <f t="shared" si="0"/>
        <v>9531000</v>
      </c>
    </row>
    <row r="26" spans="1:5" ht="26.25" x14ac:dyDescent="0.75">
      <c r="A26" s="103"/>
      <c r="C26" s="53" t="s">
        <v>352</v>
      </c>
      <c r="D26" s="54">
        <f>SUBTOTAL(9,D6:D25)</f>
        <v>30469000</v>
      </c>
      <c r="E26" s="54">
        <f>F5-D26</f>
        <v>9531000</v>
      </c>
    </row>
  </sheetData>
  <autoFilter ref="A5:E12"/>
  <mergeCells count="4">
    <mergeCell ref="A1:C1"/>
    <mergeCell ref="A2:C2"/>
    <mergeCell ref="A3:C3"/>
    <mergeCell ref="A4:C4"/>
  </mergeCells>
  <pageMargins left="0" right="0" top="0.74803149606299213" bottom="0.74803149606299213" header="0.31496062992125984" footer="0.31496062992125984"/>
  <pageSetup scale="65" orientation="landscape" r:id="rId1"/>
  <ignoredErrors>
    <ignoredError sqref="B10 B9 B11 B6 B7:B8 B12" numberStoredAsText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53"/>
  <sheetViews>
    <sheetView rightToLeft="1" topLeftCell="A19" zoomScale="98" zoomScaleNormal="98" workbookViewId="0">
      <selection activeCell="C51" sqref="C51"/>
    </sheetView>
  </sheetViews>
  <sheetFormatPr defaultRowHeight="14.25" x14ac:dyDescent="0.2"/>
  <cols>
    <col min="1" max="1" width="5.75" bestFit="1" customWidth="1"/>
    <col min="2" max="2" width="13.75" customWidth="1"/>
    <col min="3" max="3" width="70.75" customWidth="1"/>
    <col min="4" max="4" width="7.25" style="101" customWidth="1"/>
    <col min="5" max="7" width="17.625" customWidth="1"/>
  </cols>
  <sheetData>
    <row r="1" spans="1:7" ht="26.25" x14ac:dyDescent="0.2">
      <c r="A1" s="112" t="s">
        <v>460</v>
      </c>
      <c r="B1" s="112"/>
      <c r="C1" s="112"/>
      <c r="D1" s="112"/>
      <c r="E1" s="112"/>
      <c r="F1" s="100"/>
    </row>
    <row r="2" spans="1:7" ht="34.5" customHeight="1" x14ac:dyDescent="0.2">
      <c r="A2" s="113" t="s">
        <v>347</v>
      </c>
      <c r="B2" s="114"/>
      <c r="C2" s="114"/>
      <c r="D2" s="114"/>
      <c r="E2" s="114"/>
      <c r="F2" s="101"/>
    </row>
    <row r="3" spans="1:7" ht="30" x14ac:dyDescent="0.2">
      <c r="A3" s="115" t="s">
        <v>348</v>
      </c>
      <c r="B3" s="114"/>
      <c r="C3" s="114"/>
      <c r="D3" s="114"/>
      <c r="E3" s="114"/>
      <c r="F3" s="101"/>
    </row>
    <row r="4" spans="1:7" ht="24" x14ac:dyDescent="0.2">
      <c r="A4" s="113" t="s">
        <v>349</v>
      </c>
      <c r="B4" s="114"/>
      <c r="C4" s="114"/>
      <c r="D4" s="114"/>
      <c r="E4" s="114"/>
      <c r="F4" s="101"/>
    </row>
    <row r="5" spans="1:7" s="93" customFormat="1" ht="37.5" customHeight="1" x14ac:dyDescent="0.2">
      <c r="A5" s="98" t="s">
        <v>0</v>
      </c>
      <c r="B5" s="98" t="s">
        <v>1</v>
      </c>
      <c r="C5" s="99" t="s">
        <v>2</v>
      </c>
      <c r="D5" s="99" t="s">
        <v>487</v>
      </c>
      <c r="E5" s="96" t="s">
        <v>350</v>
      </c>
      <c r="F5" s="96" t="s">
        <v>351</v>
      </c>
      <c r="G5" s="96" t="s">
        <v>124</v>
      </c>
    </row>
    <row r="6" spans="1:7" ht="26.25" x14ac:dyDescent="0.75">
      <c r="A6" s="48">
        <v>1</v>
      </c>
      <c r="B6" s="14" t="s">
        <v>443</v>
      </c>
      <c r="C6" s="7" t="s">
        <v>448</v>
      </c>
      <c r="D6" s="90">
        <v>1</v>
      </c>
      <c r="E6" s="9">
        <v>2000000</v>
      </c>
      <c r="F6" s="9">
        <v>0</v>
      </c>
      <c r="G6" s="9">
        <f>E6-F6</f>
        <v>2000000</v>
      </c>
    </row>
    <row r="7" spans="1:7" ht="26.25" x14ac:dyDescent="0.75">
      <c r="A7" s="48">
        <v>2</v>
      </c>
      <c r="B7" s="48">
        <v>14010303</v>
      </c>
      <c r="C7" s="7" t="s">
        <v>554</v>
      </c>
      <c r="D7" s="90">
        <v>5</v>
      </c>
      <c r="E7" s="9">
        <v>0</v>
      </c>
      <c r="F7" s="9">
        <v>10000</v>
      </c>
      <c r="G7" s="9">
        <f>G6+E7-F7</f>
        <v>1990000</v>
      </c>
    </row>
    <row r="8" spans="1:7" ht="26.25" x14ac:dyDescent="0.75">
      <c r="A8" s="48">
        <v>3</v>
      </c>
      <c r="B8" s="14" t="s">
        <v>389</v>
      </c>
      <c r="C8" s="7" t="s">
        <v>404</v>
      </c>
      <c r="D8" s="90">
        <v>2</v>
      </c>
      <c r="E8" s="9">
        <v>16901</v>
      </c>
      <c r="F8" s="9">
        <v>0</v>
      </c>
      <c r="G8" s="9">
        <f t="shared" ref="G8:G52" si="0">G7+E8-F8</f>
        <v>2006901</v>
      </c>
    </row>
    <row r="9" spans="1:7" ht="26.25" x14ac:dyDescent="0.75">
      <c r="A9" s="48">
        <v>4</v>
      </c>
      <c r="B9" s="14" t="s">
        <v>378</v>
      </c>
      <c r="C9" s="7" t="s">
        <v>403</v>
      </c>
      <c r="D9" s="90">
        <v>2</v>
      </c>
      <c r="E9" s="9">
        <v>16901</v>
      </c>
      <c r="F9" s="9">
        <v>0</v>
      </c>
      <c r="G9" s="9">
        <f t="shared" si="0"/>
        <v>2023802</v>
      </c>
    </row>
    <row r="10" spans="1:7" ht="26.25" x14ac:dyDescent="0.75">
      <c r="A10" s="48">
        <v>5</v>
      </c>
      <c r="B10" s="14" t="s">
        <v>381</v>
      </c>
      <c r="C10" s="7" t="s">
        <v>488</v>
      </c>
      <c r="D10" s="90">
        <v>3</v>
      </c>
      <c r="E10" s="9">
        <v>7500000</v>
      </c>
      <c r="F10" s="9">
        <v>0</v>
      </c>
      <c r="G10" s="9">
        <f t="shared" si="0"/>
        <v>9523802</v>
      </c>
    </row>
    <row r="11" spans="1:7" ht="26.25" x14ac:dyDescent="0.75">
      <c r="A11" s="48">
        <v>6</v>
      </c>
      <c r="B11" s="14" t="s">
        <v>390</v>
      </c>
      <c r="C11" s="7" t="s">
        <v>489</v>
      </c>
      <c r="D11" s="90">
        <v>3</v>
      </c>
      <c r="E11" s="9">
        <v>5000000</v>
      </c>
      <c r="F11" s="9">
        <v>0</v>
      </c>
      <c r="G11" s="9">
        <f t="shared" si="0"/>
        <v>14523802</v>
      </c>
    </row>
    <row r="12" spans="1:7" ht="26.25" x14ac:dyDescent="0.75">
      <c r="A12" s="48">
        <v>7</v>
      </c>
      <c r="B12" s="14" t="s">
        <v>382</v>
      </c>
      <c r="C12" s="7" t="s">
        <v>490</v>
      </c>
      <c r="D12" s="90">
        <v>3</v>
      </c>
      <c r="E12" s="9">
        <v>10000000</v>
      </c>
      <c r="F12" s="9">
        <v>0</v>
      </c>
      <c r="G12" s="9">
        <f t="shared" si="0"/>
        <v>24523802</v>
      </c>
    </row>
    <row r="13" spans="1:7" ht="26.25" x14ac:dyDescent="0.75">
      <c r="A13" s="48">
        <v>8</v>
      </c>
      <c r="B13" s="14" t="s">
        <v>383</v>
      </c>
      <c r="C13" s="7" t="s">
        <v>491</v>
      </c>
      <c r="D13" s="90">
        <v>3</v>
      </c>
      <c r="E13" s="9">
        <v>20000000</v>
      </c>
      <c r="F13" s="9">
        <v>0</v>
      </c>
      <c r="G13" s="9">
        <f t="shared" si="0"/>
        <v>44523802</v>
      </c>
    </row>
    <row r="14" spans="1:7" ht="26.25" x14ac:dyDescent="0.75">
      <c r="A14" s="48">
        <v>9</v>
      </c>
      <c r="B14" s="14" t="s">
        <v>383</v>
      </c>
      <c r="C14" s="7" t="s">
        <v>492</v>
      </c>
      <c r="D14" s="90">
        <v>3</v>
      </c>
      <c r="E14" s="9">
        <v>7500000</v>
      </c>
      <c r="F14" s="9">
        <v>0</v>
      </c>
      <c r="G14" s="9">
        <f t="shared" si="0"/>
        <v>52023802</v>
      </c>
    </row>
    <row r="15" spans="1:7" ht="26.25" x14ac:dyDescent="0.75">
      <c r="A15" s="48">
        <v>10</v>
      </c>
      <c r="B15" s="14" t="s">
        <v>383</v>
      </c>
      <c r="C15" s="7" t="s">
        <v>493</v>
      </c>
      <c r="D15" s="90">
        <v>3</v>
      </c>
      <c r="E15" s="9">
        <v>7500000</v>
      </c>
      <c r="F15" s="9">
        <v>0</v>
      </c>
      <c r="G15" s="9">
        <f t="shared" si="0"/>
        <v>59523802</v>
      </c>
    </row>
    <row r="16" spans="1:7" ht="26.25" x14ac:dyDescent="0.75">
      <c r="A16" s="48">
        <v>11</v>
      </c>
      <c r="B16" s="14" t="s">
        <v>383</v>
      </c>
      <c r="C16" s="7" t="s">
        <v>494</v>
      </c>
      <c r="D16" s="90">
        <v>3</v>
      </c>
      <c r="E16" s="9">
        <v>5000000</v>
      </c>
      <c r="F16" s="9">
        <v>0</v>
      </c>
      <c r="G16" s="9">
        <f t="shared" si="0"/>
        <v>64523802</v>
      </c>
    </row>
    <row r="17" spans="1:7" ht="26.25" x14ac:dyDescent="0.75">
      <c r="A17" s="48">
        <v>12</v>
      </c>
      <c r="B17" s="14" t="s">
        <v>383</v>
      </c>
      <c r="C17" s="7" t="s">
        <v>495</v>
      </c>
      <c r="D17" s="90">
        <v>3</v>
      </c>
      <c r="E17" s="9">
        <v>10000000</v>
      </c>
      <c r="F17" s="9">
        <v>0</v>
      </c>
      <c r="G17" s="9">
        <f t="shared" si="0"/>
        <v>74523802</v>
      </c>
    </row>
    <row r="18" spans="1:7" ht="26.25" x14ac:dyDescent="0.75">
      <c r="A18" s="48">
        <v>13</v>
      </c>
      <c r="B18" s="14" t="s">
        <v>393</v>
      </c>
      <c r="C18" s="7" t="s">
        <v>451</v>
      </c>
      <c r="D18" s="90">
        <v>5</v>
      </c>
      <c r="E18" s="9">
        <v>0</v>
      </c>
      <c r="F18" s="9">
        <v>40000000</v>
      </c>
      <c r="G18" s="9">
        <f t="shared" si="0"/>
        <v>34523802</v>
      </c>
    </row>
    <row r="19" spans="1:7" ht="26.25" x14ac:dyDescent="0.75">
      <c r="A19" s="48">
        <v>14</v>
      </c>
      <c r="B19" s="14" t="s">
        <v>393</v>
      </c>
      <c r="C19" s="7" t="s">
        <v>452</v>
      </c>
      <c r="D19" s="90">
        <v>5</v>
      </c>
      <c r="E19" s="9">
        <v>0</v>
      </c>
      <c r="F19" s="9">
        <v>6000</v>
      </c>
      <c r="G19" s="9">
        <f t="shared" si="0"/>
        <v>34517802</v>
      </c>
    </row>
    <row r="20" spans="1:7" ht="26.25" x14ac:dyDescent="0.75">
      <c r="A20" s="48">
        <v>15</v>
      </c>
      <c r="B20" s="48">
        <v>14010603</v>
      </c>
      <c r="C20" s="7" t="s">
        <v>405</v>
      </c>
      <c r="D20" s="90">
        <v>2</v>
      </c>
      <c r="E20" s="9">
        <v>17044</v>
      </c>
      <c r="F20" s="9">
        <v>0</v>
      </c>
      <c r="G20" s="9">
        <f t="shared" si="0"/>
        <v>34534846</v>
      </c>
    </row>
    <row r="21" spans="1:7" ht="26.25" x14ac:dyDescent="0.75">
      <c r="A21" s="48">
        <v>16</v>
      </c>
      <c r="B21" s="14" t="s">
        <v>406</v>
      </c>
      <c r="C21" s="7" t="s">
        <v>445</v>
      </c>
      <c r="D21" s="90">
        <v>5</v>
      </c>
      <c r="E21" s="9">
        <v>0</v>
      </c>
      <c r="F21" s="9">
        <v>60000</v>
      </c>
      <c r="G21" s="9">
        <f t="shared" si="0"/>
        <v>34474846</v>
      </c>
    </row>
    <row r="22" spans="1:7" ht="26.25" x14ac:dyDescent="0.75">
      <c r="A22" s="48">
        <v>17</v>
      </c>
      <c r="B22" s="48">
        <v>14010703</v>
      </c>
      <c r="C22" s="7" t="s">
        <v>532</v>
      </c>
      <c r="D22" s="90">
        <v>2</v>
      </c>
      <c r="E22" s="9">
        <v>292799</v>
      </c>
      <c r="F22" s="9">
        <v>0</v>
      </c>
      <c r="G22" s="9">
        <f t="shared" si="0"/>
        <v>34767645</v>
      </c>
    </row>
    <row r="23" spans="1:7" ht="26.25" x14ac:dyDescent="0.75">
      <c r="A23" s="48">
        <v>18</v>
      </c>
      <c r="B23" s="48">
        <v>14010718</v>
      </c>
      <c r="C23" s="7" t="s">
        <v>435</v>
      </c>
      <c r="D23" s="90">
        <v>6</v>
      </c>
      <c r="E23" s="9">
        <v>100000000</v>
      </c>
      <c r="F23" s="9">
        <v>0</v>
      </c>
      <c r="G23" s="9">
        <f t="shared" si="0"/>
        <v>134767645</v>
      </c>
    </row>
    <row r="24" spans="1:7" ht="26.25" x14ac:dyDescent="0.75">
      <c r="A24" s="48">
        <v>19</v>
      </c>
      <c r="B24" s="48">
        <v>14010718</v>
      </c>
      <c r="C24" s="7" t="s">
        <v>436</v>
      </c>
      <c r="D24" s="90">
        <v>6</v>
      </c>
      <c r="E24" s="9">
        <v>100000000</v>
      </c>
      <c r="F24" s="9">
        <v>0</v>
      </c>
      <c r="G24" s="9">
        <f t="shared" si="0"/>
        <v>234767645</v>
      </c>
    </row>
    <row r="25" spans="1:7" ht="26.25" x14ac:dyDescent="0.75">
      <c r="A25" s="48">
        <v>20</v>
      </c>
      <c r="B25" s="87">
        <v>14010720</v>
      </c>
      <c r="C25" s="7" t="s">
        <v>437</v>
      </c>
      <c r="D25" s="90">
        <v>6</v>
      </c>
      <c r="E25" s="9">
        <v>100000000</v>
      </c>
      <c r="F25" s="9">
        <v>0</v>
      </c>
      <c r="G25" s="9">
        <f t="shared" si="0"/>
        <v>334767645</v>
      </c>
    </row>
    <row r="26" spans="1:7" ht="26.25" x14ac:dyDescent="0.75">
      <c r="A26" s="48">
        <v>21</v>
      </c>
      <c r="B26" s="48">
        <v>14010720</v>
      </c>
      <c r="C26" s="7" t="s">
        <v>423</v>
      </c>
      <c r="D26" s="90">
        <v>5</v>
      </c>
      <c r="E26" s="9">
        <v>0</v>
      </c>
      <c r="F26" s="9">
        <v>20000000</v>
      </c>
      <c r="G26" s="9">
        <f t="shared" si="0"/>
        <v>314767645</v>
      </c>
    </row>
    <row r="27" spans="1:7" ht="26.25" x14ac:dyDescent="0.75">
      <c r="A27" s="48">
        <v>22</v>
      </c>
      <c r="B27" s="87">
        <v>14010720</v>
      </c>
      <c r="C27" s="7" t="s">
        <v>438</v>
      </c>
      <c r="D27" s="90">
        <v>6</v>
      </c>
      <c r="E27" s="9">
        <v>100000000</v>
      </c>
      <c r="F27" s="9">
        <v>0</v>
      </c>
      <c r="G27" s="9">
        <f t="shared" si="0"/>
        <v>414767645</v>
      </c>
    </row>
    <row r="28" spans="1:7" ht="26.25" x14ac:dyDescent="0.75">
      <c r="A28" s="48">
        <v>23</v>
      </c>
      <c r="B28" s="87">
        <v>14010720</v>
      </c>
      <c r="C28" s="7" t="s">
        <v>446</v>
      </c>
      <c r="D28" s="90">
        <v>6</v>
      </c>
      <c r="E28" s="9">
        <v>100000000</v>
      </c>
      <c r="F28" s="9">
        <v>0</v>
      </c>
      <c r="G28" s="9">
        <f t="shared" si="0"/>
        <v>514767645</v>
      </c>
    </row>
    <row r="29" spans="1:7" ht="26.25" x14ac:dyDescent="0.75">
      <c r="A29" s="48">
        <v>24</v>
      </c>
      <c r="B29" s="87">
        <v>14010725</v>
      </c>
      <c r="C29" s="7" t="s">
        <v>439</v>
      </c>
      <c r="D29" s="90">
        <v>6</v>
      </c>
      <c r="E29" s="9">
        <v>100000000</v>
      </c>
      <c r="F29" s="9">
        <v>0</v>
      </c>
      <c r="G29" s="9">
        <f t="shared" si="0"/>
        <v>614767645</v>
      </c>
    </row>
    <row r="30" spans="1:7" ht="26.25" x14ac:dyDescent="0.75">
      <c r="A30" s="48">
        <v>25</v>
      </c>
      <c r="B30" s="87">
        <v>14010727</v>
      </c>
      <c r="C30" s="7" t="s">
        <v>440</v>
      </c>
      <c r="D30" s="90">
        <v>6</v>
      </c>
      <c r="E30" s="9">
        <v>100000000</v>
      </c>
      <c r="F30" s="9">
        <v>0</v>
      </c>
      <c r="G30" s="9">
        <f t="shared" si="0"/>
        <v>714767645</v>
      </c>
    </row>
    <row r="31" spans="1:7" ht="26.25" x14ac:dyDescent="0.75">
      <c r="A31" s="48">
        <v>26</v>
      </c>
      <c r="B31" s="87">
        <v>14010727</v>
      </c>
      <c r="C31" s="7" t="s">
        <v>447</v>
      </c>
      <c r="D31" s="90">
        <v>6</v>
      </c>
      <c r="E31" s="9">
        <v>100000000</v>
      </c>
      <c r="F31" s="9">
        <v>0</v>
      </c>
      <c r="G31" s="9">
        <f t="shared" si="0"/>
        <v>814767645</v>
      </c>
    </row>
    <row r="32" spans="1:7" ht="26.25" x14ac:dyDescent="0.75">
      <c r="A32" s="48">
        <v>27</v>
      </c>
      <c r="B32" s="87">
        <v>14010728</v>
      </c>
      <c r="C32" s="7" t="s">
        <v>441</v>
      </c>
      <c r="D32" s="90">
        <v>6</v>
      </c>
      <c r="E32" s="9">
        <v>100000000</v>
      </c>
      <c r="F32" s="9">
        <v>0</v>
      </c>
      <c r="G32" s="9">
        <f t="shared" si="0"/>
        <v>914767645</v>
      </c>
    </row>
    <row r="33" spans="1:7" ht="26.25" x14ac:dyDescent="0.75">
      <c r="A33" s="48">
        <v>28</v>
      </c>
      <c r="B33" s="48">
        <v>14010803</v>
      </c>
      <c r="C33" s="7" t="s">
        <v>533</v>
      </c>
      <c r="D33" s="90">
        <v>2</v>
      </c>
      <c r="E33" s="9">
        <v>283354</v>
      </c>
      <c r="F33" s="9">
        <v>0</v>
      </c>
      <c r="G33" s="9">
        <f t="shared" si="0"/>
        <v>915050999</v>
      </c>
    </row>
    <row r="34" spans="1:7" ht="26.25" x14ac:dyDescent="0.75">
      <c r="A34" s="48">
        <v>29</v>
      </c>
      <c r="B34" s="48">
        <v>14010808</v>
      </c>
      <c r="C34" s="7" t="s">
        <v>474</v>
      </c>
      <c r="D34" s="90">
        <v>6</v>
      </c>
      <c r="E34" s="9">
        <v>100000000</v>
      </c>
      <c r="F34" s="9">
        <v>0</v>
      </c>
      <c r="G34" s="9">
        <f t="shared" si="0"/>
        <v>1015050999</v>
      </c>
    </row>
    <row r="35" spans="1:7" ht="26.25" x14ac:dyDescent="0.75">
      <c r="A35" s="48">
        <v>30</v>
      </c>
      <c r="B35" s="48">
        <v>14010824</v>
      </c>
      <c r="C35" s="7" t="s">
        <v>471</v>
      </c>
      <c r="D35" s="90">
        <v>6</v>
      </c>
      <c r="E35" s="9">
        <v>100000000</v>
      </c>
      <c r="F35" s="9">
        <v>0</v>
      </c>
      <c r="G35" s="9">
        <f t="shared" si="0"/>
        <v>1115050999</v>
      </c>
    </row>
    <row r="36" spans="1:7" ht="26.25" x14ac:dyDescent="0.75">
      <c r="A36" s="48">
        <v>31</v>
      </c>
      <c r="B36" s="48">
        <v>14010903</v>
      </c>
      <c r="C36" s="7" t="s">
        <v>534</v>
      </c>
      <c r="D36" s="90">
        <v>2</v>
      </c>
      <c r="E36" s="9">
        <v>7518638</v>
      </c>
      <c r="F36" s="9">
        <v>0</v>
      </c>
      <c r="G36" s="9">
        <f t="shared" si="0"/>
        <v>1122569637</v>
      </c>
    </row>
    <row r="37" spans="1:7" ht="26.25" x14ac:dyDescent="0.75">
      <c r="A37" s="48">
        <v>32</v>
      </c>
      <c r="B37" s="48">
        <v>14011003</v>
      </c>
      <c r="C37" s="7" t="s">
        <v>535</v>
      </c>
      <c r="D37" s="91">
        <v>2</v>
      </c>
      <c r="E37" s="9">
        <v>9164802</v>
      </c>
      <c r="F37" s="9">
        <v>0</v>
      </c>
      <c r="G37" s="9">
        <f t="shared" si="0"/>
        <v>1131734439</v>
      </c>
    </row>
    <row r="38" spans="1:7" ht="26.25" x14ac:dyDescent="0.75">
      <c r="A38" s="48">
        <v>33</v>
      </c>
      <c r="B38" s="48">
        <v>14011010</v>
      </c>
      <c r="C38" s="7" t="s">
        <v>510</v>
      </c>
      <c r="D38" s="91">
        <v>5</v>
      </c>
      <c r="E38" s="12">
        <v>0</v>
      </c>
      <c r="F38" s="9">
        <v>14000000</v>
      </c>
      <c r="G38" s="9">
        <f t="shared" si="0"/>
        <v>1117734439</v>
      </c>
    </row>
    <row r="39" spans="1:7" ht="26.25" x14ac:dyDescent="0.75">
      <c r="A39" s="48">
        <v>34</v>
      </c>
      <c r="B39" s="48">
        <v>14011010</v>
      </c>
      <c r="C39" s="7" t="s">
        <v>509</v>
      </c>
      <c r="D39" s="91">
        <v>5</v>
      </c>
      <c r="E39" s="12">
        <v>0</v>
      </c>
      <c r="F39" s="9">
        <v>2000</v>
      </c>
      <c r="G39" s="9">
        <f t="shared" si="0"/>
        <v>1117732439</v>
      </c>
    </row>
    <row r="40" spans="1:7" ht="26.25" x14ac:dyDescent="0.75">
      <c r="A40" s="48">
        <v>35</v>
      </c>
      <c r="B40" s="48">
        <v>14011014</v>
      </c>
      <c r="C40" s="7" t="s">
        <v>528</v>
      </c>
      <c r="D40" s="90">
        <v>6</v>
      </c>
      <c r="E40" s="9">
        <v>100000000</v>
      </c>
      <c r="F40" s="9">
        <v>0</v>
      </c>
      <c r="G40" s="9">
        <f t="shared" si="0"/>
        <v>1217732439</v>
      </c>
    </row>
    <row r="41" spans="1:7" ht="26.25" x14ac:dyDescent="0.75">
      <c r="A41" s="48">
        <v>36</v>
      </c>
      <c r="B41" s="48">
        <v>14011003</v>
      </c>
      <c r="C41" s="7" t="s">
        <v>536</v>
      </c>
      <c r="D41" s="91">
        <v>2</v>
      </c>
      <c r="E41" s="9">
        <v>9186841</v>
      </c>
      <c r="F41" s="9">
        <v>0</v>
      </c>
      <c r="G41" s="9">
        <f t="shared" si="0"/>
        <v>1226919280</v>
      </c>
    </row>
    <row r="42" spans="1:7" ht="26.25" x14ac:dyDescent="0.75">
      <c r="A42" s="48">
        <v>37</v>
      </c>
      <c r="B42" s="48">
        <v>14011203</v>
      </c>
      <c r="C42" s="7" t="s">
        <v>551</v>
      </c>
      <c r="D42" s="91">
        <v>2</v>
      </c>
      <c r="E42" s="9">
        <v>2669002</v>
      </c>
      <c r="F42" s="9">
        <v>0</v>
      </c>
      <c r="G42" s="9">
        <f t="shared" si="0"/>
        <v>1229588282</v>
      </c>
    </row>
    <row r="43" spans="1:7" ht="26.25" x14ac:dyDescent="0.75">
      <c r="A43" s="48">
        <v>38</v>
      </c>
      <c r="B43" s="48">
        <v>14011203</v>
      </c>
      <c r="C43" s="7" t="s">
        <v>551</v>
      </c>
      <c r="D43" s="91">
        <v>2</v>
      </c>
      <c r="E43" s="9">
        <v>7339757</v>
      </c>
      <c r="F43" s="9">
        <v>0</v>
      </c>
      <c r="G43" s="9">
        <f t="shared" si="0"/>
        <v>1236928039</v>
      </c>
    </row>
    <row r="44" spans="1:7" ht="26.25" x14ac:dyDescent="0.75">
      <c r="A44" s="48">
        <v>39</v>
      </c>
      <c r="B44" s="48">
        <v>14020103</v>
      </c>
      <c r="C44" s="7" t="s">
        <v>564</v>
      </c>
      <c r="D44" s="91">
        <v>2</v>
      </c>
      <c r="E44" s="9">
        <v>9748125</v>
      </c>
      <c r="F44" s="9">
        <v>0</v>
      </c>
      <c r="G44" s="9">
        <f t="shared" si="0"/>
        <v>1246676164</v>
      </c>
    </row>
    <row r="45" spans="1:7" ht="26.25" x14ac:dyDescent="0.75">
      <c r="A45" s="102">
        <v>40</v>
      </c>
      <c r="B45" s="48">
        <v>14020114</v>
      </c>
      <c r="C45" s="7" t="s">
        <v>565</v>
      </c>
      <c r="D45" s="91">
        <v>5</v>
      </c>
      <c r="E45" s="9">
        <v>0</v>
      </c>
      <c r="F45" s="9">
        <v>20000000</v>
      </c>
      <c r="G45" s="9">
        <f t="shared" si="0"/>
        <v>1226676164</v>
      </c>
    </row>
    <row r="46" spans="1:7" ht="26.25" x14ac:dyDescent="0.75">
      <c r="A46" s="102">
        <v>41</v>
      </c>
      <c r="B46" s="104">
        <v>14020122</v>
      </c>
      <c r="C46" s="105" t="s">
        <v>567</v>
      </c>
      <c r="D46" s="91">
        <v>5</v>
      </c>
      <c r="E46" s="9">
        <v>0</v>
      </c>
      <c r="F46" s="9">
        <v>50000000</v>
      </c>
      <c r="G46" s="9">
        <f t="shared" si="0"/>
        <v>1176676164</v>
      </c>
    </row>
    <row r="47" spans="1:7" ht="26.25" x14ac:dyDescent="0.75">
      <c r="A47" s="102">
        <v>42</v>
      </c>
      <c r="B47" s="104">
        <v>14020122</v>
      </c>
      <c r="C47" s="105" t="s">
        <v>570</v>
      </c>
      <c r="D47" s="91">
        <v>5</v>
      </c>
      <c r="E47" s="12">
        <v>0</v>
      </c>
      <c r="F47" s="9">
        <v>2000</v>
      </c>
      <c r="G47" s="9">
        <f t="shared" si="0"/>
        <v>1176674164</v>
      </c>
    </row>
    <row r="48" spans="1:7" ht="26.25" x14ac:dyDescent="0.75">
      <c r="A48" s="102">
        <v>43</v>
      </c>
      <c r="B48" s="48"/>
      <c r="C48" s="7"/>
      <c r="D48" s="91"/>
      <c r="E48" s="9"/>
      <c r="F48" s="9"/>
      <c r="G48" s="9">
        <f t="shared" si="0"/>
        <v>1176674164</v>
      </c>
    </row>
    <row r="49" spans="1:7" ht="26.25" x14ac:dyDescent="0.75">
      <c r="A49" s="102">
        <v>44</v>
      </c>
      <c r="B49" s="48"/>
      <c r="C49" s="7"/>
      <c r="D49" s="91"/>
      <c r="E49" s="9"/>
      <c r="F49" s="9"/>
      <c r="G49" s="9">
        <f t="shared" si="0"/>
        <v>1176674164</v>
      </c>
    </row>
    <row r="50" spans="1:7" ht="26.25" x14ac:dyDescent="0.75">
      <c r="A50" s="102">
        <v>45</v>
      </c>
      <c r="B50" s="48"/>
      <c r="C50" s="7"/>
      <c r="D50" s="91"/>
      <c r="E50" s="9"/>
      <c r="F50" s="9"/>
      <c r="G50" s="9">
        <f t="shared" si="0"/>
        <v>1176674164</v>
      </c>
    </row>
    <row r="51" spans="1:7" ht="26.25" x14ac:dyDescent="0.75">
      <c r="A51" s="102">
        <v>46</v>
      </c>
      <c r="B51" s="48"/>
      <c r="C51" s="7"/>
      <c r="D51" s="91"/>
      <c r="E51" s="9"/>
      <c r="F51" s="9"/>
      <c r="G51" s="9">
        <f t="shared" si="0"/>
        <v>1176674164</v>
      </c>
    </row>
    <row r="52" spans="1:7" ht="26.25" x14ac:dyDescent="0.75">
      <c r="A52" s="102">
        <v>47</v>
      </c>
      <c r="B52" s="48"/>
      <c r="C52" s="7"/>
      <c r="D52" s="91"/>
      <c r="E52" s="9"/>
      <c r="F52" s="9"/>
      <c r="G52" s="9">
        <f t="shared" si="0"/>
        <v>1176674164</v>
      </c>
    </row>
    <row r="53" spans="1:7" ht="26.25" x14ac:dyDescent="0.75">
      <c r="C53" s="53" t="s">
        <v>352</v>
      </c>
      <c r="D53" s="92"/>
      <c r="E53" s="54">
        <f>SUBTOTAL(9,E6:E52)</f>
        <v>1320754164</v>
      </c>
      <c r="F53" s="54">
        <f>SUBTOTAL(9,F6:F52)</f>
        <v>144080000</v>
      </c>
      <c r="G53" s="54">
        <f>E53-F53</f>
        <v>1176674164</v>
      </c>
    </row>
  </sheetData>
  <autoFilter ref="A5:G43"/>
  <mergeCells count="4">
    <mergeCell ref="A1:E1"/>
    <mergeCell ref="A2:E2"/>
    <mergeCell ref="A3:E3"/>
    <mergeCell ref="A4:E4"/>
  </mergeCells>
  <pageMargins left="0" right="0" top="0.74803149606299213" bottom="0.74803149606299213" header="0.31496062992125984" footer="0.31496062992125984"/>
  <pageSetup scale="65" orientation="landscape" r:id="rId1"/>
  <ignoredErrors>
    <ignoredError sqref="B6:B28" numberStoredAsText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9"/>
  <sheetViews>
    <sheetView rightToLeft="1" tabSelected="1" zoomScale="85" zoomScaleNormal="85" workbookViewId="0">
      <selection activeCell="F5" sqref="F5"/>
    </sheetView>
  </sheetViews>
  <sheetFormatPr defaultRowHeight="14.25" x14ac:dyDescent="0.2"/>
  <cols>
    <col min="1" max="1" width="5.75" bestFit="1" customWidth="1"/>
    <col min="2" max="2" width="12.75" bestFit="1" customWidth="1"/>
    <col min="3" max="3" width="104.375" bestFit="1" customWidth="1"/>
    <col min="4" max="5" width="15.625" customWidth="1"/>
    <col min="6" max="6" width="16.125" customWidth="1"/>
  </cols>
  <sheetData>
    <row r="1" spans="1:6" ht="27" thickBot="1" x14ac:dyDescent="0.8">
      <c r="A1" s="111" t="s">
        <v>569</v>
      </c>
      <c r="B1" s="111"/>
      <c r="C1" s="111"/>
      <c r="D1" s="111"/>
    </row>
    <row r="2" spans="1:6" ht="27" thickBot="1" x14ac:dyDescent="0.8">
      <c r="A2" s="95" t="s">
        <v>0</v>
      </c>
      <c r="B2" s="5" t="s">
        <v>1</v>
      </c>
      <c r="C2" s="59" t="s">
        <v>2</v>
      </c>
      <c r="D2" s="61" t="s">
        <v>3</v>
      </c>
      <c r="E2" s="61" t="s">
        <v>124</v>
      </c>
      <c r="F2" s="61">
        <v>50000000</v>
      </c>
    </row>
    <row r="3" spans="1:6" ht="26.25" x14ac:dyDescent="0.75">
      <c r="A3" s="88" t="s">
        <v>357</v>
      </c>
      <c r="B3" s="48">
        <v>14020105</v>
      </c>
      <c r="C3" s="48" t="s">
        <v>344</v>
      </c>
      <c r="D3" s="60">
        <v>247000</v>
      </c>
      <c r="E3" s="60">
        <f>F2-D3</f>
        <v>49753000</v>
      </c>
    </row>
    <row r="4" spans="1:6" ht="26.25" x14ac:dyDescent="0.75">
      <c r="A4" s="88" t="s">
        <v>538</v>
      </c>
      <c r="B4" s="48">
        <v>14020110</v>
      </c>
      <c r="C4" s="48" t="s">
        <v>568</v>
      </c>
      <c r="D4" s="60">
        <v>1300000</v>
      </c>
      <c r="E4" s="60">
        <f>E3-D4</f>
        <v>48453000</v>
      </c>
    </row>
    <row r="5" spans="1:6" ht="26.25" x14ac:dyDescent="0.75">
      <c r="A5" s="88" t="s">
        <v>358</v>
      </c>
      <c r="B5" s="14" t="s">
        <v>571</v>
      </c>
      <c r="C5" s="48" t="s">
        <v>573</v>
      </c>
      <c r="D5" s="12">
        <v>15000</v>
      </c>
      <c r="E5" s="60">
        <f t="shared" ref="E5:E8" si="0">E4-D5</f>
        <v>48438000</v>
      </c>
    </row>
    <row r="6" spans="1:6" ht="26.25" x14ac:dyDescent="0.75">
      <c r="A6" s="88" t="s">
        <v>539</v>
      </c>
      <c r="B6" s="14" t="s">
        <v>571</v>
      </c>
      <c r="C6" s="48" t="s">
        <v>572</v>
      </c>
      <c r="D6" s="12">
        <v>320000</v>
      </c>
      <c r="E6" s="60">
        <f t="shared" si="0"/>
        <v>48118000</v>
      </c>
    </row>
    <row r="7" spans="1:6" ht="26.25" x14ac:dyDescent="0.75">
      <c r="A7" s="88" t="s">
        <v>359</v>
      </c>
      <c r="B7" s="48"/>
      <c r="C7" s="7"/>
      <c r="D7" s="12"/>
      <c r="E7" s="60">
        <f t="shared" si="0"/>
        <v>48118000</v>
      </c>
    </row>
    <row r="8" spans="1:6" ht="26.25" x14ac:dyDescent="0.75">
      <c r="A8" s="88" t="s">
        <v>540</v>
      </c>
      <c r="B8" s="14"/>
      <c r="C8" s="56"/>
      <c r="D8" s="12"/>
      <c r="E8" s="60">
        <f t="shared" si="0"/>
        <v>48118000</v>
      </c>
    </row>
    <row r="9" spans="1:6" ht="26.25" x14ac:dyDescent="0.75">
      <c r="A9" s="88" t="s">
        <v>360</v>
      </c>
      <c r="B9" s="14"/>
      <c r="C9" s="56"/>
      <c r="D9" s="12"/>
      <c r="E9" s="60">
        <f t="shared" ref="E9:E28" si="1">E8-D9</f>
        <v>48118000</v>
      </c>
    </row>
    <row r="10" spans="1:6" ht="26.25" x14ac:dyDescent="0.75">
      <c r="A10" s="88" t="s">
        <v>545</v>
      </c>
      <c r="B10" s="14"/>
      <c r="C10" s="56"/>
      <c r="D10" s="12"/>
      <c r="E10" s="60">
        <f t="shared" si="1"/>
        <v>48118000</v>
      </c>
    </row>
    <row r="11" spans="1:6" ht="26.25" x14ac:dyDescent="0.75">
      <c r="A11" s="88" t="s">
        <v>361</v>
      </c>
      <c r="B11" s="14"/>
      <c r="C11" s="7"/>
      <c r="D11" s="12"/>
      <c r="E11" s="60">
        <f t="shared" si="1"/>
        <v>48118000</v>
      </c>
    </row>
    <row r="12" spans="1:6" ht="26.25" x14ac:dyDescent="0.75">
      <c r="A12" s="88" t="s">
        <v>546</v>
      </c>
      <c r="B12" s="48"/>
      <c r="C12" s="7"/>
      <c r="D12" s="12"/>
      <c r="E12" s="60">
        <f t="shared" si="1"/>
        <v>48118000</v>
      </c>
    </row>
    <row r="13" spans="1:6" ht="26.25" x14ac:dyDescent="0.75">
      <c r="A13" s="88" t="s">
        <v>362</v>
      </c>
      <c r="B13" s="14"/>
      <c r="C13" s="56"/>
      <c r="D13" s="12"/>
      <c r="E13" s="60">
        <f t="shared" si="1"/>
        <v>48118000</v>
      </c>
    </row>
    <row r="14" spans="1:6" ht="26.25" x14ac:dyDescent="0.75">
      <c r="A14" s="88" t="s">
        <v>547</v>
      </c>
      <c r="B14" s="14"/>
      <c r="C14" s="56"/>
      <c r="D14" s="12"/>
      <c r="E14" s="60">
        <f t="shared" si="1"/>
        <v>48118000</v>
      </c>
    </row>
    <row r="15" spans="1:6" ht="26.25" x14ac:dyDescent="0.75">
      <c r="A15" s="88" t="s">
        <v>363</v>
      </c>
      <c r="B15" s="94"/>
      <c r="C15" s="7"/>
      <c r="D15" s="12"/>
      <c r="E15" s="60">
        <f t="shared" si="1"/>
        <v>48118000</v>
      </c>
    </row>
    <row r="16" spans="1:6" ht="26.25" x14ac:dyDescent="0.75">
      <c r="A16" s="88" t="s">
        <v>4</v>
      </c>
      <c r="B16" s="94"/>
      <c r="C16" s="7"/>
      <c r="D16" s="12"/>
      <c r="E16" s="60">
        <f t="shared" si="1"/>
        <v>48118000</v>
      </c>
    </row>
    <row r="17" spans="1:5" ht="26.25" x14ac:dyDescent="0.75">
      <c r="A17" s="88" t="s">
        <v>364</v>
      </c>
      <c r="B17" s="94"/>
      <c r="C17" s="7"/>
      <c r="D17" s="12"/>
      <c r="E17" s="60">
        <f t="shared" si="1"/>
        <v>48118000</v>
      </c>
    </row>
    <row r="18" spans="1:5" ht="26.25" x14ac:dyDescent="0.75">
      <c r="A18" s="88" t="s">
        <v>548</v>
      </c>
      <c r="B18" s="14"/>
      <c r="C18" s="7"/>
      <c r="D18" s="12"/>
      <c r="E18" s="60">
        <f t="shared" si="1"/>
        <v>48118000</v>
      </c>
    </row>
    <row r="19" spans="1:5" ht="26.25" x14ac:dyDescent="0.75">
      <c r="A19" s="88" t="s">
        <v>365</v>
      </c>
      <c r="B19" s="48"/>
      <c r="C19" s="7"/>
      <c r="D19" s="12"/>
      <c r="E19" s="60">
        <f t="shared" si="1"/>
        <v>48118000</v>
      </c>
    </row>
    <row r="20" spans="1:5" ht="26.25" x14ac:dyDescent="0.75">
      <c r="A20" s="88" t="s">
        <v>541</v>
      </c>
      <c r="B20" s="14"/>
      <c r="C20" s="56"/>
      <c r="D20" s="12"/>
      <c r="E20" s="60">
        <f t="shared" si="1"/>
        <v>48118000</v>
      </c>
    </row>
    <row r="21" spans="1:5" ht="26.25" x14ac:dyDescent="0.75">
      <c r="A21" s="88" t="s">
        <v>454</v>
      </c>
      <c r="B21" s="14"/>
      <c r="C21" s="56"/>
      <c r="D21" s="12"/>
      <c r="E21" s="60">
        <f t="shared" si="1"/>
        <v>48118000</v>
      </c>
    </row>
    <row r="22" spans="1:5" ht="26.25" x14ac:dyDescent="0.75">
      <c r="A22" s="88" t="s">
        <v>542</v>
      </c>
      <c r="B22" s="14"/>
      <c r="C22" s="56"/>
      <c r="D22" s="12"/>
      <c r="E22" s="60">
        <f t="shared" si="1"/>
        <v>48118000</v>
      </c>
    </row>
    <row r="23" spans="1:5" ht="26.25" x14ac:dyDescent="0.75">
      <c r="A23" s="88" t="s">
        <v>455</v>
      </c>
      <c r="B23" s="14"/>
      <c r="C23" s="56"/>
      <c r="D23" s="12"/>
      <c r="E23" s="60">
        <f t="shared" si="1"/>
        <v>48118000</v>
      </c>
    </row>
    <row r="24" spans="1:5" ht="26.25" x14ac:dyDescent="0.75">
      <c r="A24" s="88" t="s">
        <v>543</v>
      </c>
      <c r="B24" s="14"/>
      <c r="C24" s="7"/>
      <c r="D24" s="12"/>
      <c r="E24" s="60">
        <f t="shared" si="1"/>
        <v>48118000</v>
      </c>
    </row>
    <row r="25" spans="1:5" ht="26.25" x14ac:dyDescent="0.75">
      <c r="A25" s="88" t="s">
        <v>456</v>
      </c>
      <c r="B25" s="14"/>
      <c r="C25" s="7"/>
      <c r="D25" s="12"/>
      <c r="E25" s="60">
        <f t="shared" si="1"/>
        <v>48118000</v>
      </c>
    </row>
    <row r="26" spans="1:5" ht="26.25" x14ac:dyDescent="0.75">
      <c r="A26" s="88" t="s">
        <v>544</v>
      </c>
      <c r="B26" s="14"/>
      <c r="C26" s="56"/>
      <c r="D26" s="12"/>
      <c r="E26" s="60">
        <f t="shared" si="1"/>
        <v>48118000</v>
      </c>
    </row>
    <row r="27" spans="1:5" ht="26.25" x14ac:dyDescent="0.75">
      <c r="A27" s="88" t="s">
        <v>457</v>
      </c>
      <c r="B27" s="14"/>
      <c r="C27" s="7"/>
      <c r="D27" s="12"/>
      <c r="E27" s="60">
        <f t="shared" si="1"/>
        <v>48118000</v>
      </c>
    </row>
    <row r="28" spans="1:5" ht="26.25" x14ac:dyDescent="0.75">
      <c r="A28" s="88" t="s">
        <v>549</v>
      </c>
      <c r="B28" s="14"/>
      <c r="C28" s="7"/>
      <c r="D28" s="12"/>
      <c r="E28" s="60">
        <f t="shared" si="1"/>
        <v>48118000</v>
      </c>
    </row>
    <row r="29" spans="1:5" ht="26.25" x14ac:dyDescent="0.75">
      <c r="C29" s="53" t="s">
        <v>126</v>
      </c>
      <c r="D29" s="54">
        <f>SUM(D3:D28)</f>
        <v>1882000</v>
      </c>
      <c r="E29" s="11"/>
    </row>
  </sheetData>
  <mergeCells count="1">
    <mergeCell ref="A1:D1"/>
  </mergeCells>
  <pageMargins left="0.7" right="0.7" top="0.75" bottom="0.75" header="0.3" footer="0.3"/>
  <pageSetup orientation="portrait" r:id="rId1"/>
  <ignoredErrors>
    <ignoredError sqref="B5:B6 A3:A4 A7:A28 A5:A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27"/>
  <sheetViews>
    <sheetView rightToLeft="1" topLeftCell="A19" zoomScale="112" zoomScaleNormal="112" workbookViewId="0">
      <selection activeCell="B7" sqref="B7"/>
    </sheetView>
  </sheetViews>
  <sheetFormatPr defaultColWidth="9" defaultRowHeight="14.25" x14ac:dyDescent="0.2"/>
  <cols>
    <col min="1" max="1" width="5.625" style="25" customWidth="1"/>
    <col min="2" max="2" width="7.625" style="25" customWidth="1"/>
    <col min="3" max="3" width="50.625" style="25" customWidth="1"/>
    <col min="4" max="6" width="15.625" style="25" customWidth="1"/>
    <col min="7" max="7" width="10.125" style="22" bestFit="1" customWidth="1"/>
    <col min="8" max="8" width="12.375" style="22" customWidth="1"/>
    <col min="9" max="11" width="9" style="22"/>
    <col min="12" max="12" width="9.625" style="22" bestFit="1" customWidth="1"/>
    <col min="13" max="16384" width="9" style="22"/>
  </cols>
  <sheetData>
    <row r="1" spans="1:13" ht="32.25" customHeight="1" thickBot="1" x14ac:dyDescent="0.25">
      <c r="A1" s="21" t="s">
        <v>0</v>
      </c>
      <c r="B1" s="31" t="s">
        <v>1</v>
      </c>
      <c r="C1" s="31" t="s">
        <v>8</v>
      </c>
      <c r="D1" s="32" t="s">
        <v>9</v>
      </c>
      <c r="E1" s="33" t="s">
        <v>10</v>
      </c>
      <c r="F1" s="34" t="s">
        <v>11</v>
      </c>
      <c r="G1" s="34" t="s">
        <v>12</v>
      </c>
      <c r="H1" s="35">
        <v>0</v>
      </c>
      <c r="M1" s="23"/>
    </row>
    <row r="2" spans="1:13" ht="20.25" x14ac:dyDescent="0.5">
      <c r="A2" s="24">
        <v>1</v>
      </c>
      <c r="B2" s="36" t="s">
        <v>6</v>
      </c>
      <c r="C2" s="37" t="s">
        <v>21</v>
      </c>
      <c r="D2" s="16">
        <v>0</v>
      </c>
      <c r="E2" s="18">
        <v>0</v>
      </c>
      <c r="F2" s="18">
        <f>H1+D2-E2</f>
        <v>0</v>
      </c>
      <c r="G2" s="38"/>
      <c r="H2" s="39"/>
      <c r="K2" s="23"/>
    </row>
    <row r="3" spans="1:13" ht="20.25" x14ac:dyDescent="0.5">
      <c r="A3" s="24">
        <v>2</v>
      </c>
      <c r="B3" s="36" t="s">
        <v>6</v>
      </c>
      <c r="C3" s="40" t="s">
        <v>18</v>
      </c>
      <c r="D3" s="16">
        <v>0</v>
      </c>
      <c r="E3" s="18">
        <v>0</v>
      </c>
      <c r="F3" s="18">
        <f>F2+D3-E3</f>
        <v>0</v>
      </c>
      <c r="G3" s="39"/>
      <c r="H3" s="39"/>
      <c r="K3" s="23"/>
    </row>
    <row r="4" spans="1:13" ht="20.25" x14ac:dyDescent="0.5">
      <c r="A4" s="24">
        <v>3</v>
      </c>
      <c r="B4" s="36" t="s">
        <v>6</v>
      </c>
      <c r="C4" s="40" t="s">
        <v>20</v>
      </c>
      <c r="D4" s="16">
        <v>180000000</v>
      </c>
      <c r="E4" s="18">
        <v>0</v>
      </c>
      <c r="F4" s="18">
        <f>F3+D4-E4</f>
        <v>180000000</v>
      </c>
      <c r="G4" s="39"/>
      <c r="H4" s="39"/>
      <c r="K4" s="23"/>
    </row>
    <row r="5" spans="1:13" ht="20.25" x14ac:dyDescent="0.5">
      <c r="A5" s="24">
        <v>4</v>
      </c>
      <c r="B5" s="17">
        <v>990630</v>
      </c>
      <c r="C5" s="37" t="s">
        <v>17</v>
      </c>
      <c r="D5" s="16">
        <v>0</v>
      </c>
      <c r="E5" s="18">
        <v>266000000</v>
      </c>
      <c r="F5" s="18">
        <f t="shared" ref="F5:F9" si="0">F4+D5-E5</f>
        <v>-86000000</v>
      </c>
      <c r="G5" s="39"/>
      <c r="H5" s="39"/>
      <c r="K5" s="23"/>
    </row>
    <row r="6" spans="1:13" ht="20.25" x14ac:dyDescent="0.5">
      <c r="A6" s="24">
        <v>5</v>
      </c>
      <c r="B6" s="36" t="s">
        <v>6</v>
      </c>
      <c r="C6" s="40" t="s">
        <v>13</v>
      </c>
      <c r="D6" s="16">
        <v>86000000</v>
      </c>
      <c r="E6" s="18">
        <v>0</v>
      </c>
      <c r="F6" s="18">
        <f t="shared" si="0"/>
        <v>0</v>
      </c>
      <c r="G6" s="39"/>
      <c r="H6" s="39"/>
      <c r="K6" s="23"/>
    </row>
    <row r="7" spans="1:13" ht="20.25" x14ac:dyDescent="0.5">
      <c r="A7" s="24">
        <v>6</v>
      </c>
      <c r="B7" s="17">
        <v>990715</v>
      </c>
      <c r="C7" s="37" t="s">
        <v>58</v>
      </c>
      <c r="D7" s="16">
        <v>100000000</v>
      </c>
      <c r="E7" s="18">
        <v>0</v>
      </c>
      <c r="F7" s="18">
        <f t="shared" si="0"/>
        <v>100000000</v>
      </c>
      <c r="G7" s="39"/>
      <c r="H7" s="39"/>
      <c r="K7" s="23"/>
    </row>
    <row r="8" spans="1:13" ht="20.25" x14ac:dyDescent="0.5">
      <c r="A8" s="24">
        <v>7</v>
      </c>
      <c r="B8" s="17" t="s">
        <v>6</v>
      </c>
      <c r="C8" s="37" t="s">
        <v>59</v>
      </c>
      <c r="D8" s="16">
        <v>100000000</v>
      </c>
      <c r="E8" s="18">
        <v>0</v>
      </c>
      <c r="F8" s="18">
        <f t="shared" si="0"/>
        <v>200000000</v>
      </c>
      <c r="G8" s="39"/>
      <c r="H8" s="39"/>
      <c r="K8" s="23"/>
    </row>
    <row r="9" spans="1:13" ht="20.25" x14ac:dyDescent="0.5">
      <c r="A9" s="24">
        <v>8</v>
      </c>
      <c r="B9" s="17" t="s">
        <v>6</v>
      </c>
      <c r="C9" s="40" t="s">
        <v>14</v>
      </c>
      <c r="D9" s="16">
        <v>0</v>
      </c>
      <c r="E9" s="18">
        <v>86000000</v>
      </c>
      <c r="F9" s="18">
        <f t="shared" si="0"/>
        <v>114000000</v>
      </c>
      <c r="G9" s="39"/>
      <c r="H9" s="39"/>
      <c r="K9" s="23"/>
    </row>
    <row r="10" spans="1:13" ht="20.25" x14ac:dyDescent="0.5">
      <c r="A10" s="24">
        <v>9</v>
      </c>
      <c r="B10" s="17" t="s">
        <v>6</v>
      </c>
      <c r="C10" s="37" t="s">
        <v>57</v>
      </c>
      <c r="D10" s="16">
        <v>100000000</v>
      </c>
      <c r="E10" s="18">
        <v>0</v>
      </c>
      <c r="F10" s="18">
        <f t="shared" ref="F10:F25" si="1">F9+D10-E10</f>
        <v>214000000</v>
      </c>
      <c r="G10" s="39"/>
      <c r="H10" s="39"/>
      <c r="K10" s="23"/>
    </row>
    <row r="11" spans="1:13" ht="20.25" x14ac:dyDescent="0.5">
      <c r="A11" s="24">
        <v>10</v>
      </c>
      <c r="B11" s="17" t="s">
        <v>6</v>
      </c>
      <c r="C11" s="37" t="s">
        <v>161</v>
      </c>
      <c r="D11" s="16">
        <v>100000000</v>
      </c>
      <c r="E11" s="18">
        <v>0</v>
      </c>
      <c r="F11" s="18">
        <f t="shared" si="1"/>
        <v>314000000</v>
      </c>
      <c r="G11" s="39"/>
      <c r="H11" s="39"/>
      <c r="K11" s="23"/>
    </row>
    <row r="12" spans="1:13" ht="20.25" x14ac:dyDescent="0.5">
      <c r="A12" s="24">
        <v>11</v>
      </c>
      <c r="B12" s="17">
        <v>990716</v>
      </c>
      <c r="C12" s="37" t="s">
        <v>16</v>
      </c>
      <c r="D12" s="16">
        <v>0</v>
      </c>
      <c r="E12" s="18">
        <v>140000000</v>
      </c>
      <c r="F12" s="18">
        <f>F11+D12-E12</f>
        <v>174000000</v>
      </c>
      <c r="G12" s="39"/>
      <c r="H12" s="39"/>
      <c r="K12" s="23"/>
    </row>
    <row r="13" spans="1:13" ht="20.25" x14ac:dyDescent="0.5">
      <c r="A13" s="24">
        <v>12</v>
      </c>
      <c r="B13" s="17">
        <v>990910</v>
      </c>
      <c r="C13" s="37" t="s">
        <v>57</v>
      </c>
      <c r="D13" s="16">
        <v>277777800</v>
      </c>
      <c r="E13" s="18">
        <v>0</v>
      </c>
      <c r="F13" s="18">
        <f t="shared" si="1"/>
        <v>451777800</v>
      </c>
      <c r="G13" s="39"/>
      <c r="H13" s="39"/>
      <c r="K13" s="23"/>
    </row>
    <row r="14" spans="1:13" ht="20.25" x14ac:dyDescent="0.5">
      <c r="A14" s="24">
        <v>13</v>
      </c>
      <c r="B14" s="17">
        <v>990910</v>
      </c>
      <c r="C14" s="37" t="s">
        <v>7</v>
      </c>
      <c r="D14" s="16">
        <v>0</v>
      </c>
      <c r="E14" s="18">
        <v>27777800</v>
      </c>
      <c r="F14" s="18">
        <f t="shared" si="1"/>
        <v>424000000</v>
      </c>
      <c r="G14" s="39"/>
      <c r="H14" s="39"/>
      <c r="K14" s="23"/>
    </row>
    <row r="15" spans="1:13" ht="20.25" x14ac:dyDescent="0.5">
      <c r="A15" s="24">
        <v>14</v>
      </c>
      <c r="B15" s="17">
        <v>990910</v>
      </c>
      <c r="C15" s="46" t="s">
        <v>15</v>
      </c>
      <c r="D15" s="16">
        <v>0</v>
      </c>
      <c r="E15" s="18">
        <v>250000000</v>
      </c>
      <c r="F15" s="18">
        <f t="shared" si="1"/>
        <v>174000000</v>
      </c>
      <c r="G15" s="39"/>
      <c r="H15" s="39"/>
      <c r="K15" s="23"/>
    </row>
    <row r="16" spans="1:13" ht="20.25" x14ac:dyDescent="0.5">
      <c r="A16" s="24">
        <v>15</v>
      </c>
      <c r="B16" s="17">
        <v>991014</v>
      </c>
      <c r="C16" s="37" t="s">
        <v>60</v>
      </c>
      <c r="D16" s="16">
        <v>250000000</v>
      </c>
      <c r="E16" s="18">
        <v>0</v>
      </c>
      <c r="F16" s="18">
        <f t="shared" si="1"/>
        <v>424000000</v>
      </c>
      <c r="G16" s="39"/>
      <c r="H16" s="39"/>
      <c r="K16" s="23"/>
    </row>
    <row r="17" spans="1:11" ht="20.25" x14ac:dyDescent="0.5">
      <c r="A17" s="24">
        <v>16</v>
      </c>
      <c r="B17" s="17">
        <v>991014</v>
      </c>
      <c r="C17" s="46" t="s">
        <v>19</v>
      </c>
      <c r="D17" s="16">
        <v>0</v>
      </c>
      <c r="E17" s="18">
        <v>250000000</v>
      </c>
      <c r="F17" s="18">
        <f t="shared" si="1"/>
        <v>174000000</v>
      </c>
      <c r="G17" s="39"/>
      <c r="H17" s="39"/>
      <c r="K17" s="23"/>
    </row>
    <row r="18" spans="1:11" ht="20.25" x14ac:dyDescent="0.5">
      <c r="A18" s="24">
        <v>17</v>
      </c>
      <c r="B18" s="17">
        <v>991013</v>
      </c>
      <c r="C18" s="37" t="s">
        <v>61</v>
      </c>
      <c r="D18" s="16">
        <v>100000000</v>
      </c>
      <c r="E18" s="18">
        <v>0</v>
      </c>
      <c r="F18" s="18">
        <f>F17+D18-E18</f>
        <v>274000000</v>
      </c>
      <c r="G18" s="39"/>
      <c r="H18" s="39"/>
      <c r="K18" s="23"/>
    </row>
    <row r="19" spans="1:11" ht="20.25" x14ac:dyDescent="0.5">
      <c r="A19" s="24">
        <v>18</v>
      </c>
      <c r="B19" s="17">
        <v>991013</v>
      </c>
      <c r="C19" s="46" t="s">
        <v>62</v>
      </c>
      <c r="D19" s="16">
        <v>0</v>
      </c>
      <c r="E19" s="18">
        <v>100000000</v>
      </c>
      <c r="F19" s="18">
        <f t="shared" si="1"/>
        <v>174000000</v>
      </c>
      <c r="G19" s="39"/>
      <c r="H19" s="39"/>
      <c r="K19" s="23"/>
    </row>
    <row r="20" spans="1:11" ht="20.25" x14ac:dyDescent="0.5">
      <c r="A20" s="24">
        <v>19</v>
      </c>
      <c r="B20" s="17">
        <v>991014</v>
      </c>
      <c r="C20" s="37" t="s">
        <v>63</v>
      </c>
      <c r="D20" s="16">
        <v>150000000</v>
      </c>
      <c r="E20" s="18">
        <v>0</v>
      </c>
      <c r="F20" s="18">
        <f t="shared" si="1"/>
        <v>324000000</v>
      </c>
      <c r="G20" s="39"/>
      <c r="H20" s="39"/>
      <c r="K20" s="23"/>
    </row>
    <row r="21" spans="1:11" ht="20.25" x14ac:dyDescent="0.5">
      <c r="A21" s="24">
        <v>20</v>
      </c>
      <c r="B21" s="17">
        <v>991014</v>
      </c>
      <c r="C21" s="46" t="s">
        <v>64</v>
      </c>
      <c r="D21" s="16">
        <v>0</v>
      </c>
      <c r="E21" s="18">
        <v>150000000</v>
      </c>
      <c r="F21" s="18">
        <f t="shared" si="1"/>
        <v>174000000</v>
      </c>
      <c r="G21" s="39"/>
      <c r="H21" s="39"/>
      <c r="K21" s="23"/>
    </row>
    <row r="22" spans="1:11" ht="20.25" x14ac:dyDescent="0.5">
      <c r="A22" s="24">
        <v>21</v>
      </c>
      <c r="B22" s="17">
        <v>991023</v>
      </c>
      <c r="C22" s="46" t="s">
        <v>160</v>
      </c>
      <c r="D22" s="16">
        <v>0</v>
      </c>
      <c r="E22" s="18">
        <v>16400000</v>
      </c>
      <c r="F22" s="18">
        <f t="shared" si="1"/>
        <v>157600000</v>
      </c>
      <c r="G22" s="39"/>
      <c r="H22" s="39"/>
      <c r="K22" s="23"/>
    </row>
    <row r="23" spans="1:11" ht="20.25" x14ac:dyDescent="0.5">
      <c r="A23" s="24">
        <v>22</v>
      </c>
      <c r="B23" s="17">
        <v>991024</v>
      </c>
      <c r="C23" s="37" t="s">
        <v>65</v>
      </c>
      <c r="D23" s="16">
        <v>250000000</v>
      </c>
      <c r="E23" s="18">
        <v>0</v>
      </c>
      <c r="F23" s="18">
        <f t="shared" si="1"/>
        <v>407600000</v>
      </c>
      <c r="G23" s="39"/>
      <c r="H23" s="39"/>
      <c r="K23" s="23"/>
    </row>
    <row r="24" spans="1:11" ht="20.25" x14ac:dyDescent="0.5">
      <c r="A24" s="24">
        <v>23</v>
      </c>
      <c r="B24" s="17">
        <v>991024</v>
      </c>
      <c r="C24" s="46" t="s">
        <v>66</v>
      </c>
      <c r="D24" s="16">
        <v>0</v>
      </c>
      <c r="E24" s="18">
        <v>250000000</v>
      </c>
      <c r="F24" s="18">
        <f t="shared" si="1"/>
        <v>157600000</v>
      </c>
      <c r="G24" s="39"/>
      <c r="H24" s="39"/>
      <c r="K24" s="23"/>
    </row>
    <row r="25" spans="1:11" ht="20.25" x14ac:dyDescent="0.5">
      <c r="A25" s="24">
        <v>24</v>
      </c>
      <c r="B25" s="17">
        <v>991220</v>
      </c>
      <c r="C25" s="37" t="s">
        <v>161</v>
      </c>
      <c r="D25" s="16">
        <v>350000000</v>
      </c>
      <c r="E25" s="18">
        <v>0</v>
      </c>
      <c r="F25" s="18">
        <f t="shared" si="1"/>
        <v>507600000</v>
      </c>
      <c r="G25" s="39"/>
      <c r="H25" s="39"/>
      <c r="K25" s="23"/>
    </row>
    <row r="26" spans="1:11" ht="20.25" x14ac:dyDescent="0.5">
      <c r="B26" s="41"/>
      <c r="C26" s="42"/>
      <c r="D26" s="44">
        <f>SUBTOTAL(9,D2:D25)</f>
        <v>2043777800</v>
      </c>
      <c r="E26" s="45">
        <f>SUBTOTAL(9,E2:E25)</f>
        <v>1536177800</v>
      </c>
      <c r="F26" s="43"/>
      <c r="G26" s="39"/>
      <c r="H26" s="39"/>
    </row>
    <row r="27" spans="1:11" ht="15" x14ac:dyDescent="0.2">
      <c r="A27" s="26"/>
    </row>
  </sheetData>
  <autoFilter ref="A1:F25"/>
  <pageMargins left="0.70866141732283472" right="0.70866141732283472" top="0.74803149606299213" bottom="0.74803149606299213" header="0.31496062992125984" footer="0.31496062992125984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13"/>
  <sheetViews>
    <sheetView rightToLeft="1" workbookViewId="0">
      <selection activeCell="C20" sqref="C20"/>
    </sheetView>
  </sheetViews>
  <sheetFormatPr defaultColWidth="9" defaultRowHeight="14.25" x14ac:dyDescent="0.2"/>
  <cols>
    <col min="1" max="1" width="23.375" style="20" bestFit="1" customWidth="1"/>
    <col min="2" max="2" width="17.625" style="20" bestFit="1" customWidth="1"/>
    <col min="3" max="3" width="17.625" style="20" customWidth="1"/>
    <col min="4" max="4" width="14.375" style="20" customWidth="1"/>
    <col min="5" max="5" width="13.375" style="20" bestFit="1" customWidth="1"/>
    <col min="6" max="16384" width="9" style="20"/>
  </cols>
  <sheetData>
    <row r="1" spans="1:5" ht="17.25" x14ac:dyDescent="0.2">
      <c r="A1" s="27" t="s">
        <v>22</v>
      </c>
      <c r="B1" s="27" t="s">
        <v>23</v>
      </c>
      <c r="C1" s="27" t="s">
        <v>47</v>
      </c>
      <c r="D1" s="27" t="s">
        <v>45</v>
      </c>
      <c r="E1" s="27" t="s">
        <v>159</v>
      </c>
    </row>
    <row r="2" spans="1:5" ht="17.25" x14ac:dyDescent="0.2">
      <c r="A2" s="19" t="s">
        <v>24</v>
      </c>
      <c r="B2" s="19" t="s">
        <v>31</v>
      </c>
      <c r="C2" s="19" t="s">
        <v>49</v>
      </c>
      <c r="D2" s="19">
        <v>1</v>
      </c>
      <c r="E2" s="28">
        <v>350000000</v>
      </c>
    </row>
    <row r="3" spans="1:5" ht="17.25" x14ac:dyDescent="0.2">
      <c r="A3" s="19" t="s">
        <v>25</v>
      </c>
      <c r="B3" s="19" t="s">
        <v>32</v>
      </c>
      <c r="C3" s="19" t="s">
        <v>50</v>
      </c>
      <c r="D3" s="19">
        <v>1</v>
      </c>
      <c r="E3" s="28">
        <v>250000000</v>
      </c>
    </row>
    <row r="4" spans="1:5" ht="17.25" x14ac:dyDescent="0.2">
      <c r="A4" s="19" t="s">
        <v>26</v>
      </c>
      <c r="B4" s="19" t="s">
        <v>33</v>
      </c>
      <c r="C4" s="19" t="s">
        <v>51</v>
      </c>
      <c r="D4" s="19">
        <v>1</v>
      </c>
      <c r="E4" s="28">
        <v>100000000</v>
      </c>
    </row>
    <row r="5" spans="1:5" ht="17.25" x14ac:dyDescent="0.2">
      <c r="A5" s="19" t="s">
        <v>27</v>
      </c>
      <c r="B5" s="19" t="s">
        <v>34</v>
      </c>
      <c r="C5" s="19" t="s">
        <v>52</v>
      </c>
      <c r="D5" s="19">
        <v>1</v>
      </c>
      <c r="E5" s="28">
        <v>350000000</v>
      </c>
    </row>
    <row r="6" spans="1:5" ht="17.25" x14ac:dyDescent="0.2">
      <c r="A6" s="19" t="s">
        <v>28</v>
      </c>
      <c r="B6" s="19" t="s">
        <v>35</v>
      </c>
      <c r="C6" s="19" t="s">
        <v>52</v>
      </c>
      <c r="D6" s="19">
        <v>0</v>
      </c>
      <c r="E6" s="28">
        <v>100000000</v>
      </c>
    </row>
    <row r="7" spans="1:5" ht="17.25" x14ac:dyDescent="0.2">
      <c r="A7" s="19" t="s">
        <v>29</v>
      </c>
      <c r="B7" s="19" t="s">
        <v>43</v>
      </c>
      <c r="C7" s="19" t="s">
        <v>53</v>
      </c>
      <c r="D7" s="19">
        <v>0</v>
      </c>
      <c r="E7" s="28">
        <v>150000000</v>
      </c>
    </row>
    <row r="8" spans="1:5" ht="17.25" x14ac:dyDescent="0.2">
      <c r="A8" s="19" t="s">
        <v>30</v>
      </c>
      <c r="B8" s="19" t="s">
        <v>36</v>
      </c>
      <c r="C8" s="19" t="s">
        <v>54</v>
      </c>
      <c r="D8" s="19">
        <v>0</v>
      </c>
      <c r="E8" s="28">
        <v>0</v>
      </c>
    </row>
    <row r="9" spans="1:5" ht="17.25" x14ac:dyDescent="0.2">
      <c r="A9" s="19" t="s">
        <v>42</v>
      </c>
      <c r="B9" s="19" t="s">
        <v>37</v>
      </c>
      <c r="C9" s="19" t="s">
        <v>48</v>
      </c>
      <c r="D9" s="19">
        <v>1</v>
      </c>
      <c r="E9" s="28">
        <v>0</v>
      </c>
    </row>
    <row r="10" spans="1:5" ht="17.25" x14ac:dyDescent="0.2">
      <c r="A10" s="19" t="s">
        <v>39</v>
      </c>
      <c r="B10" s="19" t="s">
        <v>38</v>
      </c>
      <c r="C10" s="19" t="s">
        <v>55</v>
      </c>
      <c r="D10" s="19">
        <v>1</v>
      </c>
      <c r="E10" s="28">
        <v>0</v>
      </c>
    </row>
    <row r="11" spans="1:5" ht="17.25" x14ac:dyDescent="0.2">
      <c r="A11" s="19" t="s">
        <v>41</v>
      </c>
      <c r="B11" s="19" t="s">
        <v>40</v>
      </c>
      <c r="C11" s="19" t="s">
        <v>55</v>
      </c>
      <c r="D11" s="19">
        <v>1</v>
      </c>
      <c r="E11" s="28">
        <v>0</v>
      </c>
    </row>
    <row r="12" spans="1:5" ht="17.25" x14ac:dyDescent="0.2">
      <c r="A12" s="19" t="s">
        <v>46</v>
      </c>
      <c r="B12" s="19" t="s">
        <v>44</v>
      </c>
      <c r="C12" s="19" t="s">
        <v>56</v>
      </c>
      <c r="D12" s="19">
        <v>0</v>
      </c>
      <c r="E12" s="28">
        <v>100000000</v>
      </c>
    </row>
    <row r="13" spans="1:5" ht="19.5" x14ac:dyDescent="0.5">
      <c r="A13" s="29"/>
      <c r="B13" s="29"/>
      <c r="C13" s="29"/>
      <c r="D13" s="27">
        <f>SUM(D2:D12)</f>
        <v>7</v>
      </c>
      <c r="E13" s="30">
        <f>SUM(E2:E12)</f>
        <v>1400000000</v>
      </c>
    </row>
  </sheetData>
  <autoFilter ref="A1:E1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13"/>
  <sheetViews>
    <sheetView rightToLeft="1" workbookViewId="0">
      <selection activeCell="C21" sqref="C21"/>
    </sheetView>
  </sheetViews>
  <sheetFormatPr defaultColWidth="9" defaultRowHeight="14.25" x14ac:dyDescent="0.2"/>
  <cols>
    <col min="1" max="1" width="23.375" style="20" bestFit="1" customWidth="1"/>
    <col min="2" max="2" width="17.625" style="20" bestFit="1" customWidth="1"/>
    <col min="3" max="3" width="17.625" style="20" customWidth="1"/>
    <col min="4" max="4" width="14.375" style="20" customWidth="1"/>
    <col min="5" max="5" width="13.375" style="20" bestFit="1" customWidth="1"/>
    <col min="6" max="16384" width="9" style="20"/>
  </cols>
  <sheetData>
    <row r="1" spans="1:5" ht="17.25" x14ac:dyDescent="0.2">
      <c r="A1" s="27" t="s">
        <v>22</v>
      </c>
      <c r="B1" s="27" t="s">
        <v>23</v>
      </c>
      <c r="C1" s="27" t="s">
        <v>47</v>
      </c>
      <c r="D1" s="27" t="s">
        <v>45</v>
      </c>
      <c r="E1" s="27" t="s">
        <v>159</v>
      </c>
    </row>
    <row r="2" spans="1:5" ht="17.25" x14ac:dyDescent="0.2">
      <c r="A2" s="19" t="s">
        <v>24</v>
      </c>
      <c r="B2" s="19" t="s">
        <v>31</v>
      </c>
      <c r="C2" s="19" t="s">
        <v>49</v>
      </c>
      <c r="D2" s="19">
        <v>1</v>
      </c>
      <c r="E2" s="28">
        <v>350000000</v>
      </c>
    </row>
    <row r="3" spans="1:5" ht="17.25" x14ac:dyDescent="0.2">
      <c r="A3" s="19" t="s">
        <v>25</v>
      </c>
      <c r="B3" s="19" t="s">
        <v>32</v>
      </c>
      <c r="C3" s="19" t="s">
        <v>50</v>
      </c>
      <c r="D3" s="19">
        <v>1</v>
      </c>
      <c r="E3" s="28">
        <v>250000000</v>
      </c>
    </row>
    <row r="4" spans="1:5" ht="17.25" x14ac:dyDescent="0.2">
      <c r="A4" s="19" t="s">
        <v>26</v>
      </c>
      <c r="B4" s="19" t="s">
        <v>33</v>
      </c>
      <c r="C4" s="19" t="s">
        <v>51</v>
      </c>
      <c r="D4" s="19">
        <v>1</v>
      </c>
      <c r="E4" s="28">
        <v>350000000</v>
      </c>
    </row>
    <row r="5" spans="1:5" ht="17.25" x14ac:dyDescent="0.2">
      <c r="A5" s="19" t="s">
        <v>27</v>
      </c>
      <c r="B5" s="19" t="s">
        <v>34</v>
      </c>
      <c r="C5" s="19" t="s">
        <v>52</v>
      </c>
      <c r="D5" s="19">
        <v>1</v>
      </c>
      <c r="E5" s="28">
        <v>450000000</v>
      </c>
    </row>
    <row r="6" spans="1:5" ht="17.25" x14ac:dyDescent="0.2">
      <c r="A6" s="19" t="s">
        <v>28</v>
      </c>
      <c r="B6" s="19" t="s">
        <v>35</v>
      </c>
      <c r="C6" s="19" t="s">
        <v>52</v>
      </c>
      <c r="D6" s="19">
        <v>0</v>
      </c>
      <c r="E6" s="28">
        <v>100000000</v>
      </c>
    </row>
    <row r="7" spans="1:5" ht="17.25" x14ac:dyDescent="0.2">
      <c r="A7" s="19" t="s">
        <v>29</v>
      </c>
      <c r="B7" s="19" t="s">
        <v>43</v>
      </c>
      <c r="C7" s="19" t="s">
        <v>53</v>
      </c>
      <c r="D7" s="19">
        <v>0</v>
      </c>
      <c r="E7" s="28">
        <v>150000000</v>
      </c>
    </row>
    <row r="8" spans="1:5" ht="17.25" x14ac:dyDescent="0.2">
      <c r="A8" s="19" t="s">
        <v>30</v>
      </c>
      <c r="B8" s="19" t="s">
        <v>36</v>
      </c>
      <c r="C8" s="19" t="s">
        <v>54</v>
      </c>
      <c r="D8" s="19">
        <v>0</v>
      </c>
      <c r="E8" s="28">
        <v>0</v>
      </c>
    </row>
    <row r="9" spans="1:5" ht="17.25" x14ac:dyDescent="0.2">
      <c r="A9" s="19" t="s">
        <v>42</v>
      </c>
      <c r="B9" s="19" t="s">
        <v>37</v>
      </c>
      <c r="C9" s="19" t="s">
        <v>48</v>
      </c>
      <c r="D9" s="19">
        <v>1</v>
      </c>
      <c r="E9" s="28">
        <v>0</v>
      </c>
    </row>
    <row r="10" spans="1:5" ht="17.25" x14ac:dyDescent="0.2">
      <c r="A10" s="19" t="s">
        <v>39</v>
      </c>
      <c r="B10" s="19" t="s">
        <v>38</v>
      </c>
      <c r="C10" s="19" t="s">
        <v>55</v>
      </c>
      <c r="D10" s="19">
        <v>1</v>
      </c>
      <c r="E10" s="28">
        <v>0</v>
      </c>
    </row>
    <row r="11" spans="1:5" ht="17.25" x14ac:dyDescent="0.2">
      <c r="A11" s="19" t="s">
        <v>41</v>
      </c>
      <c r="B11" s="19" t="s">
        <v>40</v>
      </c>
      <c r="C11" s="19" t="s">
        <v>55</v>
      </c>
      <c r="D11" s="19">
        <v>1</v>
      </c>
      <c r="E11" s="28">
        <v>0</v>
      </c>
    </row>
    <row r="12" spans="1:5" ht="17.25" x14ac:dyDescent="0.2">
      <c r="A12" s="19" t="s">
        <v>46</v>
      </c>
      <c r="B12" s="19" t="s">
        <v>44</v>
      </c>
      <c r="C12" s="19" t="s">
        <v>56</v>
      </c>
      <c r="D12" s="19">
        <v>0</v>
      </c>
      <c r="E12" s="28">
        <v>100000000</v>
      </c>
    </row>
    <row r="13" spans="1:5" ht="19.5" x14ac:dyDescent="0.5">
      <c r="A13" s="29"/>
      <c r="B13" s="29"/>
      <c r="C13" s="29"/>
      <c r="D13" s="27">
        <f>SUM(D2:D12)</f>
        <v>7</v>
      </c>
      <c r="E13" s="30">
        <f>SUM(E2:E12)</f>
        <v>1750000000</v>
      </c>
    </row>
  </sheetData>
  <autoFilter ref="A1:E1"/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55"/>
  <sheetViews>
    <sheetView rightToLeft="1" topLeftCell="C49" workbookViewId="0">
      <selection activeCell="F60" sqref="F60"/>
    </sheetView>
  </sheetViews>
  <sheetFormatPr defaultRowHeight="14.25" x14ac:dyDescent="0.2"/>
  <cols>
    <col min="1" max="1" width="9.75" bestFit="1" customWidth="1"/>
    <col min="2" max="2" width="11.125" bestFit="1" customWidth="1"/>
    <col min="3" max="3" width="65.125" bestFit="1" customWidth="1"/>
    <col min="4" max="4" width="25.125" bestFit="1" customWidth="1"/>
    <col min="5" max="5" width="25" bestFit="1" customWidth="1"/>
    <col min="6" max="6" width="15" bestFit="1" customWidth="1"/>
    <col min="7" max="7" width="22.625" bestFit="1" customWidth="1"/>
    <col min="8" max="8" width="40.375" customWidth="1"/>
    <col min="9" max="10" width="22.375" customWidth="1"/>
  </cols>
  <sheetData>
    <row r="1" spans="1:10" ht="27" thickBot="1" x14ac:dyDescent="0.8">
      <c r="A1" s="106" t="s">
        <v>68</v>
      </c>
      <c r="B1" s="106"/>
      <c r="C1" s="106"/>
      <c r="D1" s="106"/>
      <c r="E1" s="107"/>
      <c r="F1" s="107"/>
      <c r="G1" s="107"/>
      <c r="H1" s="107"/>
      <c r="I1" s="107"/>
      <c r="J1" s="107"/>
    </row>
    <row r="2" spans="1:10" ht="27" thickBot="1" x14ac:dyDescent="0.8">
      <c r="A2" s="4" t="s">
        <v>0</v>
      </c>
      <c r="B2" s="5" t="s">
        <v>1</v>
      </c>
      <c r="C2" s="6" t="s">
        <v>2</v>
      </c>
      <c r="D2" s="71" t="s">
        <v>323</v>
      </c>
      <c r="E2" s="71" t="s">
        <v>322</v>
      </c>
      <c r="F2" s="10" t="s">
        <v>100</v>
      </c>
      <c r="G2" s="10" t="s">
        <v>79</v>
      </c>
      <c r="H2" s="73" t="s">
        <v>309</v>
      </c>
      <c r="I2" s="71" t="s">
        <v>321</v>
      </c>
      <c r="J2" s="71" t="s">
        <v>320</v>
      </c>
    </row>
    <row r="3" spans="1:10" ht="26.25" x14ac:dyDescent="0.75">
      <c r="A3" s="1">
        <v>1</v>
      </c>
      <c r="B3" s="47">
        <v>14000531</v>
      </c>
      <c r="C3" s="62" t="s">
        <v>81</v>
      </c>
      <c r="D3" s="12">
        <v>50000000</v>
      </c>
      <c r="E3" s="12">
        <v>50000000</v>
      </c>
      <c r="F3" s="9" t="s">
        <v>101</v>
      </c>
      <c r="G3" s="49" t="s">
        <v>102</v>
      </c>
      <c r="H3" s="74" t="s">
        <v>312</v>
      </c>
      <c r="I3" s="9">
        <f>D3+D4+D5+D10+D15+D19+D20+D24+D25+D27+D31+D36+D38+D45+D49</f>
        <v>463024740</v>
      </c>
      <c r="J3" s="9">
        <f>E3+E4+E5+E10+E15+E19+E20+E24+E25+E27+E31+E36+E38+E45+E49</f>
        <v>463024740</v>
      </c>
    </row>
    <row r="4" spans="1:10" ht="26.25" x14ac:dyDescent="0.75">
      <c r="A4" s="47">
        <v>2</v>
      </c>
      <c r="B4" s="47">
        <v>14000631</v>
      </c>
      <c r="C4" s="62" t="s">
        <v>82</v>
      </c>
      <c r="D4" s="12">
        <v>30000000</v>
      </c>
      <c r="E4" s="12">
        <v>30000000</v>
      </c>
      <c r="F4" s="12" t="s">
        <v>120</v>
      </c>
      <c r="G4" s="49" t="s">
        <v>129</v>
      </c>
      <c r="H4" s="75" t="s">
        <v>311</v>
      </c>
      <c r="I4" s="9">
        <f>D11+D17+D32+D33+D53+D54</f>
        <v>260000000</v>
      </c>
      <c r="J4" s="9">
        <f>E11+E17+E32+E33+E53+E54</f>
        <v>260000000</v>
      </c>
    </row>
    <row r="5" spans="1:10" ht="26.25" x14ac:dyDescent="0.75">
      <c r="A5" s="1">
        <v>3</v>
      </c>
      <c r="B5" s="47">
        <v>14000617</v>
      </c>
      <c r="C5" s="62" t="s">
        <v>119</v>
      </c>
      <c r="D5" s="12">
        <v>10000000</v>
      </c>
      <c r="E5" s="12">
        <v>10000000</v>
      </c>
      <c r="F5" s="12" t="s">
        <v>120</v>
      </c>
      <c r="G5" s="49" t="s">
        <v>121</v>
      </c>
      <c r="H5" s="76" t="s">
        <v>310</v>
      </c>
      <c r="I5" s="9">
        <f>D18+D34+D40+D50</f>
        <v>180000000</v>
      </c>
      <c r="J5" s="9">
        <f>E18+E34+E40+E50</f>
        <v>210000000</v>
      </c>
    </row>
    <row r="6" spans="1:10" ht="26.25" x14ac:dyDescent="0.75">
      <c r="A6" s="47">
        <v>4</v>
      </c>
      <c r="B6" s="14" t="s">
        <v>69</v>
      </c>
      <c r="C6" s="70" t="s">
        <v>83</v>
      </c>
      <c r="D6" s="9">
        <v>50000000</v>
      </c>
      <c r="E6" s="9">
        <v>50000000</v>
      </c>
      <c r="F6" s="9" t="s">
        <v>120</v>
      </c>
      <c r="G6" s="55">
        <v>14000631</v>
      </c>
      <c r="H6" s="77" t="s">
        <v>313</v>
      </c>
      <c r="I6" s="9">
        <f>D9+D16+D23+D37+D41</f>
        <v>220000000</v>
      </c>
      <c r="J6" s="9">
        <f>E9+E16+E23+E37+E41</f>
        <v>220000000</v>
      </c>
    </row>
    <row r="7" spans="1:10" ht="26.25" x14ac:dyDescent="0.75">
      <c r="A7" s="1">
        <v>5</v>
      </c>
      <c r="B7" s="14" t="s">
        <v>70</v>
      </c>
      <c r="C7" s="70" t="s">
        <v>94</v>
      </c>
      <c r="D7" s="9">
        <v>30000000</v>
      </c>
      <c r="E7" s="9">
        <v>30000000</v>
      </c>
      <c r="F7" s="9" t="s">
        <v>104</v>
      </c>
      <c r="G7" s="49" t="s">
        <v>152</v>
      </c>
      <c r="H7" s="78" t="s">
        <v>314</v>
      </c>
      <c r="I7" s="9">
        <f>D13+D14+D29+D35+D52</f>
        <v>230000000</v>
      </c>
      <c r="J7" s="9">
        <f>E13+E14+E29+E35+E52</f>
        <v>230000000</v>
      </c>
    </row>
    <row r="8" spans="1:10" ht="26.25" x14ac:dyDescent="0.75">
      <c r="A8" s="47">
        <v>6</v>
      </c>
      <c r="B8" s="14" t="s">
        <v>122</v>
      </c>
      <c r="C8" s="69" t="s">
        <v>127</v>
      </c>
      <c r="D8" s="12">
        <v>5000000</v>
      </c>
      <c r="E8" s="12">
        <v>5000000</v>
      </c>
      <c r="F8" s="9" t="s">
        <v>104</v>
      </c>
      <c r="G8" s="49" t="s">
        <v>122</v>
      </c>
      <c r="H8" s="79" t="s">
        <v>315</v>
      </c>
      <c r="I8" s="9">
        <f>D8+D44+D46</f>
        <v>95000000</v>
      </c>
      <c r="J8" s="9">
        <f>E8+E44+E46</f>
        <v>95000000</v>
      </c>
    </row>
    <row r="9" spans="1:10" ht="26.25" x14ac:dyDescent="0.75">
      <c r="A9" s="1">
        <v>7</v>
      </c>
      <c r="B9" s="14" t="s">
        <v>70</v>
      </c>
      <c r="C9" s="63" t="s">
        <v>84</v>
      </c>
      <c r="D9" s="9">
        <v>50000000</v>
      </c>
      <c r="E9" s="9">
        <v>50000000</v>
      </c>
      <c r="F9" s="9" t="s">
        <v>104</v>
      </c>
      <c r="G9" s="49" t="s">
        <v>80</v>
      </c>
      <c r="H9" s="80" t="s">
        <v>316</v>
      </c>
      <c r="I9" s="9">
        <f>D47+D48</f>
        <v>90000000</v>
      </c>
      <c r="J9" s="9">
        <f>E47+E48</f>
        <v>90000000</v>
      </c>
    </row>
    <row r="10" spans="1:10" ht="26.25" x14ac:dyDescent="0.75">
      <c r="A10" s="47">
        <v>8</v>
      </c>
      <c r="B10" s="14" t="s">
        <v>122</v>
      </c>
      <c r="C10" s="62" t="s">
        <v>119</v>
      </c>
      <c r="D10" s="12">
        <v>15956000</v>
      </c>
      <c r="E10" s="12">
        <v>15956000</v>
      </c>
      <c r="F10" s="9" t="s">
        <v>172</v>
      </c>
      <c r="G10" s="49" t="s">
        <v>174</v>
      </c>
      <c r="H10" s="81" t="s">
        <v>317</v>
      </c>
      <c r="I10" s="9">
        <f>D6+D7+D22+D30+D39+D51</f>
        <v>250000000</v>
      </c>
      <c r="J10" s="9">
        <f>E6+E7+E22+E30+E39+E51</f>
        <v>250000000</v>
      </c>
    </row>
    <row r="11" spans="1:10" ht="26.25" x14ac:dyDescent="0.75">
      <c r="A11" s="1">
        <v>9</v>
      </c>
      <c r="B11" s="14" t="s">
        <v>71</v>
      </c>
      <c r="C11" s="66" t="s">
        <v>95</v>
      </c>
      <c r="D11" s="9">
        <v>30000000</v>
      </c>
      <c r="E11" s="9">
        <v>30000000</v>
      </c>
      <c r="F11" s="9" t="s">
        <v>172</v>
      </c>
      <c r="G11" s="49" t="s">
        <v>187</v>
      </c>
      <c r="H11" s="82" t="s">
        <v>318</v>
      </c>
      <c r="I11" s="9">
        <f>D12+D21+D26+D28+D42+D43</f>
        <v>230000000</v>
      </c>
      <c r="J11" s="9">
        <f>E12+E21+E26+E28+E42+E43</f>
        <v>230000000</v>
      </c>
    </row>
    <row r="12" spans="1:10" ht="26.25" x14ac:dyDescent="0.75">
      <c r="A12" s="47">
        <v>10</v>
      </c>
      <c r="B12" s="14" t="s">
        <v>71</v>
      </c>
      <c r="C12" s="15" t="s">
        <v>85</v>
      </c>
      <c r="D12" s="9">
        <v>50000000</v>
      </c>
      <c r="E12" s="9">
        <v>50000000</v>
      </c>
      <c r="F12" s="9" t="s">
        <v>172</v>
      </c>
      <c r="G12" s="49" t="s">
        <v>173</v>
      </c>
      <c r="H12" s="72" t="s">
        <v>319</v>
      </c>
      <c r="I12" s="54">
        <f>SUM(I3:I11)</f>
        <v>2018024740</v>
      </c>
      <c r="J12" s="54">
        <f>SUM(J3:J11)</f>
        <v>2048024740</v>
      </c>
    </row>
    <row r="13" spans="1:10" ht="26.25" x14ac:dyDescent="0.75">
      <c r="A13" s="1">
        <v>11</v>
      </c>
      <c r="B13" s="14" t="s">
        <v>72</v>
      </c>
      <c r="C13" s="68" t="s">
        <v>96</v>
      </c>
      <c r="D13" s="9">
        <v>30000000</v>
      </c>
      <c r="E13" s="9">
        <v>30000000</v>
      </c>
      <c r="F13" s="9" t="s">
        <v>198</v>
      </c>
      <c r="G13" s="49" t="s">
        <v>199</v>
      </c>
    </row>
    <row r="14" spans="1:10" ht="26.25" x14ac:dyDescent="0.75">
      <c r="A14" s="47">
        <v>12</v>
      </c>
      <c r="B14" s="14" t="s">
        <v>72</v>
      </c>
      <c r="C14" s="68" t="s">
        <v>86</v>
      </c>
      <c r="D14" s="9">
        <v>50000000</v>
      </c>
      <c r="E14" s="9">
        <v>50000000</v>
      </c>
      <c r="F14" s="9" t="s">
        <v>198</v>
      </c>
      <c r="G14" s="49" t="s">
        <v>72</v>
      </c>
    </row>
    <row r="15" spans="1:10" ht="26.25" x14ac:dyDescent="0.75">
      <c r="A15" s="1">
        <v>13</v>
      </c>
      <c r="B15" s="14" t="s">
        <v>211</v>
      </c>
      <c r="C15" s="62" t="s">
        <v>119</v>
      </c>
      <c r="D15" s="9">
        <v>10000000</v>
      </c>
      <c r="E15" s="9">
        <v>10000000</v>
      </c>
      <c r="F15" s="9" t="s">
        <v>220</v>
      </c>
      <c r="G15" s="49" t="s">
        <v>211</v>
      </c>
    </row>
    <row r="16" spans="1:10" ht="26.25" x14ac:dyDescent="0.75">
      <c r="A16" s="47">
        <v>14</v>
      </c>
      <c r="B16" s="14" t="s">
        <v>73</v>
      </c>
      <c r="C16" s="63" t="s">
        <v>97</v>
      </c>
      <c r="D16" s="9">
        <v>30000000</v>
      </c>
      <c r="E16" s="9">
        <v>30000000</v>
      </c>
      <c r="F16" s="9" t="s">
        <v>220</v>
      </c>
      <c r="G16" s="49" t="s">
        <v>214</v>
      </c>
    </row>
    <row r="17" spans="1:7" ht="26.25" x14ac:dyDescent="0.75">
      <c r="A17" s="1">
        <v>15</v>
      </c>
      <c r="B17" s="14" t="s">
        <v>73</v>
      </c>
      <c r="C17" s="66" t="s">
        <v>87</v>
      </c>
      <c r="D17" s="9">
        <v>50000000</v>
      </c>
      <c r="E17" s="9">
        <v>50000000</v>
      </c>
      <c r="F17" s="9" t="s">
        <v>220</v>
      </c>
      <c r="G17" s="49" t="s">
        <v>73</v>
      </c>
    </row>
    <row r="18" spans="1:7" ht="26.25" x14ac:dyDescent="0.75">
      <c r="A18" s="47">
        <v>16</v>
      </c>
      <c r="B18" s="14" t="s">
        <v>74</v>
      </c>
      <c r="C18" s="67" t="s">
        <v>98</v>
      </c>
      <c r="D18" s="9">
        <v>30000000</v>
      </c>
      <c r="E18" s="9">
        <v>30000000</v>
      </c>
      <c r="F18" s="9" t="s">
        <v>219</v>
      </c>
      <c r="G18" s="49" t="s">
        <v>218</v>
      </c>
    </row>
    <row r="19" spans="1:7" ht="26.25" x14ac:dyDescent="0.75">
      <c r="A19" s="1">
        <v>17</v>
      </c>
      <c r="B19" s="14" t="s">
        <v>74</v>
      </c>
      <c r="C19" s="62" t="s">
        <v>119</v>
      </c>
      <c r="D19" s="9">
        <v>19290620</v>
      </c>
      <c r="E19" s="9">
        <v>19290620</v>
      </c>
      <c r="F19" s="9" t="s">
        <v>243</v>
      </c>
      <c r="G19" s="49" t="s">
        <v>239</v>
      </c>
    </row>
    <row r="20" spans="1:7" ht="26.25" x14ac:dyDescent="0.75">
      <c r="A20" s="47">
        <v>18</v>
      </c>
      <c r="B20" s="14" t="s">
        <v>74</v>
      </c>
      <c r="C20" s="62" t="s">
        <v>88</v>
      </c>
      <c r="D20" s="9">
        <v>50000000</v>
      </c>
      <c r="E20" s="9">
        <v>50000000</v>
      </c>
      <c r="F20" s="9" t="s">
        <v>243</v>
      </c>
      <c r="G20" s="49" t="s">
        <v>242</v>
      </c>
    </row>
    <row r="21" spans="1:7" ht="26.25" x14ac:dyDescent="0.75">
      <c r="A21" s="1">
        <v>19</v>
      </c>
      <c r="B21" s="14" t="s">
        <v>75</v>
      </c>
      <c r="C21" s="15" t="s">
        <v>99</v>
      </c>
      <c r="D21" s="9">
        <v>30000000</v>
      </c>
      <c r="E21" s="9">
        <v>30000000</v>
      </c>
      <c r="F21" s="9" t="s">
        <v>248</v>
      </c>
      <c r="G21" s="49" t="s">
        <v>251</v>
      </c>
    </row>
    <row r="22" spans="1:7" ht="26.25" x14ac:dyDescent="0.75">
      <c r="A22" s="47">
        <v>20</v>
      </c>
      <c r="B22" s="14" t="s">
        <v>75</v>
      </c>
      <c r="C22" s="70" t="s">
        <v>89</v>
      </c>
      <c r="D22" s="9">
        <v>50000000</v>
      </c>
      <c r="E22" s="9">
        <v>50000000</v>
      </c>
      <c r="F22" s="9" t="s">
        <v>248</v>
      </c>
      <c r="G22" s="49" t="s">
        <v>250</v>
      </c>
    </row>
    <row r="23" spans="1:7" ht="26.25" x14ac:dyDescent="0.75">
      <c r="A23" s="1">
        <v>21</v>
      </c>
      <c r="B23" s="14" t="s">
        <v>75</v>
      </c>
      <c r="C23" s="63" t="s">
        <v>90</v>
      </c>
      <c r="D23" s="9">
        <v>50000000</v>
      </c>
      <c r="E23" s="9">
        <v>50000000</v>
      </c>
      <c r="F23" s="9" t="s">
        <v>248</v>
      </c>
      <c r="G23" s="49" t="s">
        <v>249</v>
      </c>
    </row>
    <row r="24" spans="1:7" ht="26.25" x14ac:dyDescent="0.75">
      <c r="A24" s="47">
        <v>22</v>
      </c>
      <c r="B24" s="14" t="s">
        <v>75</v>
      </c>
      <c r="C24" s="62" t="s">
        <v>324</v>
      </c>
      <c r="D24" s="12">
        <v>30000000</v>
      </c>
      <c r="E24" s="12">
        <v>30000000</v>
      </c>
      <c r="F24" s="9" t="s">
        <v>248</v>
      </c>
      <c r="G24" s="49" t="s">
        <v>325</v>
      </c>
    </row>
    <row r="25" spans="1:7" ht="26.25" x14ac:dyDescent="0.75">
      <c r="A25" s="1">
        <v>23</v>
      </c>
      <c r="B25" s="14" t="s">
        <v>75</v>
      </c>
      <c r="C25" s="62" t="s">
        <v>333</v>
      </c>
      <c r="D25" s="12">
        <v>30000000</v>
      </c>
      <c r="E25" s="12">
        <v>30000000</v>
      </c>
      <c r="F25" s="9" t="s">
        <v>248</v>
      </c>
      <c r="G25" s="49" t="s">
        <v>325</v>
      </c>
    </row>
    <row r="26" spans="1:7" ht="26.25" x14ac:dyDescent="0.75">
      <c r="A26" s="47">
        <v>24</v>
      </c>
      <c r="B26" s="14" t="s">
        <v>76</v>
      </c>
      <c r="C26" s="15" t="s">
        <v>91</v>
      </c>
      <c r="D26" s="9">
        <v>50000000</v>
      </c>
      <c r="E26" s="9">
        <v>50000000</v>
      </c>
      <c r="F26" s="9" t="s">
        <v>272</v>
      </c>
      <c r="G26" s="49" t="s">
        <v>271</v>
      </c>
    </row>
    <row r="27" spans="1:7" ht="26.25" x14ac:dyDescent="0.75">
      <c r="A27" s="1">
        <v>25</v>
      </c>
      <c r="B27" s="47">
        <v>14010131</v>
      </c>
      <c r="C27" s="62" t="s">
        <v>273</v>
      </c>
      <c r="D27" s="12">
        <v>30000000</v>
      </c>
      <c r="E27" s="12">
        <v>30000000</v>
      </c>
      <c r="F27" s="9" t="s">
        <v>272</v>
      </c>
      <c r="G27" s="49" t="s">
        <v>278</v>
      </c>
    </row>
    <row r="28" spans="1:7" ht="26.25" x14ac:dyDescent="0.75">
      <c r="A28" s="47">
        <v>26</v>
      </c>
      <c r="B28" s="14" t="s">
        <v>71</v>
      </c>
      <c r="C28" s="15" t="s">
        <v>332</v>
      </c>
      <c r="D28" s="12">
        <v>10000000</v>
      </c>
      <c r="E28" s="12">
        <v>10000000</v>
      </c>
      <c r="F28" s="9" t="s">
        <v>272</v>
      </c>
      <c r="G28" s="49" t="s">
        <v>329</v>
      </c>
    </row>
    <row r="29" spans="1:7" ht="26.25" x14ac:dyDescent="0.75">
      <c r="A29" s="47">
        <v>28</v>
      </c>
      <c r="B29" s="14" t="s">
        <v>77</v>
      </c>
      <c r="C29" s="68" t="s">
        <v>92</v>
      </c>
      <c r="D29" s="9">
        <v>60000000</v>
      </c>
      <c r="E29" s="9">
        <v>60000000</v>
      </c>
      <c r="F29" s="9" t="s">
        <v>336</v>
      </c>
      <c r="G29" s="49" t="s">
        <v>77</v>
      </c>
    </row>
    <row r="30" spans="1:7" ht="26.25" x14ac:dyDescent="0.75">
      <c r="A30" s="1">
        <v>29</v>
      </c>
      <c r="B30" s="47">
        <v>14010231</v>
      </c>
      <c r="C30" s="70" t="s">
        <v>283</v>
      </c>
      <c r="D30" s="12">
        <v>30000000</v>
      </c>
      <c r="E30" s="12">
        <v>30000000</v>
      </c>
      <c r="F30" s="9" t="s">
        <v>336</v>
      </c>
      <c r="G30" s="49" t="s">
        <v>337</v>
      </c>
    </row>
    <row r="31" spans="1:7" ht="26.25" x14ac:dyDescent="0.75">
      <c r="A31" s="1">
        <v>27</v>
      </c>
      <c r="B31" s="14" t="s">
        <v>339</v>
      </c>
      <c r="C31" s="62" t="s">
        <v>119</v>
      </c>
      <c r="D31" s="9">
        <v>30790120</v>
      </c>
      <c r="E31" s="9">
        <v>30790120</v>
      </c>
      <c r="F31" s="9" t="s">
        <v>342</v>
      </c>
      <c r="G31" s="49" t="s">
        <v>339</v>
      </c>
    </row>
    <row r="32" spans="1:7" ht="26.25" x14ac:dyDescent="0.75">
      <c r="A32" s="47">
        <v>30</v>
      </c>
      <c r="B32" s="14" t="s">
        <v>78</v>
      </c>
      <c r="C32" s="66" t="s">
        <v>93</v>
      </c>
      <c r="D32" s="9">
        <v>60000000</v>
      </c>
      <c r="E32" s="9">
        <v>60000000</v>
      </c>
      <c r="F32" s="9" t="s">
        <v>342</v>
      </c>
      <c r="G32" s="49" t="s">
        <v>78</v>
      </c>
    </row>
    <row r="33" spans="1:7" ht="26.25" x14ac:dyDescent="0.75">
      <c r="A33" s="1">
        <v>31</v>
      </c>
      <c r="B33" s="14" t="s">
        <v>78</v>
      </c>
      <c r="C33" s="66" t="s">
        <v>284</v>
      </c>
      <c r="D33" s="9">
        <v>30000000</v>
      </c>
      <c r="E33" s="9">
        <v>30000000</v>
      </c>
      <c r="F33" s="9" t="s">
        <v>342</v>
      </c>
      <c r="G33" s="49" t="s">
        <v>78</v>
      </c>
    </row>
    <row r="34" spans="1:7" ht="26.25" x14ac:dyDescent="0.75">
      <c r="A34" s="47">
        <v>32</v>
      </c>
      <c r="B34" s="14" t="s">
        <v>373</v>
      </c>
      <c r="C34" s="67" t="s">
        <v>296</v>
      </c>
      <c r="D34" s="9">
        <v>60000000</v>
      </c>
      <c r="E34" s="9">
        <v>60000000</v>
      </c>
      <c r="F34" s="9" t="s">
        <v>371</v>
      </c>
      <c r="G34" s="49" t="s">
        <v>373</v>
      </c>
    </row>
    <row r="35" spans="1:7" ht="26.25" x14ac:dyDescent="0.75">
      <c r="A35" s="1">
        <v>33</v>
      </c>
      <c r="B35" s="14" t="s">
        <v>375</v>
      </c>
      <c r="C35" s="68" t="s">
        <v>285</v>
      </c>
      <c r="D35" s="9">
        <v>30000000</v>
      </c>
      <c r="E35" s="9">
        <v>30000000</v>
      </c>
      <c r="F35" s="9" t="s">
        <v>371</v>
      </c>
      <c r="G35" s="49" t="s">
        <v>375</v>
      </c>
    </row>
    <row r="36" spans="1:7" ht="26.25" x14ac:dyDescent="0.75">
      <c r="A36" s="47">
        <v>34</v>
      </c>
      <c r="B36" s="14" t="s">
        <v>294</v>
      </c>
      <c r="C36" s="62" t="s">
        <v>81</v>
      </c>
      <c r="D36" s="9">
        <v>60000000</v>
      </c>
      <c r="E36" s="9">
        <v>60000000</v>
      </c>
      <c r="F36" s="9" t="s">
        <v>399</v>
      </c>
      <c r="G36" s="49" t="s">
        <v>294</v>
      </c>
    </row>
    <row r="37" spans="1:7" ht="26.25" x14ac:dyDescent="0.75">
      <c r="A37" s="1">
        <v>35</v>
      </c>
      <c r="B37" s="14" t="s">
        <v>294</v>
      </c>
      <c r="C37" s="63" t="s">
        <v>286</v>
      </c>
      <c r="D37" s="9">
        <v>30000000</v>
      </c>
      <c r="E37" s="9">
        <v>30000000</v>
      </c>
      <c r="F37" s="9" t="s">
        <v>399</v>
      </c>
      <c r="G37" s="49" t="s">
        <v>396</v>
      </c>
    </row>
    <row r="38" spans="1:7" ht="26.25" x14ac:dyDescent="0.75">
      <c r="A38" s="1">
        <v>27</v>
      </c>
      <c r="B38" s="14" t="s">
        <v>294</v>
      </c>
      <c r="C38" s="62" t="s">
        <v>119</v>
      </c>
      <c r="D38" s="9">
        <v>49717000</v>
      </c>
      <c r="E38" s="9">
        <v>49717000</v>
      </c>
      <c r="F38" s="9" t="s">
        <v>399</v>
      </c>
      <c r="G38" s="49" t="s">
        <v>294</v>
      </c>
    </row>
    <row r="39" spans="1:7" ht="26.25" x14ac:dyDescent="0.75">
      <c r="A39" s="47">
        <v>36</v>
      </c>
      <c r="B39" s="14" t="s">
        <v>295</v>
      </c>
      <c r="C39" s="70" t="s">
        <v>83</v>
      </c>
      <c r="D39" s="9">
        <v>60000000</v>
      </c>
      <c r="E39" s="9">
        <v>60000000</v>
      </c>
      <c r="F39" s="9" t="s">
        <v>372</v>
      </c>
      <c r="G39" s="49" t="s">
        <v>412</v>
      </c>
    </row>
    <row r="40" spans="1:7" ht="26.25" x14ac:dyDescent="0.75">
      <c r="A40" s="1">
        <v>37</v>
      </c>
      <c r="B40" s="14" t="s">
        <v>295</v>
      </c>
      <c r="C40" s="67" t="s">
        <v>287</v>
      </c>
      <c r="D40" s="9">
        <v>30000000</v>
      </c>
      <c r="E40" s="9">
        <v>30000000</v>
      </c>
      <c r="F40" s="9" t="s">
        <v>372</v>
      </c>
      <c r="G40" s="49" t="s">
        <v>373</v>
      </c>
    </row>
    <row r="41" spans="1:7" ht="26.25" x14ac:dyDescent="0.75">
      <c r="A41" s="47">
        <v>38</v>
      </c>
      <c r="B41" s="14" t="s">
        <v>297</v>
      </c>
      <c r="C41" s="63" t="s">
        <v>298</v>
      </c>
      <c r="D41" s="9">
        <v>60000000</v>
      </c>
      <c r="E41" s="9">
        <v>60000000</v>
      </c>
      <c r="F41" s="9" t="s">
        <v>427</v>
      </c>
      <c r="G41" s="49" t="s">
        <v>434</v>
      </c>
    </row>
    <row r="42" spans="1:7" ht="26.25" x14ac:dyDescent="0.75">
      <c r="A42" s="1">
        <v>39</v>
      </c>
      <c r="B42" s="14" t="s">
        <v>297</v>
      </c>
      <c r="C42" s="65" t="s">
        <v>288</v>
      </c>
      <c r="D42" s="9">
        <v>30000000</v>
      </c>
      <c r="E42" s="9">
        <v>30000000</v>
      </c>
      <c r="F42" s="9" t="s">
        <v>427</v>
      </c>
      <c r="G42" s="49" t="s">
        <v>424</v>
      </c>
    </row>
    <row r="43" spans="1:7" ht="26.25" x14ac:dyDescent="0.75">
      <c r="A43" s="47">
        <v>40</v>
      </c>
      <c r="B43" s="14" t="s">
        <v>299</v>
      </c>
      <c r="C43" s="65" t="s">
        <v>85</v>
      </c>
      <c r="D43" s="9">
        <v>60000000</v>
      </c>
      <c r="E43" s="9">
        <v>60000000</v>
      </c>
      <c r="F43" s="9" t="s">
        <v>472</v>
      </c>
      <c r="G43" s="49" t="s">
        <v>466</v>
      </c>
    </row>
    <row r="44" spans="1:7" ht="26.25" x14ac:dyDescent="0.75">
      <c r="A44" s="1">
        <v>41</v>
      </c>
      <c r="B44" s="14" t="s">
        <v>299</v>
      </c>
      <c r="C44" s="69" t="s">
        <v>289</v>
      </c>
      <c r="D44" s="9">
        <v>30000000</v>
      </c>
      <c r="E44" s="9">
        <v>30000000</v>
      </c>
      <c r="F44" s="9" t="s">
        <v>472</v>
      </c>
      <c r="G44" s="49" t="s">
        <v>473</v>
      </c>
    </row>
    <row r="45" spans="1:7" ht="26.25" x14ac:dyDescent="0.75">
      <c r="A45" s="1">
        <v>27</v>
      </c>
      <c r="B45" s="14" t="s">
        <v>481</v>
      </c>
      <c r="C45" s="62" t="s">
        <v>119</v>
      </c>
      <c r="D45" s="9">
        <v>17271000</v>
      </c>
      <c r="E45" s="9">
        <v>17271000</v>
      </c>
      <c r="F45" s="9" t="s">
        <v>522</v>
      </c>
      <c r="G45" s="49" t="s">
        <v>481</v>
      </c>
    </row>
    <row r="46" spans="1:7" ht="26.25" x14ac:dyDescent="0.75">
      <c r="A46" s="47">
        <v>42</v>
      </c>
      <c r="B46" s="14" t="s">
        <v>300</v>
      </c>
      <c r="C46" s="69" t="s">
        <v>301</v>
      </c>
      <c r="D46" s="9">
        <v>60000000</v>
      </c>
      <c r="E46" s="9">
        <v>60000000</v>
      </c>
      <c r="F46" s="9" t="s">
        <v>475</v>
      </c>
      <c r="G46" s="49" t="s">
        <v>481</v>
      </c>
    </row>
    <row r="47" spans="1:7" ht="26.25" x14ac:dyDescent="0.75">
      <c r="A47" s="1">
        <v>43</v>
      </c>
      <c r="B47" s="14" t="s">
        <v>300</v>
      </c>
      <c r="C47" s="64" t="s">
        <v>290</v>
      </c>
      <c r="D47" s="9">
        <v>30000000</v>
      </c>
      <c r="E47" s="9">
        <v>30000000</v>
      </c>
      <c r="F47" s="9" t="s">
        <v>475</v>
      </c>
      <c r="G47" s="49" t="s">
        <v>503</v>
      </c>
    </row>
    <row r="48" spans="1:7" ht="26.25" x14ac:dyDescent="0.75">
      <c r="A48" s="47">
        <v>44</v>
      </c>
      <c r="B48" s="14" t="s">
        <v>302</v>
      </c>
      <c r="C48" s="64" t="s">
        <v>303</v>
      </c>
      <c r="D48" s="9">
        <v>60000000</v>
      </c>
      <c r="E48" s="9">
        <v>60000000</v>
      </c>
      <c r="F48" s="9" t="s">
        <v>524</v>
      </c>
      <c r="G48" s="49" t="s">
        <v>523</v>
      </c>
    </row>
    <row r="49" spans="1:7" ht="26.25" x14ac:dyDescent="0.75">
      <c r="A49" s="1">
        <v>45</v>
      </c>
      <c r="B49" s="14" t="s">
        <v>302</v>
      </c>
      <c r="C49" s="62" t="s">
        <v>291</v>
      </c>
      <c r="D49" s="9">
        <v>30000000</v>
      </c>
      <c r="E49" s="9">
        <v>30000000</v>
      </c>
      <c r="F49" s="9" t="s">
        <v>524</v>
      </c>
      <c r="G49" s="49" t="s">
        <v>527</v>
      </c>
    </row>
    <row r="50" spans="1:7" ht="26.25" x14ac:dyDescent="0.75">
      <c r="A50" s="47">
        <v>46</v>
      </c>
      <c r="B50" s="14" t="s">
        <v>305</v>
      </c>
      <c r="C50" s="67" t="s">
        <v>304</v>
      </c>
      <c r="D50" s="9">
        <v>60000000</v>
      </c>
      <c r="E50" s="9">
        <v>90000000</v>
      </c>
      <c r="F50" s="9" t="s">
        <v>525</v>
      </c>
      <c r="G50" s="49" t="s">
        <v>305</v>
      </c>
    </row>
    <row r="51" spans="1:7" ht="26.25" x14ac:dyDescent="0.75">
      <c r="A51" s="1">
        <v>47</v>
      </c>
      <c r="B51" s="14" t="s">
        <v>305</v>
      </c>
      <c r="C51" s="70" t="s">
        <v>292</v>
      </c>
      <c r="D51" s="9">
        <v>30000000</v>
      </c>
      <c r="E51" s="9">
        <v>30000000</v>
      </c>
      <c r="F51" s="9" t="s">
        <v>525</v>
      </c>
      <c r="G51" s="49" t="s">
        <v>305</v>
      </c>
    </row>
    <row r="52" spans="1:7" ht="26.25" x14ac:dyDescent="0.75">
      <c r="A52" s="47">
        <v>48</v>
      </c>
      <c r="B52" s="14" t="s">
        <v>306</v>
      </c>
      <c r="C52" s="68" t="s">
        <v>307</v>
      </c>
      <c r="D52" s="9">
        <v>60000000</v>
      </c>
      <c r="E52" s="9">
        <v>60000000</v>
      </c>
      <c r="F52" s="9" t="s">
        <v>526</v>
      </c>
      <c r="G52" s="49" t="s">
        <v>306</v>
      </c>
    </row>
    <row r="53" spans="1:7" ht="26.25" x14ac:dyDescent="0.75">
      <c r="A53" s="1">
        <v>49</v>
      </c>
      <c r="B53" s="14" t="s">
        <v>306</v>
      </c>
      <c r="C53" s="66" t="s">
        <v>293</v>
      </c>
      <c r="D53" s="9">
        <v>30000000</v>
      </c>
      <c r="E53" s="9">
        <v>30000000</v>
      </c>
      <c r="F53" s="9" t="s">
        <v>526</v>
      </c>
      <c r="G53" s="49" t="s">
        <v>561</v>
      </c>
    </row>
    <row r="54" spans="1:7" ht="26.25" x14ac:dyDescent="0.75">
      <c r="A54" s="47">
        <v>50</v>
      </c>
      <c r="B54" s="14" t="s">
        <v>306</v>
      </c>
      <c r="C54" s="66" t="s">
        <v>308</v>
      </c>
      <c r="D54" s="9">
        <v>60000000</v>
      </c>
      <c r="E54" s="9">
        <v>60000000</v>
      </c>
      <c r="F54" s="9" t="s">
        <v>526</v>
      </c>
      <c r="G54" s="49" t="s">
        <v>561</v>
      </c>
    </row>
    <row r="55" spans="1:7" ht="33.75" x14ac:dyDescent="0.95">
      <c r="A55" s="108" t="s">
        <v>334</v>
      </c>
      <c r="B55" s="109"/>
      <c r="C55" s="110"/>
      <c r="D55" s="54">
        <f>SUM(D3:D54)</f>
        <v>2018024740</v>
      </c>
      <c r="E55" s="54">
        <f>SUM(E3:E54)</f>
        <v>2048024740</v>
      </c>
    </row>
  </sheetData>
  <autoFilter ref="A2:J55"/>
  <mergeCells count="2">
    <mergeCell ref="A1:J1"/>
    <mergeCell ref="A55:C55"/>
  </mergeCells>
  <pageMargins left="0.7" right="0.7" top="0.75" bottom="0.75" header="0.3" footer="0.3"/>
  <pageSetup orientation="portrait" r:id="rId1"/>
  <ignoredErrors>
    <ignoredError sqref="G3:G4 B28 B6:B26 B45:B54 G45:G47 G31:G38 G39:G44 B31:B38 B39:B44 B29 G7:G28 G29:G30 G49:G54 G4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1"/>
  <sheetViews>
    <sheetView rightToLeft="1" topLeftCell="C1" workbookViewId="0">
      <selection activeCell="F2" sqref="F2"/>
    </sheetView>
  </sheetViews>
  <sheetFormatPr defaultRowHeight="14.25" x14ac:dyDescent="0.2"/>
  <cols>
    <col min="1" max="1" width="5.75" bestFit="1" customWidth="1"/>
    <col min="2" max="2" width="12.75" bestFit="1" customWidth="1"/>
    <col min="3" max="3" width="104.375" bestFit="1" customWidth="1"/>
    <col min="4" max="5" width="15.625" customWidth="1"/>
    <col min="6" max="6" width="15.875" bestFit="1" customWidth="1"/>
    <col min="7" max="7" width="16.125" customWidth="1"/>
  </cols>
  <sheetData>
    <row r="1" spans="1:7" ht="27" thickBot="1" x14ac:dyDescent="0.8">
      <c r="A1" s="111" t="s">
        <v>67</v>
      </c>
      <c r="B1" s="111"/>
      <c r="C1" s="111"/>
      <c r="D1" s="111"/>
    </row>
    <row r="2" spans="1:7" ht="27" thickBot="1" x14ac:dyDescent="0.8">
      <c r="A2" s="4" t="s">
        <v>0</v>
      </c>
      <c r="B2" s="5" t="s">
        <v>1</v>
      </c>
      <c r="C2" s="6" t="s">
        <v>2</v>
      </c>
      <c r="D2" s="3" t="s">
        <v>3</v>
      </c>
      <c r="E2" s="50" t="s">
        <v>124</v>
      </c>
      <c r="F2" s="8" t="s">
        <v>5</v>
      </c>
      <c r="G2" s="13">
        <v>10000000</v>
      </c>
    </row>
    <row r="3" spans="1:7" ht="26.25" x14ac:dyDescent="0.75">
      <c r="A3" s="1">
        <v>1</v>
      </c>
      <c r="B3" s="47">
        <v>14000606</v>
      </c>
      <c r="C3" s="15" t="s">
        <v>138</v>
      </c>
      <c r="D3" s="12">
        <v>250000</v>
      </c>
      <c r="E3" s="9">
        <f>G2-D3</f>
        <v>9750000</v>
      </c>
    </row>
    <row r="4" spans="1:7" ht="26.25" x14ac:dyDescent="0.75">
      <c r="A4" s="47">
        <v>2</v>
      </c>
      <c r="B4" s="47">
        <v>14000607</v>
      </c>
      <c r="C4" s="15" t="s">
        <v>140</v>
      </c>
      <c r="D4" s="12">
        <v>100000</v>
      </c>
      <c r="E4" s="9">
        <f>E3-D4</f>
        <v>9650000</v>
      </c>
    </row>
    <row r="5" spans="1:7" ht="26.25" x14ac:dyDescent="0.75">
      <c r="A5" s="48">
        <v>3</v>
      </c>
      <c r="B5" s="14" t="s">
        <v>102</v>
      </c>
      <c r="C5" s="15" t="s">
        <v>141</v>
      </c>
      <c r="D5" s="9">
        <v>100000</v>
      </c>
      <c r="E5" s="9">
        <f t="shared" ref="E5:E19" si="0">E4-D5</f>
        <v>9550000</v>
      </c>
    </row>
    <row r="6" spans="1:7" ht="26.25" x14ac:dyDescent="0.75">
      <c r="A6" s="48">
        <v>4</v>
      </c>
      <c r="B6" s="14" t="s">
        <v>102</v>
      </c>
      <c r="C6" s="15" t="s">
        <v>137</v>
      </c>
      <c r="D6" s="9">
        <v>200000</v>
      </c>
      <c r="E6" s="9">
        <f t="shared" si="0"/>
        <v>9350000</v>
      </c>
    </row>
    <row r="7" spans="1:7" ht="26.25" x14ac:dyDescent="0.75">
      <c r="A7" s="48">
        <v>5</v>
      </c>
      <c r="B7" s="14" t="s">
        <v>103</v>
      </c>
      <c r="C7" s="15" t="s">
        <v>139</v>
      </c>
      <c r="D7" s="9">
        <v>350000</v>
      </c>
      <c r="E7" s="9">
        <f t="shared" si="0"/>
        <v>9000000</v>
      </c>
    </row>
    <row r="8" spans="1:7" ht="26.25" x14ac:dyDescent="0.75">
      <c r="A8" s="48">
        <v>6</v>
      </c>
      <c r="B8" s="48">
        <v>14000615</v>
      </c>
      <c r="C8" s="15" t="s">
        <v>105</v>
      </c>
      <c r="D8" s="9">
        <v>826000</v>
      </c>
      <c r="E8" s="9">
        <f t="shared" si="0"/>
        <v>8174000</v>
      </c>
    </row>
    <row r="9" spans="1:7" ht="26.25" x14ac:dyDescent="0.75">
      <c r="A9" s="48">
        <v>7</v>
      </c>
      <c r="B9" s="48">
        <v>14000615</v>
      </c>
      <c r="C9" s="7" t="s">
        <v>106</v>
      </c>
      <c r="D9" s="9">
        <v>890000</v>
      </c>
      <c r="E9" s="9">
        <f t="shared" si="0"/>
        <v>7284000</v>
      </c>
    </row>
    <row r="10" spans="1:7" ht="26.25" x14ac:dyDescent="0.75">
      <c r="A10" s="48">
        <v>8</v>
      </c>
      <c r="B10" s="48">
        <v>14000616</v>
      </c>
      <c r="C10" s="15" t="s">
        <v>107</v>
      </c>
      <c r="D10" s="9">
        <v>1450000</v>
      </c>
      <c r="E10" s="9">
        <f t="shared" si="0"/>
        <v>5834000</v>
      </c>
    </row>
    <row r="11" spans="1:7" ht="26.25" x14ac:dyDescent="0.75">
      <c r="A11" s="48">
        <v>9</v>
      </c>
      <c r="B11" s="14" t="s">
        <v>108</v>
      </c>
      <c r="C11" s="7" t="s">
        <v>109</v>
      </c>
      <c r="D11" s="9">
        <v>400000</v>
      </c>
      <c r="E11" s="9">
        <f t="shared" si="0"/>
        <v>5434000</v>
      </c>
    </row>
    <row r="12" spans="1:7" ht="26.25" x14ac:dyDescent="0.75">
      <c r="A12" s="48">
        <v>10</v>
      </c>
      <c r="B12" s="14" t="s">
        <v>108</v>
      </c>
      <c r="C12" s="7" t="s">
        <v>142</v>
      </c>
      <c r="D12" s="9">
        <v>150000</v>
      </c>
      <c r="E12" s="9">
        <f t="shared" si="0"/>
        <v>5284000</v>
      </c>
    </row>
    <row r="13" spans="1:7" ht="26.25" x14ac:dyDescent="0.75">
      <c r="A13" s="48">
        <v>11</v>
      </c>
      <c r="B13" s="14" t="s">
        <v>110</v>
      </c>
      <c r="C13" s="7" t="s">
        <v>123</v>
      </c>
      <c r="D13" s="9">
        <v>350000</v>
      </c>
      <c r="E13" s="9">
        <f t="shared" si="0"/>
        <v>4934000</v>
      </c>
    </row>
    <row r="14" spans="1:7" ht="26.25" x14ac:dyDescent="0.75">
      <c r="A14" s="48">
        <v>12</v>
      </c>
      <c r="B14" s="14" t="s">
        <v>110</v>
      </c>
      <c r="C14" s="7" t="s">
        <v>143</v>
      </c>
      <c r="D14" s="9">
        <v>100000</v>
      </c>
      <c r="E14" s="9">
        <f t="shared" si="0"/>
        <v>4834000</v>
      </c>
    </row>
    <row r="15" spans="1:7" ht="26.25" x14ac:dyDescent="0.75">
      <c r="A15" s="48">
        <v>13</v>
      </c>
      <c r="B15" s="14" t="s">
        <v>111</v>
      </c>
      <c r="C15" s="7" t="s">
        <v>144</v>
      </c>
      <c r="D15" s="9">
        <v>100000</v>
      </c>
      <c r="E15" s="9">
        <f t="shared" si="0"/>
        <v>4734000</v>
      </c>
    </row>
    <row r="16" spans="1:7" ht="26.25" x14ac:dyDescent="0.75">
      <c r="A16" s="48">
        <v>14</v>
      </c>
      <c r="B16" s="14" t="s">
        <v>112</v>
      </c>
      <c r="C16" s="7" t="s">
        <v>145</v>
      </c>
      <c r="D16" s="9">
        <v>350000</v>
      </c>
      <c r="E16" s="9">
        <f t="shared" si="0"/>
        <v>4384000</v>
      </c>
    </row>
    <row r="17" spans="1:5" ht="26.25" x14ac:dyDescent="0.75">
      <c r="A17" s="48">
        <v>15</v>
      </c>
      <c r="B17" s="14" t="s">
        <v>113</v>
      </c>
      <c r="C17" s="7" t="s">
        <v>114</v>
      </c>
      <c r="D17" s="9">
        <v>300000</v>
      </c>
      <c r="E17" s="9">
        <f t="shared" si="0"/>
        <v>4084000</v>
      </c>
    </row>
    <row r="18" spans="1:5" ht="26.25" x14ac:dyDescent="0.75">
      <c r="A18" s="48">
        <v>16</v>
      </c>
      <c r="B18" s="14" t="s">
        <v>113</v>
      </c>
      <c r="C18" s="7" t="s">
        <v>115</v>
      </c>
      <c r="D18" s="9">
        <v>950000</v>
      </c>
      <c r="E18" s="9">
        <f t="shared" si="0"/>
        <v>3134000</v>
      </c>
    </row>
    <row r="19" spans="1:5" ht="26.25" x14ac:dyDescent="0.75">
      <c r="A19" s="48">
        <v>17</v>
      </c>
      <c r="B19" s="14" t="s">
        <v>113</v>
      </c>
      <c r="C19" s="7" t="s">
        <v>116</v>
      </c>
      <c r="D19" s="9">
        <v>3040000</v>
      </c>
      <c r="E19" s="9">
        <f t="shared" si="0"/>
        <v>94000</v>
      </c>
    </row>
    <row r="20" spans="1:5" ht="26.25" x14ac:dyDescent="0.75">
      <c r="A20" s="51">
        <v>18</v>
      </c>
      <c r="B20" s="52" t="s">
        <v>113</v>
      </c>
      <c r="C20" s="53" t="s">
        <v>125</v>
      </c>
      <c r="D20" s="54">
        <v>0</v>
      </c>
      <c r="E20" s="54">
        <f>E19-D20</f>
        <v>94000</v>
      </c>
    </row>
    <row r="21" spans="1:5" ht="26.25" x14ac:dyDescent="0.75">
      <c r="C21" s="53" t="s">
        <v>126</v>
      </c>
      <c r="D21" s="54">
        <f>SUM(D3:D19)</f>
        <v>9906000</v>
      </c>
      <c r="E21" s="11"/>
    </row>
  </sheetData>
  <mergeCells count="1">
    <mergeCell ref="A1:D1"/>
  </mergeCells>
  <pageMargins left="0.7" right="0.7" top="0.75" bottom="0.75" header="0.3" footer="0.3"/>
  <pageSetup orientation="portrait" r:id="rId1"/>
  <ignoredErrors>
    <ignoredError sqref="B5:B7 B20 B11:B19" numberStoredAsText="1"/>
    <ignoredError sqref="D2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7"/>
  <sheetViews>
    <sheetView rightToLeft="1" topLeftCell="E1" zoomScale="106" zoomScaleNormal="106" workbookViewId="0">
      <selection activeCell="G2" sqref="G2"/>
    </sheetView>
  </sheetViews>
  <sheetFormatPr defaultRowHeight="14.25" x14ac:dyDescent="0.2"/>
  <cols>
    <col min="1" max="1" width="5.75" bestFit="1" customWidth="1"/>
    <col min="2" max="2" width="12.75" bestFit="1" customWidth="1"/>
    <col min="3" max="3" width="104.375" bestFit="1" customWidth="1"/>
    <col min="4" max="5" width="15.625" customWidth="1"/>
    <col min="6" max="6" width="15.875" bestFit="1" customWidth="1"/>
    <col min="7" max="7" width="16.125" customWidth="1"/>
  </cols>
  <sheetData>
    <row r="1" spans="1:7" ht="27" thickBot="1" x14ac:dyDescent="0.8">
      <c r="A1" s="111" t="s">
        <v>128</v>
      </c>
      <c r="B1" s="111"/>
      <c r="C1" s="111"/>
      <c r="D1" s="111"/>
    </row>
    <row r="2" spans="1:7" ht="27" thickBot="1" x14ac:dyDescent="0.8">
      <c r="A2" s="4" t="s">
        <v>0</v>
      </c>
      <c r="B2" s="5" t="s">
        <v>1</v>
      </c>
      <c r="C2" s="6" t="s">
        <v>2</v>
      </c>
      <c r="D2" s="3" t="s">
        <v>3</v>
      </c>
      <c r="E2" s="50" t="s">
        <v>124</v>
      </c>
      <c r="F2" s="8" t="s">
        <v>5</v>
      </c>
      <c r="G2" s="13">
        <v>5094000</v>
      </c>
    </row>
    <row r="3" spans="1:7" ht="26.25" x14ac:dyDescent="0.75">
      <c r="A3" s="48">
        <v>1</v>
      </c>
      <c r="B3" s="14" t="s">
        <v>117</v>
      </c>
      <c r="C3" s="15" t="s">
        <v>137</v>
      </c>
      <c r="D3" s="9">
        <v>200000</v>
      </c>
      <c r="E3" s="9">
        <f>G2-D3</f>
        <v>4894000</v>
      </c>
    </row>
    <row r="4" spans="1:7" ht="26.25" x14ac:dyDescent="0.75">
      <c r="A4" s="48">
        <v>2</v>
      </c>
      <c r="B4" s="14" t="s">
        <v>117</v>
      </c>
      <c r="C4" s="7" t="s">
        <v>118</v>
      </c>
      <c r="D4" s="12">
        <v>550000</v>
      </c>
      <c r="E4" s="9">
        <f t="shared" ref="E4:E16" si="0">E3-D4</f>
        <v>4344000</v>
      </c>
    </row>
    <row r="5" spans="1:7" ht="26.25" x14ac:dyDescent="0.75">
      <c r="A5" s="48">
        <v>3</v>
      </c>
      <c r="B5" s="14" t="s">
        <v>117</v>
      </c>
      <c r="C5" s="15" t="s">
        <v>138</v>
      </c>
      <c r="D5" s="12">
        <v>200000</v>
      </c>
      <c r="E5" s="9">
        <f t="shared" si="0"/>
        <v>4144000</v>
      </c>
    </row>
    <row r="6" spans="1:7" ht="26.25" x14ac:dyDescent="0.75">
      <c r="A6" s="48">
        <v>4</v>
      </c>
      <c r="B6" s="14" t="s">
        <v>69</v>
      </c>
      <c r="C6" s="15" t="s">
        <v>151</v>
      </c>
      <c r="D6" s="12">
        <v>300000</v>
      </c>
      <c r="E6" s="9">
        <f t="shared" si="0"/>
        <v>3844000</v>
      </c>
    </row>
    <row r="7" spans="1:7" ht="26.25" x14ac:dyDescent="0.75">
      <c r="A7" s="48">
        <v>5</v>
      </c>
      <c r="B7" s="14" t="s">
        <v>130</v>
      </c>
      <c r="C7" s="7" t="s">
        <v>132</v>
      </c>
      <c r="D7" s="9">
        <v>300000</v>
      </c>
      <c r="E7" s="9">
        <f t="shared" si="0"/>
        <v>3544000</v>
      </c>
    </row>
    <row r="8" spans="1:7" ht="26.25" x14ac:dyDescent="0.75">
      <c r="A8" s="48">
        <v>6</v>
      </c>
      <c r="B8" s="14" t="s">
        <v>130</v>
      </c>
      <c r="C8" s="15" t="s">
        <v>150</v>
      </c>
      <c r="D8" s="12">
        <v>150000</v>
      </c>
      <c r="E8" s="9">
        <f t="shared" si="0"/>
        <v>3394000</v>
      </c>
    </row>
    <row r="9" spans="1:7" ht="26.25" x14ac:dyDescent="0.75">
      <c r="A9" s="48">
        <v>7</v>
      </c>
      <c r="B9" s="14" t="s">
        <v>129</v>
      </c>
      <c r="C9" s="7" t="s">
        <v>131</v>
      </c>
      <c r="D9" s="12">
        <v>400000</v>
      </c>
      <c r="E9" s="9">
        <f t="shared" si="0"/>
        <v>2994000</v>
      </c>
    </row>
    <row r="10" spans="1:7" ht="26.25" x14ac:dyDescent="0.75">
      <c r="A10" s="48">
        <v>8</v>
      </c>
      <c r="B10" s="14" t="s">
        <v>129</v>
      </c>
      <c r="C10" s="15" t="s">
        <v>149</v>
      </c>
      <c r="D10" s="9">
        <v>300000</v>
      </c>
      <c r="E10" s="9">
        <f t="shared" si="0"/>
        <v>2694000</v>
      </c>
    </row>
    <row r="11" spans="1:7" ht="26.25" x14ac:dyDescent="0.75">
      <c r="A11" s="48">
        <v>9</v>
      </c>
      <c r="B11" s="14" t="s">
        <v>129</v>
      </c>
      <c r="C11" s="7" t="s">
        <v>133</v>
      </c>
      <c r="D11" s="9">
        <v>1190000</v>
      </c>
      <c r="E11" s="9">
        <f t="shared" si="0"/>
        <v>1504000</v>
      </c>
    </row>
    <row r="12" spans="1:7" ht="26.25" x14ac:dyDescent="0.75">
      <c r="A12" s="48">
        <v>10</v>
      </c>
      <c r="B12" s="14" t="s">
        <v>134</v>
      </c>
      <c r="C12" s="7" t="s">
        <v>135</v>
      </c>
      <c r="D12" s="9">
        <v>1800000</v>
      </c>
      <c r="E12" s="9">
        <f t="shared" si="0"/>
        <v>-296000</v>
      </c>
    </row>
    <row r="13" spans="1:7" ht="26.25" x14ac:dyDescent="0.75">
      <c r="A13" s="48">
        <v>11</v>
      </c>
      <c r="B13" s="14" t="s">
        <v>136</v>
      </c>
      <c r="C13" s="7" t="s">
        <v>146</v>
      </c>
      <c r="D13" s="9">
        <v>60000</v>
      </c>
      <c r="E13" s="9">
        <f t="shared" si="0"/>
        <v>-356000</v>
      </c>
    </row>
    <row r="14" spans="1:7" ht="26.25" x14ac:dyDescent="0.75">
      <c r="A14" s="48">
        <v>12</v>
      </c>
      <c r="B14" s="14" t="s">
        <v>147</v>
      </c>
      <c r="C14" s="15" t="s">
        <v>148</v>
      </c>
      <c r="D14" s="9">
        <v>300000</v>
      </c>
      <c r="E14" s="9">
        <f t="shared" si="0"/>
        <v>-656000</v>
      </c>
    </row>
    <row r="15" spans="1:7" ht="26.25" x14ac:dyDescent="0.75">
      <c r="A15" s="48">
        <v>13</v>
      </c>
      <c r="B15" s="14" t="s">
        <v>152</v>
      </c>
      <c r="C15" s="15" t="s">
        <v>153</v>
      </c>
      <c r="D15" s="9">
        <v>300000</v>
      </c>
      <c r="E15" s="9">
        <f t="shared" si="0"/>
        <v>-956000</v>
      </c>
    </row>
    <row r="16" spans="1:7" ht="26.25" x14ac:dyDescent="0.75">
      <c r="A16" s="52" t="s">
        <v>4</v>
      </c>
      <c r="B16" s="52" t="s">
        <v>152</v>
      </c>
      <c r="C16" s="53" t="s">
        <v>125</v>
      </c>
      <c r="D16" s="54">
        <v>0</v>
      </c>
      <c r="E16" s="9">
        <f t="shared" si="0"/>
        <v>-956000</v>
      </c>
    </row>
    <row r="17" spans="3:5" ht="26.25" x14ac:dyDescent="0.75">
      <c r="C17" s="53" t="s">
        <v>126</v>
      </c>
      <c r="D17" s="54">
        <f>SUM(D3:D16)</f>
        <v>6050000</v>
      </c>
      <c r="E17" s="11"/>
    </row>
  </sheetData>
  <mergeCells count="1">
    <mergeCell ref="A1:D1"/>
  </mergeCells>
  <pageMargins left="0.7" right="0.7" top="0.75" bottom="0.75" header="0.3" footer="0.3"/>
  <pageSetup orientation="portrait" r:id="rId1"/>
  <ignoredErrors>
    <ignoredError sqref="B3:B16 A1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8"/>
  <sheetViews>
    <sheetView rightToLeft="1" zoomScale="85" zoomScaleNormal="85" workbookViewId="0">
      <selection activeCell="E1" sqref="D1:E1048576"/>
    </sheetView>
  </sheetViews>
  <sheetFormatPr defaultRowHeight="14.25" x14ac:dyDescent="0.2"/>
  <cols>
    <col min="1" max="1" width="5.75" bestFit="1" customWidth="1"/>
    <col min="2" max="2" width="12.75" bestFit="1" customWidth="1"/>
    <col min="3" max="3" width="104.375" bestFit="1" customWidth="1"/>
    <col min="4" max="5" width="15.625" customWidth="1"/>
    <col min="6" max="6" width="15.875" bestFit="1" customWidth="1"/>
    <col min="7" max="7" width="16.125" customWidth="1"/>
  </cols>
  <sheetData>
    <row r="1" spans="1:7" ht="27" thickBot="1" x14ac:dyDescent="0.8">
      <c r="A1" s="111" t="s">
        <v>155</v>
      </c>
      <c r="B1" s="111"/>
      <c r="C1" s="111"/>
      <c r="D1" s="111"/>
    </row>
    <row r="2" spans="1:7" ht="27" thickBot="1" x14ac:dyDescent="0.8">
      <c r="A2" s="4" t="s">
        <v>0</v>
      </c>
      <c r="B2" s="5" t="s">
        <v>1</v>
      </c>
      <c r="C2" s="58" t="s">
        <v>2</v>
      </c>
      <c r="D2" s="3" t="s">
        <v>3</v>
      </c>
      <c r="E2" s="50" t="s">
        <v>124</v>
      </c>
      <c r="F2" s="8" t="s">
        <v>5</v>
      </c>
      <c r="G2" s="13">
        <f>15956000-956000</f>
        <v>15000000</v>
      </c>
    </row>
    <row r="3" spans="1:7" ht="26.25" x14ac:dyDescent="0.75">
      <c r="A3" s="48">
        <v>1</v>
      </c>
      <c r="B3" s="14" t="s">
        <v>154</v>
      </c>
      <c r="C3" s="2" t="s">
        <v>188</v>
      </c>
      <c r="D3" s="9">
        <v>3000000</v>
      </c>
      <c r="E3" s="9">
        <f>G2-D3</f>
        <v>12000000</v>
      </c>
    </row>
    <row r="4" spans="1:7" ht="26.25" x14ac:dyDescent="0.75">
      <c r="A4" s="48">
        <v>2</v>
      </c>
      <c r="B4" s="14" t="s">
        <v>156</v>
      </c>
      <c r="C4" s="56" t="s">
        <v>158</v>
      </c>
      <c r="D4" s="12">
        <v>300000</v>
      </c>
      <c r="E4" s="9">
        <f t="shared" ref="E4:E17" si="0">E3-D4</f>
        <v>11700000</v>
      </c>
    </row>
    <row r="5" spans="1:7" ht="26.25" x14ac:dyDescent="0.75">
      <c r="A5" s="48">
        <v>3</v>
      </c>
      <c r="B5" s="14" t="s">
        <v>156</v>
      </c>
      <c r="C5" s="57" t="s">
        <v>157</v>
      </c>
      <c r="D5" s="12">
        <v>595000</v>
      </c>
      <c r="E5" s="9">
        <f t="shared" si="0"/>
        <v>11105000</v>
      </c>
    </row>
    <row r="6" spans="1:7" ht="26.25" x14ac:dyDescent="0.75">
      <c r="A6" s="48">
        <v>4</v>
      </c>
      <c r="B6" s="14" t="s">
        <v>175</v>
      </c>
      <c r="C6" s="56" t="s">
        <v>176</v>
      </c>
      <c r="D6" s="12">
        <v>300000</v>
      </c>
      <c r="E6" s="9">
        <f t="shared" si="0"/>
        <v>10805000</v>
      </c>
    </row>
    <row r="7" spans="1:7" ht="26.25" x14ac:dyDescent="0.75">
      <c r="A7" s="48">
        <v>5</v>
      </c>
      <c r="B7" s="14" t="s">
        <v>177</v>
      </c>
      <c r="C7" s="7" t="s">
        <v>179</v>
      </c>
      <c r="D7" s="9">
        <v>718000</v>
      </c>
      <c r="E7" s="9">
        <f t="shared" si="0"/>
        <v>10087000</v>
      </c>
    </row>
    <row r="8" spans="1:7" ht="26.25" x14ac:dyDescent="0.75">
      <c r="A8" s="48">
        <v>6</v>
      </c>
      <c r="B8" s="14" t="s">
        <v>177</v>
      </c>
      <c r="C8" s="56" t="s">
        <v>180</v>
      </c>
      <c r="D8" s="12">
        <v>280000</v>
      </c>
      <c r="E8" s="9">
        <f t="shared" si="0"/>
        <v>9807000</v>
      </c>
    </row>
    <row r="9" spans="1:7" ht="26.25" x14ac:dyDescent="0.75">
      <c r="A9" s="48">
        <v>7</v>
      </c>
      <c r="B9" s="14" t="s">
        <v>178</v>
      </c>
      <c r="C9" s="56" t="s">
        <v>181</v>
      </c>
      <c r="D9" s="9">
        <v>1160000</v>
      </c>
      <c r="E9" s="9">
        <f t="shared" si="0"/>
        <v>8647000</v>
      </c>
    </row>
    <row r="10" spans="1:7" ht="26.25" x14ac:dyDescent="0.75">
      <c r="A10" s="48">
        <v>8</v>
      </c>
      <c r="B10" s="14" t="s">
        <v>178</v>
      </c>
      <c r="C10" s="7" t="s">
        <v>182</v>
      </c>
      <c r="D10" s="9">
        <v>1000000</v>
      </c>
      <c r="E10" s="9">
        <f t="shared" si="0"/>
        <v>7647000</v>
      </c>
    </row>
    <row r="11" spans="1:7" ht="26.25" x14ac:dyDescent="0.75">
      <c r="A11" s="48">
        <v>9</v>
      </c>
      <c r="B11" s="14" t="s">
        <v>178</v>
      </c>
      <c r="C11" s="7" t="s">
        <v>183</v>
      </c>
      <c r="D11" s="9">
        <v>800000</v>
      </c>
      <c r="E11" s="9">
        <f t="shared" si="0"/>
        <v>6847000</v>
      </c>
    </row>
    <row r="12" spans="1:7" ht="26.25" x14ac:dyDescent="0.75">
      <c r="A12" s="48">
        <v>10</v>
      </c>
      <c r="B12" s="14" t="s">
        <v>184</v>
      </c>
      <c r="C12" s="15" t="s">
        <v>186</v>
      </c>
      <c r="D12" s="9">
        <v>200000</v>
      </c>
      <c r="E12" s="9">
        <f t="shared" si="0"/>
        <v>6647000</v>
      </c>
    </row>
    <row r="13" spans="1:7" ht="26.25" x14ac:dyDescent="0.75">
      <c r="A13" s="48">
        <v>11</v>
      </c>
      <c r="B13" s="14" t="s">
        <v>71</v>
      </c>
      <c r="C13" s="56" t="s">
        <v>185</v>
      </c>
      <c r="D13" s="9">
        <v>300000</v>
      </c>
      <c r="E13" s="9">
        <f t="shared" si="0"/>
        <v>6347000</v>
      </c>
    </row>
    <row r="14" spans="1:7" ht="26.25" x14ac:dyDescent="0.75">
      <c r="A14" s="48">
        <v>12</v>
      </c>
      <c r="B14" s="14" t="s">
        <v>194</v>
      </c>
      <c r="C14" s="7" t="s">
        <v>189</v>
      </c>
      <c r="D14" s="9">
        <v>1189000</v>
      </c>
      <c r="E14" s="9">
        <f t="shared" si="0"/>
        <v>5158000</v>
      </c>
    </row>
    <row r="15" spans="1:7" ht="26.25" x14ac:dyDescent="0.75">
      <c r="A15" s="48">
        <v>13</v>
      </c>
      <c r="B15" s="14" t="s">
        <v>190</v>
      </c>
      <c r="C15" s="56" t="s">
        <v>191</v>
      </c>
      <c r="D15" s="9">
        <v>300000</v>
      </c>
      <c r="E15" s="9">
        <f t="shared" si="0"/>
        <v>4858000</v>
      </c>
    </row>
    <row r="16" spans="1:7" ht="26.25" x14ac:dyDescent="0.75">
      <c r="A16" s="48">
        <v>14</v>
      </c>
      <c r="B16" s="14" t="s">
        <v>192</v>
      </c>
      <c r="C16" s="56" t="s">
        <v>193</v>
      </c>
      <c r="D16" s="9">
        <v>400000</v>
      </c>
      <c r="E16" s="9">
        <f t="shared" si="0"/>
        <v>4458000</v>
      </c>
    </row>
    <row r="17" spans="1:5" ht="26.25" x14ac:dyDescent="0.75">
      <c r="A17" s="48">
        <v>16</v>
      </c>
      <c r="B17" s="52" t="s">
        <v>192</v>
      </c>
      <c r="C17" s="53" t="s">
        <v>125</v>
      </c>
      <c r="D17" s="54">
        <v>730000</v>
      </c>
      <c r="E17" s="54">
        <f t="shared" si="0"/>
        <v>3728000</v>
      </c>
    </row>
    <row r="18" spans="1:5" ht="26.25" x14ac:dyDescent="0.75">
      <c r="C18" s="53" t="s">
        <v>126</v>
      </c>
      <c r="D18" s="54">
        <f>SUM(D3:D16)</f>
        <v>10542000</v>
      </c>
      <c r="E18" s="11"/>
    </row>
  </sheetData>
  <mergeCells count="1">
    <mergeCell ref="A1:D1"/>
  </mergeCells>
  <pageMargins left="0.7" right="0.7" top="0.75" bottom="0.75" header="0.3" footer="0.3"/>
  <pageSetup orientation="portrait" r:id="rId1"/>
  <ignoredErrors>
    <ignoredError sqref="B3:B17" numberStoredAsText="1"/>
    <ignoredError sqref="D18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1"/>
  <sheetViews>
    <sheetView rightToLeft="1" topLeftCell="A4" zoomScale="85" zoomScaleNormal="85" workbookViewId="0">
      <selection activeCell="G2" sqref="G2"/>
    </sheetView>
  </sheetViews>
  <sheetFormatPr defaultRowHeight="14.25" x14ac:dyDescent="0.2"/>
  <cols>
    <col min="1" max="1" width="5.75" bestFit="1" customWidth="1"/>
    <col min="2" max="2" width="12.75" bestFit="1" customWidth="1"/>
    <col min="3" max="3" width="104.375" bestFit="1" customWidth="1"/>
    <col min="4" max="5" width="15.625" customWidth="1"/>
    <col min="6" max="6" width="15.875" bestFit="1" customWidth="1"/>
    <col min="7" max="7" width="16.125" customWidth="1"/>
  </cols>
  <sheetData>
    <row r="1" spans="1:7" ht="27" thickBot="1" x14ac:dyDescent="0.8">
      <c r="A1" s="111" t="s">
        <v>195</v>
      </c>
      <c r="B1" s="111"/>
      <c r="C1" s="111"/>
      <c r="D1" s="111"/>
    </row>
    <row r="2" spans="1:7" ht="27" thickBot="1" x14ac:dyDescent="0.8">
      <c r="A2" s="4" t="s">
        <v>0</v>
      </c>
      <c r="B2" s="5" t="s">
        <v>1</v>
      </c>
      <c r="C2" s="59" t="s">
        <v>2</v>
      </c>
      <c r="D2" s="61" t="s">
        <v>3</v>
      </c>
      <c r="E2" s="61" t="s">
        <v>124</v>
      </c>
      <c r="F2" s="61" t="s">
        <v>5</v>
      </c>
      <c r="G2" s="61">
        <f>4458000+10000000</f>
        <v>14458000</v>
      </c>
    </row>
    <row r="3" spans="1:7" ht="26.25" x14ac:dyDescent="0.75">
      <c r="A3" s="48">
        <v>1</v>
      </c>
      <c r="B3" s="14" t="s">
        <v>196</v>
      </c>
      <c r="C3" s="57" t="s">
        <v>231</v>
      </c>
      <c r="D3" s="60">
        <v>400000</v>
      </c>
      <c r="E3" s="60">
        <f>G2-D3</f>
        <v>14058000</v>
      </c>
    </row>
    <row r="4" spans="1:7" ht="26.25" x14ac:dyDescent="0.75">
      <c r="A4" s="48">
        <v>2</v>
      </c>
      <c r="B4" s="14" t="s">
        <v>196</v>
      </c>
      <c r="C4" s="56" t="s">
        <v>197</v>
      </c>
      <c r="D4" s="12">
        <v>300000</v>
      </c>
      <c r="E4" s="9">
        <f t="shared" ref="E4:E20" si="0">E3-D4</f>
        <v>13758000</v>
      </c>
    </row>
    <row r="5" spans="1:7" ht="26.25" x14ac:dyDescent="0.75">
      <c r="A5" s="48">
        <v>3</v>
      </c>
      <c r="B5" s="14" t="s">
        <v>200</v>
      </c>
      <c r="C5" s="56" t="s">
        <v>201</v>
      </c>
      <c r="D5" s="12">
        <v>300000</v>
      </c>
      <c r="E5" s="9">
        <f t="shared" si="0"/>
        <v>13458000</v>
      </c>
    </row>
    <row r="6" spans="1:7" ht="26.25" x14ac:dyDescent="0.75">
      <c r="A6" s="48">
        <v>4</v>
      </c>
      <c r="B6" s="14" t="s">
        <v>204</v>
      </c>
      <c r="C6" s="56" t="s">
        <v>205</v>
      </c>
      <c r="D6" s="12">
        <v>300000</v>
      </c>
      <c r="E6" s="9">
        <f t="shared" si="0"/>
        <v>13158000</v>
      </c>
    </row>
    <row r="7" spans="1:7" ht="26.25" x14ac:dyDescent="0.75">
      <c r="A7" s="48">
        <v>5</v>
      </c>
      <c r="B7" s="14" t="s">
        <v>213</v>
      </c>
      <c r="C7" s="7" t="s">
        <v>212</v>
      </c>
      <c r="D7" s="9">
        <v>200000</v>
      </c>
      <c r="E7" s="9">
        <f t="shared" si="0"/>
        <v>12958000</v>
      </c>
    </row>
    <row r="8" spans="1:7" ht="26.25" x14ac:dyDescent="0.75">
      <c r="A8" s="48">
        <v>6</v>
      </c>
      <c r="B8" s="14" t="s">
        <v>202</v>
      </c>
      <c r="C8" s="56" t="s">
        <v>203</v>
      </c>
      <c r="D8" s="12">
        <v>300000</v>
      </c>
      <c r="E8" s="9">
        <f t="shared" si="0"/>
        <v>12658000</v>
      </c>
    </row>
    <row r="9" spans="1:7" ht="26.25" x14ac:dyDescent="0.75">
      <c r="A9" s="48">
        <v>7</v>
      </c>
      <c r="B9" s="14" t="s">
        <v>202</v>
      </c>
      <c r="C9" s="56" t="s">
        <v>206</v>
      </c>
      <c r="D9" s="12">
        <v>1188620</v>
      </c>
      <c r="E9" s="9">
        <f t="shared" si="0"/>
        <v>11469380</v>
      </c>
    </row>
    <row r="10" spans="1:7" ht="26.25" x14ac:dyDescent="0.75">
      <c r="A10" s="48">
        <v>8</v>
      </c>
      <c r="B10" s="14" t="s">
        <v>208</v>
      </c>
      <c r="C10" s="56" t="s">
        <v>207</v>
      </c>
      <c r="D10" s="9">
        <v>2100000</v>
      </c>
      <c r="E10" s="9">
        <f t="shared" si="0"/>
        <v>9369380</v>
      </c>
    </row>
    <row r="11" spans="1:7" ht="26.25" x14ac:dyDescent="0.75">
      <c r="A11" s="48">
        <v>9</v>
      </c>
      <c r="B11" s="14" t="s">
        <v>209</v>
      </c>
      <c r="C11" s="7" t="s">
        <v>210</v>
      </c>
      <c r="D11" s="9">
        <v>60000</v>
      </c>
      <c r="E11" s="9">
        <f t="shared" si="0"/>
        <v>9309380</v>
      </c>
    </row>
    <row r="12" spans="1:7" ht="26.25" x14ac:dyDescent="0.75">
      <c r="A12" s="48">
        <v>10</v>
      </c>
      <c r="B12" s="14" t="s">
        <v>215</v>
      </c>
      <c r="C12" s="56" t="s">
        <v>217</v>
      </c>
      <c r="D12" s="12">
        <v>300000</v>
      </c>
      <c r="E12" s="9">
        <f t="shared" si="0"/>
        <v>9009380</v>
      </c>
    </row>
    <row r="13" spans="1:7" ht="26.25" x14ac:dyDescent="0.75">
      <c r="A13" s="48">
        <v>11</v>
      </c>
      <c r="B13" s="14" t="s">
        <v>218</v>
      </c>
      <c r="C13" s="56" t="s">
        <v>216</v>
      </c>
      <c r="D13" s="12">
        <v>300000</v>
      </c>
      <c r="E13" s="9">
        <f t="shared" si="0"/>
        <v>8709380</v>
      </c>
    </row>
    <row r="14" spans="1:7" ht="26.25" x14ac:dyDescent="0.75">
      <c r="A14" s="48">
        <v>12</v>
      </c>
      <c r="B14" s="14" t="s">
        <v>221</v>
      </c>
      <c r="C14" s="56" t="s">
        <v>230</v>
      </c>
      <c r="D14" s="12">
        <v>300000</v>
      </c>
      <c r="E14" s="9">
        <f t="shared" si="0"/>
        <v>8409380</v>
      </c>
    </row>
    <row r="15" spans="1:7" ht="26.25" x14ac:dyDescent="0.75">
      <c r="A15" s="48">
        <v>13</v>
      </c>
      <c r="B15" s="14" t="s">
        <v>221</v>
      </c>
      <c r="C15" s="7" t="s">
        <v>227</v>
      </c>
      <c r="D15" s="9">
        <v>200000</v>
      </c>
      <c r="E15" s="9">
        <f t="shared" si="0"/>
        <v>8209380</v>
      </c>
    </row>
    <row r="16" spans="1:7" ht="26.25" x14ac:dyDescent="0.75">
      <c r="A16" s="48">
        <v>14</v>
      </c>
      <c r="B16" s="14" t="s">
        <v>222</v>
      </c>
      <c r="C16" s="7" t="s">
        <v>228</v>
      </c>
      <c r="D16" s="9">
        <v>200000</v>
      </c>
      <c r="E16" s="9">
        <f t="shared" si="0"/>
        <v>8009380</v>
      </c>
    </row>
    <row r="17" spans="1:5" ht="26.25" x14ac:dyDescent="0.75">
      <c r="A17" s="48">
        <v>15</v>
      </c>
      <c r="B17" s="14" t="s">
        <v>222</v>
      </c>
      <c r="C17" s="7" t="s">
        <v>224</v>
      </c>
      <c r="D17" s="12">
        <v>1600000</v>
      </c>
      <c r="E17" s="9">
        <f t="shared" si="0"/>
        <v>6409380</v>
      </c>
    </row>
    <row r="18" spans="1:5" ht="26.25" x14ac:dyDescent="0.75">
      <c r="A18" s="48">
        <v>16</v>
      </c>
      <c r="B18" s="14" t="s">
        <v>222</v>
      </c>
      <c r="C18" s="7" t="s">
        <v>225</v>
      </c>
      <c r="D18" s="12">
        <v>400000</v>
      </c>
      <c r="E18" s="9">
        <f t="shared" si="0"/>
        <v>6009380</v>
      </c>
    </row>
    <row r="19" spans="1:5" ht="26.25" x14ac:dyDescent="0.75">
      <c r="A19" s="48">
        <v>17</v>
      </c>
      <c r="B19" s="14" t="s">
        <v>223</v>
      </c>
      <c r="C19" s="56" t="s">
        <v>226</v>
      </c>
      <c r="D19" s="12">
        <v>300000</v>
      </c>
      <c r="E19" s="9">
        <f t="shared" si="0"/>
        <v>5709380</v>
      </c>
    </row>
    <row r="20" spans="1:5" ht="26.25" x14ac:dyDescent="0.75">
      <c r="A20" s="48">
        <v>16</v>
      </c>
      <c r="B20" s="51">
        <v>14001118</v>
      </c>
      <c r="C20" s="53" t="s">
        <v>229</v>
      </c>
      <c r="D20" s="54">
        <v>900000</v>
      </c>
      <c r="E20" s="9">
        <f t="shared" si="0"/>
        <v>4809380</v>
      </c>
    </row>
    <row r="21" spans="1:5" ht="26.25" x14ac:dyDescent="0.75">
      <c r="C21" s="53" t="s">
        <v>126</v>
      </c>
      <c r="D21" s="54">
        <f>SUM(D3:D20)</f>
        <v>9648620</v>
      </c>
      <c r="E21" s="11"/>
    </row>
  </sheetData>
  <mergeCells count="1">
    <mergeCell ref="A1:D1"/>
  </mergeCells>
  <pageMargins left="0.7" right="0.7" top="0.75" bottom="0.75" header="0.3" footer="0.3"/>
  <pageSetup orientation="portrait" r:id="rId1"/>
  <ignoredErrors>
    <ignoredError sqref="B15:B19 B3:B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1399-</vt:lpstr>
      <vt:lpstr>1399</vt:lpstr>
      <vt:lpstr>کمک هزینه-</vt:lpstr>
      <vt:lpstr>کمک هزینه </vt:lpstr>
      <vt:lpstr>اجاره، تنخواه و حقوق </vt:lpstr>
      <vt:lpstr>تنخواه 1</vt:lpstr>
      <vt:lpstr>تنخواه 2</vt:lpstr>
      <vt:lpstr>تنخواه 3</vt:lpstr>
      <vt:lpstr>تنخواه 4</vt:lpstr>
      <vt:lpstr>تنخواه 5</vt:lpstr>
      <vt:lpstr>تنخواه 6 </vt:lpstr>
      <vt:lpstr>تنخواه 7</vt:lpstr>
      <vt:lpstr>تنخواه 8</vt:lpstr>
      <vt:lpstr>تنخواه 9</vt:lpstr>
      <vt:lpstr>حساب تنخواه انجمن</vt:lpstr>
      <vt:lpstr>حساب بانکی انجمن</vt:lpstr>
      <vt:lpstr>حساب تنخواه انجمن سال 1402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EXIM</cp:lastModifiedBy>
  <cp:lastPrinted>2023-02-25T08:30:49Z</cp:lastPrinted>
  <dcterms:created xsi:type="dcterms:W3CDTF">2019-07-16T11:32:02Z</dcterms:created>
  <dcterms:modified xsi:type="dcterms:W3CDTF">2023-04-11T10:59:46Z</dcterms:modified>
</cp:coreProperties>
</file>