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ojasgoyal/Desktop/ASU Fall 23/WPC 300/"/>
    </mc:Choice>
  </mc:AlternateContent>
  <xr:revisionPtr revIDLastSave="0" documentId="8_{C8F9097A-441D-B346-94D0-5FBB23356461}" xr6:coauthVersionLast="47" xr6:coauthVersionMax="47" xr10:uidLastSave="{00000000-0000-0000-0000-000000000000}"/>
  <bookViews>
    <workbookView xWindow="0" yWindow="0" windowWidth="25600" windowHeight="16000" activeTab="1" xr2:uid="{6476EBE1-DF03-FD40-A30C-B2E1451D9B86}"/>
  </bookViews>
  <sheets>
    <sheet name="NormalDist" sheetId="2" r:id="rId1"/>
    <sheet name="BinomialDist" sheetId="3" r:id="rId2"/>
    <sheet name="PoissonDist" sheetId="4" r:id="rId3"/>
    <sheet name="ExponentialDist" sheetId="5" r:id="rId4"/>
    <sheet name="DescriptiveStats" sheetId="6"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3" l="1"/>
  <c r="D6" i="3"/>
  <c r="D7" i="3"/>
  <c r="D8" i="3"/>
  <c r="D9" i="3"/>
  <c r="D10" i="3"/>
  <c r="D11" i="3"/>
  <c r="D12" i="3"/>
  <c r="D13" i="3"/>
  <c r="D14" i="3"/>
  <c r="D15" i="3"/>
  <c r="D16" i="3"/>
  <c r="D17" i="3"/>
  <c r="D18" i="3"/>
  <c r="D19" i="3"/>
  <c r="D20" i="3"/>
  <c r="D21" i="3"/>
  <c r="D22" i="3"/>
  <c r="D23" i="3"/>
  <c r="D24" i="3"/>
  <c r="E3"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5" i="5"/>
  <c r="E9" i="4"/>
  <c r="E6" i="4"/>
  <c r="E3" i="4"/>
  <c r="C6" i="4"/>
  <c r="C7" i="4"/>
  <c r="C8" i="4"/>
  <c r="C9" i="4"/>
  <c r="C10" i="4"/>
  <c r="C11" i="4"/>
  <c r="C12" i="4"/>
  <c r="C13" i="4"/>
  <c r="C14" i="4"/>
  <c r="C15" i="4"/>
  <c r="C16" i="4"/>
  <c r="C17" i="4"/>
  <c r="C18" i="4"/>
  <c r="C19" i="4"/>
  <c r="C20" i="4"/>
  <c r="C21" i="4"/>
  <c r="C22" i="4"/>
  <c r="C23" i="4"/>
  <c r="C24" i="4"/>
  <c r="C25" i="4"/>
  <c r="C26" i="4"/>
  <c r="C27" i="4"/>
  <c r="C28" i="4"/>
  <c r="C29" i="4"/>
  <c r="C30" i="4"/>
  <c r="C5" i="4"/>
  <c r="C5" i="3"/>
  <c r="C6" i="3"/>
  <c r="C7" i="3"/>
  <c r="C8" i="3"/>
  <c r="C9" i="3"/>
  <c r="C10" i="3"/>
  <c r="C11" i="3"/>
  <c r="C12" i="3"/>
  <c r="C13" i="3"/>
  <c r="C14" i="3"/>
  <c r="C15" i="3"/>
  <c r="C16" i="3"/>
  <c r="C17" i="3"/>
  <c r="C18" i="3"/>
  <c r="C19" i="3"/>
  <c r="C20" i="3"/>
  <c r="C21" i="3"/>
  <c r="C22" i="3"/>
  <c r="C23" i="3"/>
  <c r="C24" i="3"/>
  <c r="L25" i="2"/>
  <c r="L2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 i="2"/>
  <c r="X10" i="6"/>
  <c r="W10" i="6"/>
  <c r="X9" i="6"/>
  <c r="W9" i="6"/>
  <c r="Q8" i="6"/>
  <c r="R8" i="6"/>
  <c r="S8" i="6"/>
  <c r="T8" i="6"/>
  <c r="U8" i="6"/>
  <c r="V8" i="6"/>
  <c r="W8" i="6"/>
  <c r="X8" i="6"/>
  <c r="Y8" i="6"/>
  <c r="Z8" i="6"/>
  <c r="P8" i="6"/>
  <c r="Q7" i="6"/>
  <c r="R7" i="6"/>
  <c r="S7" i="6"/>
  <c r="T7" i="6"/>
  <c r="U7" i="6"/>
  <c r="V7" i="6"/>
  <c r="W7" i="6"/>
  <c r="X7" i="6"/>
  <c r="Y7" i="6"/>
  <c r="Z7" i="6"/>
  <c r="P7" i="6"/>
  <c r="Q6" i="6"/>
  <c r="R6" i="6"/>
  <c r="S6" i="6"/>
  <c r="T6" i="6"/>
  <c r="U6" i="6"/>
  <c r="V6" i="6"/>
  <c r="W6" i="6"/>
  <c r="X6" i="6"/>
  <c r="Y6" i="6"/>
  <c r="Z6" i="6"/>
  <c r="P6" i="6"/>
  <c r="Q5" i="6"/>
  <c r="R5" i="6"/>
  <c r="S5" i="6"/>
  <c r="T5" i="6"/>
  <c r="U5" i="6"/>
  <c r="V5" i="6"/>
  <c r="W5" i="6"/>
  <c r="X5" i="6"/>
  <c r="Y5" i="6"/>
  <c r="Z5" i="6"/>
  <c r="P5" i="6"/>
  <c r="Q4" i="6"/>
  <c r="R4" i="6"/>
  <c r="S4" i="6"/>
  <c r="T4" i="6"/>
  <c r="U4" i="6"/>
  <c r="V4" i="6"/>
  <c r="W4" i="6"/>
  <c r="X4" i="6"/>
  <c r="Y4" i="6"/>
  <c r="Z4" i="6"/>
  <c r="P4" i="6"/>
  <c r="Q3" i="6"/>
  <c r="R3" i="6"/>
  <c r="S3" i="6"/>
  <c r="T3" i="6"/>
  <c r="U3" i="6"/>
  <c r="V3" i="6"/>
  <c r="W3" i="6"/>
  <c r="X3" i="6"/>
  <c r="Y3" i="6"/>
  <c r="Z3" i="6"/>
  <c r="P3" i="6"/>
  <c r="C2" i="5"/>
  <c r="B6" i="5"/>
  <c r="B7" i="5" s="1"/>
  <c r="B8" i="5" s="1"/>
  <c r="B9" i="5" s="1"/>
  <c r="B10" i="5" s="1"/>
  <c r="B11" i="5" s="1"/>
  <c r="B12" i="5" s="1"/>
  <c r="B13" i="5" s="1"/>
  <c r="B14" i="5" s="1"/>
  <c r="B15" i="5" s="1"/>
  <c r="B16" i="5" s="1"/>
  <c r="B17" i="5" s="1"/>
  <c r="B18" i="5" s="1"/>
  <c r="B19" i="5" s="1"/>
  <c r="B20" i="5" s="1"/>
  <c r="B21" i="5" s="1"/>
  <c r="B22" i="5" s="1"/>
  <c r="B23" i="5" s="1"/>
  <c r="B24" i="5" s="1"/>
  <c r="B25" i="5" s="1"/>
  <c r="B26" i="5" s="1"/>
  <c r="B27" i="5" s="1"/>
  <c r="B28" i="5" s="1"/>
  <c r="B29" i="5" s="1"/>
  <c r="B30" i="5" s="1"/>
  <c r="B31" i="5" s="1"/>
  <c r="B32" i="5" s="1"/>
  <c r="B33" i="5" s="1"/>
  <c r="B34" i="5" s="1"/>
  <c r="B35" i="5" s="1"/>
  <c r="B36" i="5" s="1"/>
  <c r="B37" i="5" s="1"/>
  <c r="B38" i="5" s="1"/>
  <c r="B39" i="5" s="1"/>
  <c r="B40" i="5" s="1"/>
  <c r="B41" i="5" s="1"/>
  <c r="B42" i="5" s="1"/>
  <c r="B43" i="5" s="1"/>
  <c r="B44" i="5" s="1"/>
  <c r="B45" i="5" s="1"/>
  <c r="B46" i="5" s="1"/>
  <c r="B47" i="5" s="1"/>
  <c r="B48" i="5" s="1"/>
  <c r="B49" i="5" s="1"/>
  <c r="B50" i="5" s="1"/>
  <c r="B51" i="5" s="1"/>
  <c r="B52" i="5" s="1"/>
  <c r="B53" i="5" s="1"/>
  <c r="B54" i="5" s="1"/>
  <c r="B55" i="5" s="1"/>
  <c r="B56" i="5" s="1"/>
  <c r="B57" i="5" s="1"/>
  <c r="B58" i="5" s="1"/>
  <c r="B59" i="5" s="1"/>
  <c r="B60" i="5" s="1"/>
  <c r="B61" i="5" s="1"/>
  <c r="B62" i="5" s="1"/>
  <c r="B63" i="5" s="1"/>
  <c r="B64" i="5" s="1"/>
  <c r="B65" i="5" s="1"/>
  <c r="B66" i="5" s="1"/>
  <c r="B67" i="5" s="1"/>
  <c r="B68" i="5" s="1"/>
  <c r="B69" i="5" s="1"/>
  <c r="B70" i="5" s="1"/>
  <c r="B71" i="5" s="1"/>
  <c r="B72" i="5" s="1"/>
  <c r="B73" i="5" s="1"/>
  <c r="B74" i="5" s="1"/>
  <c r="B75" i="5" s="1"/>
  <c r="B76" i="5" s="1"/>
  <c r="B77" i="5" s="1"/>
  <c r="B78" i="5" s="1"/>
  <c r="B79" i="5" s="1"/>
  <c r="B80" i="5" s="1"/>
  <c r="B81" i="5" s="1"/>
  <c r="B82" i="5" s="1"/>
  <c r="B83" i="5" s="1"/>
  <c r="B84" i="5" s="1"/>
  <c r="B85" i="5" s="1"/>
  <c r="B86" i="5" s="1"/>
  <c r="B87" i="5" s="1"/>
  <c r="D2" i="3"/>
  <c r="G3" i="2"/>
  <c r="G4" i="2"/>
  <c r="G5" i="2"/>
</calcChain>
</file>

<file path=xl/sharedStrings.xml><?xml version="1.0" encoding="utf-8"?>
<sst xmlns="http://schemas.openxmlformats.org/spreadsheetml/2006/main" count="171" uniqueCount="93">
  <si>
    <t>Model</t>
  </si>
  <si>
    <t>MPG</t>
  </si>
  <si>
    <t>NormDist</t>
  </si>
  <si>
    <t>Statistic</t>
  </si>
  <si>
    <t>Value</t>
  </si>
  <si>
    <t>Cadillac Fleetwood</t>
  </si>
  <si>
    <t>mean</t>
  </si>
  <si>
    <t>Lincoln Continental</t>
  </si>
  <si>
    <t>median</t>
  </si>
  <si>
    <t>Camaro Z28</t>
  </si>
  <si>
    <t>stdev</t>
  </si>
  <si>
    <t>Duster 360</t>
  </si>
  <si>
    <t>Chrysler Imperial</t>
  </si>
  <si>
    <t>Maserati Bora</t>
  </si>
  <si>
    <t>Merc 450SLC</t>
  </si>
  <si>
    <t>AMC Javelin</t>
  </si>
  <si>
    <t>Dodge Challenger</t>
  </si>
  <si>
    <t>Ford Pantera L</t>
  </si>
  <si>
    <t>Merc 450SE</t>
  </si>
  <si>
    <t>Merc 450SL</t>
  </si>
  <si>
    <t>Merc 280C</t>
  </si>
  <si>
    <t>Valiant</t>
  </si>
  <si>
    <t>Hornet Sportabout</t>
  </si>
  <si>
    <t>Merc 280</t>
  </si>
  <si>
    <t>Pontiac Firebird</t>
  </si>
  <si>
    <t>Ferrari Dino</t>
  </si>
  <si>
    <t>Mazda RX4</t>
  </si>
  <si>
    <t>Mazda RX4 Wag</t>
  </si>
  <si>
    <t>Hornet 4 Drive</t>
  </si>
  <si>
    <t>Probability of randomly selecting a car getting mpg between 10 and 15 (inclusive).</t>
  </si>
  <si>
    <t>Volvo 142E</t>
  </si>
  <si>
    <t>Toyota Corona</t>
  </si>
  <si>
    <t>The threshold that corresponds to the probability of 0.9 or 90%.</t>
  </si>
  <si>
    <t>Datsun 710</t>
  </si>
  <si>
    <t>Merc 230</t>
  </si>
  <si>
    <t>Merc 240D</t>
  </si>
  <si>
    <t>Porsche 914-2</t>
  </si>
  <si>
    <t>Fiat X1-9</t>
  </si>
  <si>
    <t>Honda Civic</t>
  </si>
  <si>
    <t>Lotus Europa</t>
  </si>
  <si>
    <t>Fiat 128</t>
  </si>
  <si>
    <t>Toyota Corolla</t>
  </si>
  <si>
    <t>Probability of a win at a single event:</t>
  </si>
  <si>
    <t>Successes</t>
  </si>
  <si>
    <t>Probability</t>
  </si>
  <si>
    <t>Cumulative Probability</t>
  </si>
  <si>
    <t>Average number of cars</t>
  </si>
  <si>
    <t xml:space="preserve">What is the probability that 30 cars will enter the next race? </t>
  </si>
  <si>
    <t>Number of cars in a race</t>
  </si>
  <si>
    <t>Poisson Distribution</t>
  </si>
  <si>
    <t>What is the probability that 30 cars or less (up to 30) will enter the next race?</t>
  </si>
  <si>
    <t>What is the probability that between 30 and 35 (inclusive) cars will enter the next race?</t>
  </si>
  <si>
    <t>Lambda per pit stop</t>
  </si>
  <si>
    <t>What is the probability that a pit stop will take 30 seconds or less?</t>
  </si>
  <si>
    <t>Number of Minutes</t>
  </si>
  <si>
    <t>model</t>
  </si>
  <si>
    <t>mpg</t>
  </si>
  <si>
    <t>cyl</t>
  </si>
  <si>
    <t>disp</t>
  </si>
  <si>
    <t>hp</t>
  </si>
  <si>
    <t>drat</t>
  </si>
  <si>
    <t>wt</t>
  </si>
  <si>
    <t>qsec</t>
  </si>
  <si>
    <t>vs</t>
  </si>
  <si>
    <t>am</t>
  </si>
  <si>
    <t>gear</t>
  </si>
  <si>
    <t>carb</t>
  </si>
  <si>
    <t>Mean</t>
  </si>
  <si>
    <t>Median</t>
  </si>
  <si>
    <t>Mode</t>
  </si>
  <si>
    <t>Range</t>
  </si>
  <si>
    <t>IQR</t>
  </si>
  <si>
    <t>Standard Deviation</t>
  </si>
  <si>
    <t>Count 0</t>
  </si>
  <si>
    <t>Count 1</t>
  </si>
  <si>
    <t>Correlation Matrix</t>
  </si>
  <si>
    <t>Motor Trend Car Road Tests: mtcars dataset</t>
  </si>
  <si>
    <t>source: https://search.r-project.org/R/refmans/datasets/html/mtcars.html</t>
  </si>
  <si>
    <t>This is one of the most famous datasets to learn analytics in R. The data is made up of 11 characteristics of 32 automobiles from the 1974 Motor Trend US magazine.</t>
  </si>
  <si>
    <t>The 11 variables in the dataset are:</t>
  </si>
  <si>
    <t>Miles/(US) gallon</t>
  </si>
  <si>
    <t>Number of cylinders</t>
  </si>
  <si>
    <t>Displacement (cu.in.)</t>
  </si>
  <si>
    <t>Gross horsepower</t>
  </si>
  <si>
    <t>Rear axle ratio</t>
  </si>
  <si>
    <t>Weight (1000 lbs)</t>
  </si>
  <si>
    <t>1/4 mile time</t>
  </si>
  <si>
    <t>Engine (0 = V-shaped, 1 = straight)</t>
  </si>
  <si>
    <t>Transmission (0 = automatic, 1 = manual)</t>
  </si>
  <si>
    <t>Number of forward gears</t>
  </si>
  <si>
    <t>Number of carburetors</t>
  </si>
  <si>
    <t>There is a coding error of the Mazda's rotary engine as a straight six-cylinder engine and the Porsche's flat engine as a V engine, as well as the inclusion of the diesel Mercedes 240D, however we will use the dataset as it is.</t>
  </si>
  <si>
    <t>Original Source: Henderson and Velleman (1981), Building multiple regression models interactively.Â Biometrics,Â 37, 391â€“411.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</si>
</sst>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0"/>
    <numFmt numFmtId="166" formatCode="0.00000"/>
    <numFmt numFmtId="167" formatCode="0.000E+00"/>
    <numFmt numFmtId="168" formatCode="0.000"/>
  </numFmts>
  <fonts count="4" x14ac:knownFonts="1">
    <font>
      <sz val="12"/>
      <color theme="1"/>
      <name val="Calibri"/>
      <family val="2"/>
      <scheme val="minor"/>
    </font>
    <font>
      <b/>
      <sz val="12"/>
      <color theme="1"/>
      <name val="Calibri"/>
      <family val="2"/>
      <scheme val="minor"/>
    </font>
    <font>
      <b/>
      <sz val="12"/>
      <color rgb="FFFFFFFF"/>
      <name val="Calibri"/>
      <family val="2"/>
      <scheme val="minor"/>
    </font>
    <font>
      <i/>
      <sz val="12"/>
      <color theme="1"/>
      <name val="Calibri"/>
      <family val="2"/>
      <scheme val="minor"/>
    </font>
  </fonts>
  <fills count="6">
    <fill>
      <patternFill patternType="none"/>
    </fill>
    <fill>
      <patternFill patternType="gray125"/>
    </fill>
    <fill>
      <patternFill patternType="solid">
        <fgColor rgb="FFF0E68C"/>
        <bgColor rgb="FF005D28"/>
      </patternFill>
    </fill>
    <fill>
      <patternFill patternType="solid">
        <fgColor rgb="FF800000"/>
        <bgColor rgb="FF005D28"/>
      </patternFill>
    </fill>
    <fill>
      <patternFill patternType="solid">
        <fgColor rgb="FF000000"/>
        <bgColor rgb="FF005D28"/>
      </patternFill>
    </fill>
    <fill>
      <patternFill patternType="solid">
        <fgColor rgb="FFFFFFFF"/>
        <bgColor rgb="FF000000"/>
      </patternFill>
    </fill>
  </fills>
  <borders count="15">
    <border>
      <left/>
      <right/>
      <top/>
      <bottom/>
      <diagonal/>
    </border>
    <border>
      <left style="thin">
        <color rgb="FFBBBBBB"/>
      </left>
      <right style="thin">
        <color rgb="FFBBBBBB"/>
      </right>
      <top/>
      <bottom style="thin">
        <color rgb="FFBBBBBB"/>
      </bottom>
      <diagonal/>
    </border>
    <border>
      <left style="thin">
        <color rgb="FFBBBBBB"/>
      </left>
      <right style="thin">
        <color rgb="FFBBBBBB"/>
      </right>
      <top style="thin">
        <color rgb="FFBBBBBB"/>
      </top>
      <bottom style="thin">
        <color rgb="FFBBBBBB"/>
      </bottom>
      <diagonal/>
    </border>
    <border>
      <left/>
      <right/>
      <top/>
      <bottom style="medium">
        <color auto="1"/>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thin">
        <color rgb="FFBBBBBB"/>
      </left>
      <right style="medium">
        <color rgb="FF000000"/>
      </right>
      <top/>
      <bottom style="thin">
        <color rgb="FFBBBBBB"/>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medium">
        <color rgb="FF000000"/>
      </right>
      <top/>
      <bottom/>
      <diagonal/>
    </border>
    <border>
      <left/>
      <right style="medium">
        <color rgb="FF000000"/>
      </right>
      <top/>
      <bottom style="medium">
        <color rgb="FF000000"/>
      </bottom>
      <diagonal/>
    </border>
    <border>
      <left style="thin">
        <color rgb="FFBBBBBB"/>
      </left>
      <right style="thin">
        <color rgb="FFBBBBBB"/>
      </right>
      <top style="thin">
        <color rgb="FFBBBBBB"/>
      </top>
      <bottom style="medium">
        <color rgb="FF000000"/>
      </bottom>
      <diagonal/>
    </border>
    <border>
      <left/>
      <right/>
      <top style="medium">
        <color indexed="64"/>
      </top>
      <bottom style="thin">
        <color auto="1"/>
      </bottom>
      <diagonal/>
    </border>
  </borders>
  <cellStyleXfs count="1">
    <xf numFmtId="0" fontId="0" fillId="0" borderId="0"/>
  </cellStyleXfs>
  <cellXfs count="39">
    <xf numFmtId="0" fontId="0" fillId="0" borderId="0" xfId="0"/>
    <xf numFmtId="0" fontId="1" fillId="0" borderId="0" xfId="0" applyFont="1"/>
    <xf numFmtId="0" fontId="0" fillId="0" borderId="0" xfId="0" applyBorder="1"/>
    <xf numFmtId="0" fontId="0" fillId="2" borderId="2" xfId="0" applyFill="1" applyBorder="1"/>
    <xf numFmtId="0" fontId="0" fillId="0" borderId="4" xfId="0" applyBorder="1"/>
    <xf numFmtId="0" fontId="0" fillId="0" borderId="5" xfId="0" applyBorder="1"/>
    <xf numFmtId="0" fontId="0" fillId="0" borderId="6" xfId="0" applyBorder="1"/>
    <xf numFmtId="0" fontId="2" fillId="3" borderId="10" xfId="0" applyFont="1" applyFill="1" applyBorder="1"/>
    <xf numFmtId="0" fontId="0" fillId="0" borderId="11" xfId="0" applyBorder="1"/>
    <xf numFmtId="0" fontId="0" fillId="0" borderId="12" xfId="0" applyBorder="1"/>
    <xf numFmtId="0" fontId="2" fillId="3" borderId="8" xfId="0" applyFont="1" applyFill="1" applyBorder="1" applyAlignment="1">
      <alignment horizontal="center"/>
    </xf>
    <xf numFmtId="0" fontId="2" fillId="3" borderId="9" xfId="0" applyFont="1" applyFill="1" applyBorder="1" applyAlignment="1">
      <alignment horizontal="center"/>
    </xf>
    <xf numFmtId="0" fontId="2" fillId="3" borderId="10" xfId="0" applyFont="1" applyFill="1" applyBorder="1" applyAlignment="1">
      <alignment horizontal="center"/>
    </xf>
    <xf numFmtId="2" fontId="0" fillId="0" borderId="11" xfId="0" applyNumberFormat="1" applyBorder="1"/>
    <xf numFmtId="2" fontId="0" fillId="0" borderId="12" xfId="0" applyNumberFormat="1" applyBorder="1"/>
    <xf numFmtId="164" fontId="0" fillId="2" borderId="2" xfId="0" applyNumberFormat="1" applyFill="1" applyBorder="1"/>
    <xf numFmtId="165" fontId="0" fillId="2" borderId="7" xfId="0" applyNumberFormat="1" applyFill="1" applyBorder="1"/>
    <xf numFmtId="165" fontId="0" fillId="2" borderId="2" xfId="0" applyNumberFormat="1" applyFill="1" applyBorder="1"/>
    <xf numFmtId="0" fontId="0" fillId="2" borderId="13" xfId="0" applyFill="1" applyBorder="1"/>
    <xf numFmtId="0" fontId="0" fillId="0" borderId="4" xfId="0" applyBorder="1" applyAlignment="1">
      <alignment horizontal="center"/>
    </xf>
    <xf numFmtId="0" fontId="0" fillId="0" borderId="5" xfId="0" applyBorder="1" applyAlignment="1">
      <alignment horizontal="center"/>
    </xf>
    <xf numFmtId="166" fontId="0" fillId="0" borderId="0" xfId="0" applyNumberFormat="1" applyAlignment="1">
      <alignment horizontal="center"/>
    </xf>
    <xf numFmtId="166" fontId="0" fillId="2" borderId="1" xfId="0" applyNumberFormat="1" applyFill="1" applyBorder="1"/>
    <xf numFmtId="166" fontId="0" fillId="2" borderId="7" xfId="0" applyNumberFormat="1" applyFill="1" applyBorder="1"/>
    <xf numFmtId="167" fontId="0" fillId="2" borderId="7" xfId="0" applyNumberFormat="1" applyFill="1" applyBorder="1" applyAlignment="1">
      <alignment horizontal="center"/>
    </xf>
    <xf numFmtId="168" fontId="0" fillId="2" borderId="2" xfId="0" applyNumberFormat="1" applyFill="1" applyBorder="1" applyAlignment="1">
      <alignment horizontal="center"/>
    </xf>
    <xf numFmtId="165" fontId="0" fillId="0" borderId="0" xfId="0" applyNumberFormat="1" applyAlignment="1">
      <alignment horizontal="center"/>
    </xf>
    <xf numFmtId="165" fontId="0" fillId="2" borderId="7" xfId="0" applyNumberFormat="1" applyFill="1" applyBorder="1" applyAlignment="1">
      <alignment horizontal="center"/>
    </xf>
    <xf numFmtId="165" fontId="0" fillId="2" borderId="2" xfId="0" applyNumberFormat="1" applyFill="1" applyBorder="1" applyAlignment="1">
      <alignment horizontal="center"/>
    </xf>
    <xf numFmtId="0" fontId="0" fillId="4" borderId="0" xfId="0" applyFill="1" applyBorder="1"/>
    <xf numFmtId="0" fontId="0" fillId="4" borderId="6" xfId="0" applyFill="1" applyBorder="1"/>
    <xf numFmtId="0" fontId="0" fillId="4" borderId="11" xfId="0" applyFill="1" applyBorder="1"/>
    <xf numFmtId="0" fontId="0" fillId="4" borderId="12" xfId="0" applyFill="1" applyBorder="1"/>
    <xf numFmtId="168" fontId="0" fillId="2" borderId="1" xfId="0" applyNumberFormat="1" applyFill="1" applyBorder="1"/>
    <xf numFmtId="168" fontId="0" fillId="2" borderId="2" xfId="0" applyNumberFormat="1" applyFill="1" applyBorder="1"/>
    <xf numFmtId="0" fontId="0" fillId="0" borderId="0" xfId="0" applyFill="1" applyBorder="1" applyAlignment="1"/>
    <xf numFmtId="0" fontId="0" fillId="0" borderId="3" xfId="0" applyFill="1" applyBorder="1" applyAlignment="1"/>
    <xf numFmtId="0" fontId="3" fillId="0" borderId="14" xfId="0" applyFont="1" applyFill="1" applyBorder="1" applyAlignment="1">
      <alignment horizontal="center"/>
    </xf>
    <xf numFmtId="0" fontId="0" fillId="5" borderId="0" xfId="0"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18" Type="http://schemas.openxmlformats.org/officeDocument/2006/relationships/customXml" Target="../customXml/item9.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17" Type="http://schemas.openxmlformats.org/officeDocument/2006/relationships/customXml" Target="../customXml/item8.xml"/><Relationship Id="rId2" Type="http://schemas.openxmlformats.org/officeDocument/2006/relationships/worksheet" Target="worksheets/sheet2.xml"/><Relationship Id="rId16"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customXml" Target="../customXml/item6.xml"/><Relationship Id="rId10" Type="http://schemas.openxmlformats.org/officeDocument/2006/relationships/customXml" Target="../customXml/item1.xml"/><Relationship Id="rId19"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calcChain" Target="calcChain.xml"/><Relationship Id="rId14" Type="http://schemas.openxmlformats.org/officeDocument/2006/relationships/customXml" Target="../customXml/item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NormalDist!$D$2</c:f>
              <c:strCache>
                <c:ptCount val="1"/>
                <c:pt idx="0">
                  <c:v>NormDist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NormalDist!$C$3:$C$34</c:f>
              <c:numCache>
                <c:formatCode>General</c:formatCode>
                <c:ptCount val="32"/>
                <c:pt idx="0">
                  <c:v>10.4</c:v>
                </c:pt>
                <c:pt idx="1">
                  <c:v>10.4</c:v>
                </c:pt>
                <c:pt idx="2">
                  <c:v>13.3</c:v>
                </c:pt>
                <c:pt idx="3">
                  <c:v>14.3</c:v>
                </c:pt>
                <c:pt idx="4">
                  <c:v>14.7</c:v>
                </c:pt>
                <c:pt idx="5">
                  <c:v>15</c:v>
                </c:pt>
                <c:pt idx="6">
                  <c:v>15.2</c:v>
                </c:pt>
                <c:pt idx="7">
                  <c:v>15.2</c:v>
                </c:pt>
                <c:pt idx="8">
                  <c:v>15.5</c:v>
                </c:pt>
                <c:pt idx="9">
                  <c:v>15.8</c:v>
                </c:pt>
                <c:pt idx="10">
                  <c:v>16.399999999999999</c:v>
                </c:pt>
                <c:pt idx="11">
                  <c:v>17.3</c:v>
                </c:pt>
                <c:pt idx="12">
                  <c:v>17.8</c:v>
                </c:pt>
                <c:pt idx="13">
                  <c:v>18.100000000000001</c:v>
                </c:pt>
                <c:pt idx="14">
                  <c:v>18.7</c:v>
                </c:pt>
                <c:pt idx="15">
                  <c:v>19.2</c:v>
                </c:pt>
                <c:pt idx="16">
                  <c:v>19.2</c:v>
                </c:pt>
                <c:pt idx="17">
                  <c:v>19.7</c:v>
                </c:pt>
                <c:pt idx="18">
                  <c:v>21</c:v>
                </c:pt>
                <c:pt idx="19">
                  <c:v>21</c:v>
                </c:pt>
                <c:pt idx="20">
                  <c:v>21.4</c:v>
                </c:pt>
                <c:pt idx="21">
                  <c:v>21.4</c:v>
                </c:pt>
                <c:pt idx="22">
                  <c:v>21.5</c:v>
                </c:pt>
                <c:pt idx="23">
                  <c:v>22.8</c:v>
                </c:pt>
                <c:pt idx="24">
                  <c:v>22.8</c:v>
                </c:pt>
                <c:pt idx="25">
                  <c:v>24.4</c:v>
                </c:pt>
                <c:pt idx="26">
                  <c:v>26</c:v>
                </c:pt>
                <c:pt idx="27">
                  <c:v>27.3</c:v>
                </c:pt>
                <c:pt idx="28">
                  <c:v>30.4</c:v>
                </c:pt>
                <c:pt idx="29">
                  <c:v>30.4</c:v>
                </c:pt>
                <c:pt idx="30">
                  <c:v>32.4</c:v>
                </c:pt>
                <c:pt idx="31">
                  <c:v>33.9</c:v>
                </c:pt>
              </c:numCache>
            </c:numRef>
          </c:xVal>
          <c:yVal>
            <c:numRef>
              <c:f>NormalDist!$D$3:$D$34</c:f>
              <c:numCache>
                <c:formatCode>0.0000</c:formatCode>
                <c:ptCount val="32"/>
                <c:pt idx="0">
                  <c:v>1.8172922967112065E-2</c:v>
                </c:pt>
                <c:pt idx="1">
                  <c:v>1.8172922967112065E-2</c:v>
                </c:pt>
                <c:pt idx="2">
                  <c:v>3.5087250723152129E-2</c:v>
                </c:pt>
                <c:pt idx="3">
                  <c:v>4.1721571689308047E-2</c:v>
                </c:pt>
                <c:pt idx="4">
                  <c:v>4.4370822708351132E-2</c:v>
                </c:pt>
                <c:pt idx="5">
                  <c:v>4.6333457239345253E-2</c:v>
                </c:pt>
                <c:pt idx="6">
                  <c:v>4.762427593422236E-2</c:v>
                </c:pt>
                <c:pt idx="7">
                  <c:v>4.762427593422236E-2</c:v>
                </c:pt>
                <c:pt idx="8">
                  <c:v>4.9525879535840513E-2</c:v>
                </c:pt>
                <c:pt idx="9">
                  <c:v>5.137596110010946E-2</c:v>
                </c:pt>
                <c:pt idx="10">
                  <c:v>5.4876617980630982E-2</c:v>
                </c:pt>
                <c:pt idx="11">
                  <c:v>5.9464536914780527E-2</c:v>
                </c:pt>
                <c:pt idx="12">
                  <c:v>6.1580898338639181E-2</c:v>
                </c:pt>
                <c:pt idx="13">
                  <c:v>6.2679291083062569E-2</c:v>
                </c:pt>
                <c:pt idx="14">
                  <c:v>6.4454321547063376E-2</c:v>
                </c:pt>
                <c:pt idx="15">
                  <c:v>6.5474283218274601E-2</c:v>
                </c:pt>
                <c:pt idx="16">
                  <c:v>6.5474283218274601E-2</c:v>
                </c:pt>
                <c:pt idx="17">
                  <c:v>6.6054200423933451E-2</c:v>
                </c:pt>
                <c:pt idx="18">
                  <c:v>6.5443873054282981E-2</c:v>
                </c:pt>
                <c:pt idx="19">
                  <c:v>6.5443873054282981E-2</c:v>
                </c:pt>
                <c:pt idx="20">
                  <c:v>6.4649247724083508E-2</c:v>
                </c:pt>
                <c:pt idx="21">
                  <c:v>6.4649247724083508E-2</c:v>
                </c:pt>
                <c:pt idx="22">
                  <c:v>6.4407759770934866E-2</c:v>
                </c:pt>
                <c:pt idx="23">
                  <c:v>5.9831443590045288E-2</c:v>
                </c:pt>
                <c:pt idx="24">
                  <c:v>5.9831443590045288E-2</c:v>
                </c:pt>
                <c:pt idx="25">
                  <c:v>5.1262053448130035E-2</c:v>
                </c:pt>
                <c:pt idx="26">
                  <c:v>4.093124073595162E-2</c:v>
                </c:pt>
                <c:pt idx="27">
                  <c:v>3.236704354417809E-2</c:v>
                </c:pt>
                <c:pt idx="28">
                  <c:v>1.5326621699049796E-2</c:v>
                </c:pt>
                <c:pt idx="29">
                  <c:v>1.5326621699049796E-2</c:v>
                </c:pt>
                <c:pt idx="30">
                  <c:v>8.2227006186267274E-3</c:v>
                </c:pt>
                <c:pt idx="31">
                  <c:v>4.7951892821415784E-3</c:v>
                </c:pt>
              </c:numCache>
            </c:numRef>
          </c:yVal>
          <c:smooth val="1"/>
          <c:extLst>
            <c:ext xmlns:c16="http://schemas.microsoft.com/office/drawing/2014/chart" uri="{C3380CC4-5D6E-409C-BE32-E72D297353CC}">
              <c16:uniqueId val="{00000000-49D1-3047-8C6A-BD6A56517B01}"/>
            </c:ext>
          </c:extLst>
        </c:ser>
        <c:dLbls>
          <c:showLegendKey val="0"/>
          <c:showVal val="0"/>
          <c:showCatName val="0"/>
          <c:showSerName val="0"/>
          <c:showPercent val="0"/>
          <c:showBubbleSize val="0"/>
        </c:dLbls>
        <c:axId val="120447040"/>
        <c:axId val="120448768"/>
      </c:scatterChart>
      <c:valAx>
        <c:axId val="120447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48768"/>
        <c:crosses val="autoZero"/>
        <c:crossBetween val="midCat"/>
      </c:valAx>
      <c:valAx>
        <c:axId val="120448768"/>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470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Binomial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BinomialDist!$C$4</c:f>
              <c:strCache>
                <c:ptCount val="1"/>
                <c:pt idx="0">
                  <c:v>Probability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BinomialDist!$B$5:$B$24</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BinomialDist!$C$5:$C$24</c:f>
              <c:numCache>
                <c:formatCode>0.00000</c:formatCode>
                <c:ptCount val="20"/>
                <c:pt idx="0">
                  <c:v>0.31905539506332281</c:v>
                </c:pt>
                <c:pt idx="1">
                  <c:v>0.27554784119105158</c:v>
                </c:pt>
                <c:pt idx="2">
                  <c:v>0.1502988224678462</c:v>
                </c:pt>
                <c:pt idx="3">
                  <c:v>5.8069999589849708E-2</c:v>
                </c:pt>
                <c:pt idx="4">
                  <c:v>1.6893090789774457E-2</c:v>
                </c:pt>
                <c:pt idx="5">
                  <c:v>3.839338815857833E-3</c:v>
                </c:pt>
                <c:pt idx="6">
                  <c:v>6.9806160288324293E-4</c:v>
                </c:pt>
                <c:pt idx="7">
                  <c:v>1.0312273678956998E-4</c:v>
                </c:pt>
                <c:pt idx="8">
                  <c:v>1.2499725671462995E-5</c:v>
                </c:pt>
                <c:pt idx="9">
                  <c:v>1.2499725671462968E-6</c:v>
                </c:pt>
                <c:pt idx="10">
                  <c:v>1.0330351794597532E-7</c:v>
                </c:pt>
                <c:pt idx="11">
                  <c:v>7.0434216781346479E-9</c:v>
                </c:pt>
                <c:pt idx="12">
                  <c:v>3.9403757639914314E-10</c:v>
                </c:pt>
                <c:pt idx="13">
                  <c:v>1.7910798927233793E-11</c:v>
                </c:pt>
                <c:pt idx="14">
                  <c:v>6.5130177917213834E-13</c:v>
                </c:pt>
                <c:pt idx="15">
                  <c:v>1.8502891453753948E-14</c:v>
                </c:pt>
                <c:pt idx="16">
                  <c:v>3.9578377441184937E-16</c:v>
                </c:pt>
                <c:pt idx="17">
                  <c:v>5.9967238547249793E-18</c:v>
                </c:pt>
                <c:pt idx="18">
                  <c:v>5.7384917270095675E-20</c:v>
                </c:pt>
                <c:pt idx="19">
                  <c:v>2.6084053304588851E-22</c:v>
                </c:pt>
              </c:numCache>
            </c:numRef>
          </c:val>
          <c:smooth val="0"/>
          <c:extLst>
            <c:ext xmlns:c16="http://schemas.microsoft.com/office/drawing/2014/chart" uri="{C3380CC4-5D6E-409C-BE32-E72D297353CC}">
              <c16:uniqueId val="{00000000-7CC2-9147-9E15-3CD0357E50A0}"/>
            </c:ext>
          </c:extLst>
        </c:ser>
        <c:ser>
          <c:idx val="1"/>
          <c:order val="1"/>
          <c:tx>
            <c:strRef>
              <c:f>BinomialDist!$D$4</c:f>
              <c:strCache>
                <c:ptCount val="1"/>
                <c:pt idx="0">
                  <c:v>Cumulative Probability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BinomialDist!$D$5:$D$24</c:f>
              <c:numCache>
                <c:formatCode>0.00000</c:formatCode>
                <c:ptCount val="20"/>
                <c:pt idx="0">
                  <c:v>0.49453586234815061</c:v>
                </c:pt>
                <c:pt idx="1">
                  <c:v>0.77008370353920186</c:v>
                </c:pt>
                <c:pt idx="2">
                  <c:v>0.9203825260070484</c:v>
                </c:pt>
                <c:pt idx="3">
                  <c:v>0.9784525255968981</c:v>
                </c:pt>
                <c:pt idx="4">
                  <c:v>0.99534561638667252</c:v>
                </c:pt>
                <c:pt idx="5">
                  <c:v>0.99918495520253037</c:v>
                </c:pt>
                <c:pt idx="6">
                  <c:v>0.99988301680541358</c:v>
                </c:pt>
                <c:pt idx="7">
                  <c:v>0.99998613954220317</c:v>
                </c:pt>
                <c:pt idx="8">
                  <c:v>0.99999863926787458</c:v>
                </c:pt>
                <c:pt idx="9">
                  <c:v>0.99999988924044181</c:v>
                </c:pt>
                <c:pt idx="10">
                  <c:v>0.99999999254395977</c:v>
                </c:pt>
                <c:pt idx="11">
                  <c:v>0.99999999958738139</c:v>
                </c:pt>
                <c:pt idx="12">
                  <c:v>0.99999999998141897</c:v>
                </c:pt>
                <c:pt idx="13">
                  <c:v>0.99999999999932987</c:v>
                </c:pt>
                <c:pt idx="14">
                  <c:v>0.99999999999998113</c:v>
                </c:pt>
                <c:pt idx="15">
                  <c:v>0.99999999999999956</c:v>
                </c:pt>
                <c:pt idx="16">
                  <c:v>1</c:v>
                </c:pt>
                <c:pt idx="17">
                  <c:v>1</c:v>
                </c:pt>
                <c:pt idx="18">
                  <c:v>1</c:v>
                </c:pt>
                <c:pt idx="19">
                  <c:v>1</c:v>
                </c:pt>
              </c:numCache>
            </c:numRef>
          </c:val>
          <c:smooth val="0"/>
          <c:extLst>
            <c:ext xmlns:c16="http://schemas.microsoft.com/office/drawing/2014/chart" uri="{C3380CC4-5D6E-409C-BE32-E72D297353CC}">
              <c16:uniqueId val="{00000001-7CC2-9147-9E15-3CD0357E50A0}"/>
            </c:ext>
          </c:extLst>
        </c:ser>
        <c:dLbls>
          <c:showLegendKey val="0"/>
          <c:showVal val="0"/>
          <c:showCatName val="0"/>
          <c:showSerName val="0"/>
          <c:showPercent val="0"/>
          <c:showBubbleSize val="0"/>
        </c:dLbls>
        <c:marker val="1"/>
        <c:smooth val="0"/>
        <c:axId val="118552144"/>
        <c:axId val="118553872"/>
      </c:lineChart>
      <c:catAx>
        <c:axId val="11855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53872"/>
        <c:crosses val="autoZero"/>
        <c:auto val="1"/>
        <c:lblAlgn val="ctr"/>
        <c:lblOffset val="100"/>
        <c:noMultiLvlLbl val="0"/>
      </c:catAx>
      <c:valAx>
        <c:axId val="118553872"/>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52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Poisson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PoissonDist!$C$4</c:f>
              <c:strCache>
                <c:ptCount val="1"/>
                <c:pt idx="0">
                  <c:v>Poisson Distribution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PoissonDist!$B$5:$B$30</c:f>
              <c:numCache>
                <c:formatCode>General</c:formatCode>
                <c:ptCount val="26"/>
                <c:pt idx="0">
                  <c:v>1</c:v>
                </c:pt>
                <c:pt idx="1">
                  <c:v>3</c:v>
                </c:pt>
                <c:pt idx="2">
                  <c:v>5</c:v>
                </c:pt>
                <c:pt idx="3">
                  <c:v>7</c:v>
                </c:pt>
                <c:pt idx="4">
                  <c:v>9</c:v>
                </c:pt>
                <c:pt idx="5">
                  <c:v>11</c:v>
                </c:pt>
                <c:pt idx="6">
                  <c:v>13</c:v>
                </c:pt>
                <c:pt idx="7">
                  <c:v>15</c:v>
                </c:pt>
                <c:pt idx="8">
                  <c:v>17</c:v>
                </c:pt>
                <c:pt idx="9">
                  <c:v>19</c:v>
                </c:pt>
                <c:pt idx="10">
                  <c:v>21</c:v>
                </c:pt>
                <c:pt idx="11">
                  <c:v>23</c:v>
                </c:pt>
                <c:pt idx="12">
                  <c:v>25</c:v>
                </c:pt>
                <c:pt idx="13">
                  <c:v>27</c:v>
                </c:pt>
                <c:pt idx="14">
                  <c:v>29</c:v>
                </c:pt>
                <c:pt idx="15">
                  <c:v>31</c:v>
                </c:pt>
                <c:pt idx="16">
                  <c:v>33</c:v>
                </c:pt>
                <c:pt idx="17">
                  <c:v>35</c:v>
                </c:pt>
                <c:pt idx="18">
                  <c:v>37</c:v>
                </c:pt>
                <c:pt idx="19">
                  <c:v>39</c:v>
                </c:pt>
                <c:pt idx="20">
                  <c:v>41</c:v>
                </c:pt>
                <c:pt idx="21">
                  <c:v>43</c:v>
                </c:pt>
                <c:pt idx="22">
                  <c:v>45</c:v>
                </c:pt>
                <c:pt idx="23">
                  <c:v>47</c:v>
                </c:pt>
                <c:pt idx="24">
                  <c:v>49</c:v>
                </c:pt>
                <c:pt idx="25">
                  <c:v>51</c:v>
                </c:pt>
              </c:numCache>
            </c:numRef>
          </c:xVal>
          <c:yVal>
            <c:numRef>
              <c:f>PoissonDist!$C$5:$C$30</c:f>
              <c:numCache>
                <c:formatCode>0.000E+00</c:formatCode>
                <c:ptCount val="26"/>
                <c:pt idx="0">
                  <c:v>3.4719859662410047E-10</c:v>
                </c:pt>
                <c:pt idx="1">
                  <c:v>3.6166520481677125E-8</c:v>
                </c:pt>
                <c:pt idx="2">
                  <c:v>1.1302037650524102E-6</c:v>
                </c:pt>
                <c:pt idx="3">
                  <c:v>1.6818508408517987E-5</c:v>
                </c:pt>
                <c:pt idx="4">
                  <c:v>1.4599399660171887E-4</c:v>
                </c:pt>
                <c:pt idx="5">
                  <c:v>8.29511344327948E-4</c:v>
                </c:pt>
                <c:pt idx="6">
                  <c:v>3.3233627577241454E-3</c:v>
                </c:pt>
                <c:pt idx="7">
                  <c:v>9.8909605884647447E-3</c:v>
                </c:pt>
                <c:pt idx="8">
                  <c:v>2.2727391058053149E-2</c:v>
                </c:pt>
                <c:pt idx="9">
                  <c:v>4.1533974886793022E-2</c:v>
                </c:pt>
                <c:pt idx="10">
                  <c:v>6.1806510248203946E-2</c:v>
                </c:pt>
                <c:pt idx="11">
                  <c:v>7.6342033409342827E-2</c:v>
                </c:pt>
                <c:pt idx="12">
                  <c:v>7.9522951468065442E-2</c:v>
                </c:pt>
                <c:pt idx="13">
                  <c:v>7.0800348529260551E-2</c:v>
                </c:pt>
                <c:pt idx="14">
                  <c:v>5.4495342156142643E-2</c:v>
                </c:pt>
                <c:pt idx="15">
                  <c:v>3.6623213814611991E-2</c:v>
                </c:pt>
                <c:pt idx="16">
                  <c:v>2.1675671055049736E-2</c:v>
                </c:pt>
                <c:pt idx="17">
                  <c:v>1.1384281016307642E-2</c:v>
                </c:pt>
                <c:pt idx="18">
                  <c:v>5.3417234498440488E-3</c:v>
                </c:pt>
                <c:pt idx="19">
                  <c:v>2.2527511175118192E-3</c:v>
                </c:pt>
                <c:pt idx="20">
                  <c:v>8.5851795636883779E-4</c:v>
                </c:pt>
                <c:pt idx="21">
                  <c:v>2.9710615876551576E-4</c:v>
                </c:pt>
                <c:pt idx="22">
                  <c:v>9.3783509711336947E-5</c:v>
                </c:pt>
                <c:pt idx="23">
                  <c:v>2.7111329125617976E-5</c:v>
                </c:pt>
                <c:pt idx="24">
                  <c:v>7.2043285304044512E-6</c:v>
                </c:pt>
                <c:pt idx="25">
                  <c:v>1.7657667966677478E-6</c:v>
                </c:pt>
              </c:numCache>
            </c:numRef>
          </c:yVal>
          <c:smooth val="1"/>
          <c:extLst>
            <c:ext xmlns:c16="http://schemas.microsoft.com/office/drawing/2014/chart" uri="{C3380CC4-5D6E-409C-BE32-E72D297353CC}">
              <c16:uniqueId val="{00000000-2525-E54F-AE5A-AE830E76989E}"/>
            </c:ext>
          </c:extLst>
        </c:ser>
        <c:dLbls>
          <c:showLegendKey val="0"/>
          <c:showVal val="0"/>
          <c:showCatName val="0"/>
          <c:showSerName val="0"/>
          <c:showPercent val="0"/>
          <c:showBubbleSize val="0"/>
        </c:dLbls>
        <c:axId val="101034608"/>
        <c:axId val="101036336"/>
      </c:scatterChart>
      <c:valAx>
        <c:axId val="1010346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36336"/>
        <c:crosses val="autoZero"/>
        <c:crossBetween val="midCat"/>
      </c:valAx>
      <c:valAx>
        <c:axId val="101036336"/>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346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Exponential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ExponentialDist!$C$4</c:f>
              <c:strCache>
                <c:ptCount val="1"/>
                <c:pt idx="0">
                  <c:v>Probability</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ExponentialDist!$B$5:$B$87</c:f>
              <c:numCache>
                <c:formatCode>General</c:formatCode>
                <c:ptCount val="83"/>
                <c:pt idx="0">
                  <c:v>0.01</c:v>
                </c:pt>
                <c:pt idx="1">
                  <c:v>0.11</c:v>
                </c:pt>
                <c:pt idx="2">
                  <c:v>0.21000000000000002</c:v>
                </c:pt>
                <c:pt idx="3">
                  <c:v>0.31000000000000005</c:v>
                </c:pt>
                <c:pt idx="4">
                  <c:v>0.41000000000000003</c:v>
                </c:pt>
                <c:pt idx="5">
                  <c:v>0.51</c:v>
                </c:pt>
                <c:pt idx="6">
                  <c:v>0.61</c:v>
                </c:pt>
                <c:pt idx="7">
                  <c:v>0.71</c:v>
                </c:pt>
                <c:pt idx="8">
                  <c:v>0.80999999999999994</c:v>
                </c:pt>
                <c:pt idx="9">
                  <c:v>0.90999999999999992</c:v>
                </c:pt>
                <c:pt idx="10">
                  <c:v>1.01</c:v>
                </c:pt>
                <c:pt idx="11">
                  <c:v>1.1100000000000001</c:v>
                </c:pt>
                <c:pt idx="12">
                  <c:v>1.2100000000000002</c:v>
                </c:pt>
                <c:pt idx="13">
                  <c:v>1.3100000000000003</c:v>
                </c:pt>
                <c:pt idx="14">
                  <c:v>1.4100000000000004</c:v>
                </c:pt>
                <c:pt idx="15">
                  <c:v>1.5100000000000005</c:v>
                </c:pt>
                <c:pt idx="16">
                  <c:v>1.6100000000000005</c:v>
                </c:pt>
                <c:pt idx="17">
                  <c:v>1.7100000000000006</c:v>
                </c:pt>
                <c:pt idx="18">
                  <c:v>1.8100000000000007</c:v>
                </c:pt>
                <c:pt idx="19">
                  <c:v>1.9100000000000008</c:v>
                </c:pt>
                <c:pt idx="20">
                  <c:v>2.0100000000000007</c:v>
                </c:pt>
                <c:pt idx="21">
                  <c:v>2.1100000000000008</c:v>
                </c:pt>
                <c:pt idx="22">
                  <c:v>2.2100000000000009</c:v>
                </c:pt>
                <c:pt idx="23">
                  <c:v>2.3100000000000009</c:v>
                </c:pt>
                <c:pt idx="24">
                  <c:v>2.410000000000001</c:v>
                </c:pt>
                <c:pt idx="25">
                  <c:v>2.5100000000000011</c:v>
                </c:pt>
                <c:pt idx="26">
                  <c:v>2.6100000000000012</c:v>
                </c:pt>
                <c:pt idx="27">
                  <c:v>2.7100000000000013</c:v>
                </c:pt>
                <c:pt idx="28">
                  <c:v>2.8100000000000014</c:v>
                </c:pt>
                <c:pt idx="29">
                  <c:v>2.9100000000000015</c:v>
                </c:pt>
                <c:pt idx="30">
                  <c:v>3.0100000000000016</c:v>
                </c:pt>
                <c:pt idx="31">
                  <c:v>3.1100000000000017</c:v>
                </c:pt>
                <c:pt idx="32">
                  <c:v>3.2100000000000017</c:v>
                </c:pt>
                <c:pt idx="33">
                  <c:v>3.3100000000000018</c:v>
                </c:pt>
                <c:pt idx="34">
                  <c:v>3.4100000000000019</c:v>
                </c:pt>
                <c:pt idx="35">
                  <c:v>3.510000000000002</c:v>
                </c:pt>
                <c:pt idx="36">
                  <c:v>3.6100000000000021</c:v>
                </c:pt>
                <c:pt idx="37">
                  <c:v>3.7100000000000022</c:v>
                </c:pt>
                <c:pt idx="38">
                  <c:v>3.8100000000000023</c:v>
                </c:pt>
                <c:pt idx="39">
                  <c:v>3.9100000000000024</c:v>
                </c:pt>
                <c:pt idx="40">
                  <c:v>4.0100000000000025</c:v>
                </c:pt>
                <c:pt idx="41">
                  <c:v>4.1100000000000021</c:v>
                </c:pt>
                <c:pt idx="42">
                  <c:v>4.2100000000000017</c:v>
                </c:pt>
                <c:pt idx="43">
                  <c:v>4.3100000000000014</c:v>
                </c:pt>
                <c:pt idx="44">
                  <c:v>4.410000000000001</c:v>
                </c:pt>
                <c:pt idx="45">
                  <c:v>4.5100000000000007</c:v>
                </c:pt>
                <c:pt idx="46">
                  <c:v>4.6100000000000003</c:v>
                </c:pt>
                <c:pt idx="47">
                  <c:v>4.71</c:v>
                </c:pt>
                <c:pt idx="48">
                  <c:v>4.8099999999999996</c:v>
                </c:pt>
                <c:pt idx="49">
                  <c:v>4.9099999999999993</c:v>
                </c:pt>
                <c:pt idx="50">
                  <c:v>5.0099999999999989</c:v>
                </c:pt>
                <c:pt idx="51">
                  <c:v>5.1099999999999985</c:v>
                </c:pt>
                <c:pt idx="52">
                  <c:v>5.2099999999999982</c:v>
                </c:pt>
                <c:pt idx="53">
                  <c:v>5.3099999999999978</c:v>
                </c:pt>
                <c:pt idx="54">
                  <c:v>5.4099999999999975</c:v>
                </c:pt>
                <c:pt idx="55">
                  <c:v>5.5099999999999971</c:v>
                </c:pt>
                <c:pt idx="56">
                  <c:v>5.6099999999999968</c:v>
                </c:pt>
                <c:pt idx="57">
                  <c:v>5.7099999999999964</c:v>
                </c:pt>
                <c:pt idx="58">
                  <c:v>5.8099999999999961</c:v>
                </c:pt>
                <c:pt idx="59">
                  <c:v>5.9099999999999957</c:v>
                </c:pt>
                <c:pt idx="60">
                  <c:v>6.0099999999999953</c:v>
                </c:pt>
                <c:pt idx="61">
                  <c:v>6.109999999999995</c:v>
                </c:pt>
                <c:pt idx="62">
                  <c:v>6.2099999999999946</c:v>
                </c:pt>
                <c:pt idx="63">
                  <c:v>6.3099999999999943</c:v>
                </c:pt>
                <c:pt idx="64">
                  <c:v>6.4099999999999939</c:v>
                </c:pt>
                <c:pt idx="65">
                  <c:v>6.5099999999999936</c:v>
                </c:pt>
                <c:pt idx="66">
                  <c:v>6.6099999999999932</c:v>
                </c:pt>
                <c:pt idx="67">
                  <c:v>6.7099999999999929</c:v>
                </c:pt>
                <c:pt idx="68">
                  <c:v>6.8099999999999925</c:v>
                </c:pt>
                <c:pt idx="69">
                  <c:v>6.9099999999999921</c:v>
                </c:pt>
                <c:pt idx="70">
                  <c:v>7.0099999999999918</c:v>
                </c:pt>
                <c:pt idx="71">
                  <c:v>7.1099999999999914</c:v>
                </c:pt>
                <c:pt idx="72">
                  <c:v>7.2099999999999911</c:v>
                </c:pt>
                <c:pt idx="73">
                  <c:v>7.3099999999999907</c:v>
                </c:pt>
                <c:pt idx="74">
                  <c:v>7.4099999999999904</c:v>
                </c:pt>
                <c:pt idx="75">
                  <c:v>7.50999999999999</c:v>
                </c:pt>
                <c:pt idx="76">
                  <c:v>7.6099999999999897</c:v>
                </c:pt>
                <c:pt idx="77">
                  <c:v>7.7099999999999893</c:v>
                </c:pt>
                <c:pt idx="78">
                  <c:v>7.809999999999989</c:v>
                </c:pt>
                <c:pt idx="79">
                  <c:v>7.9099999999999886</c:v>
                </c:pt>
                <c:pt idx="80">
                  <c:v>8.0099999999999891</c:v>
                </c:pt>
                <c:pt idx="81">
                  <c:v>8.1099999999999888</c:v>
                </c:pt>
                <c:pt idx="82">
                  <c:v>8.2099999999999884</c:v>
                </c:pt>
              </c:numCache>
            </c:numRef>
          </c:xVal>
          <c:yVal>
            <c:numRef>
              <c:f>ExponentialDist!$C$5:$C$87</c:f>
              <c:numCache>
                <c:formatCode>0.0000</c:formatCode>
                <c:ptCount val="83"/>
                <c:pt idx="0">
                  <c:v>0.2327895235803292</c:v>
                </c:pt>
                <c:pt idx="1">
                  <c:v>0.22742064849179536</c:v>
                </c:pt>
                <c:pt idx="2">
                  <c:v>0.22217559692965114</c:v>
                </c:pt>
                <c:pt idx="3">
                  <c:v>0.21705151312514895</c:v>
                </c:pt>
                <c:pt idx="4">
                  <c:v>0.212045607172753</c:v>
                </c:pt>
                <c:pt idx="5">
                  <c:v>0.20715515351112168</c:v>
                </c:pt>
                <c:pt idx="6">
                  <c:v>0.2023774894391237</c:v>
                </c:pt>
                <c:pt idx="7">
                  <c:v>0.19771001366607929</c:v>
                </c:pt>
                <c:pt idx="8">
                  <c:v>0.19315018489543787</c:v>
                </c:pt>
                <c:pt idx="9">
                  <c:v>0.18869552044112023</c:v>
                </c:pt>
                <c:pt idx="10">
                  <c:v>0.1843435948757729</c:v>
                </c:pt>
                <c:pt idx="11">
                  <c:v>0.18009203871019747</c:v>
                </c:pt>
                <c:pt idx="12">
                  <c:v>0.17593853710323704</c:v>
                </c:pt>
                <c:pt idx="13">
                  <c:v>0.17188082860141646</c:v>
                </c:pt>
                <c:pt idx="14">
                  <c:v>0.1679167039076509</c:v>
                </c:pt>
                <c:pt idx="15">
                  <c:v>0.16404400467835156</c:v>
                </c:pt>
                <c:pt idx="16">
                  <c:v>0.16026062234827423</c:v>
                </c:pt>
                <c:pt idx="17">
                  <c:v>0.15656449698247071</c:v>
                </c:pt>
                <c:pt idx="18">
                  <c:v>0.15295361615471745</c:v>
                </c:pt>
                <c:pt idx="19">
                  <c:v>0.14942601385181201</c:v>
                </c:pt>
                <c:pt idx="20">
                  <c:v>0.14597976940313914</c:v>
                </c:pt>
                <c:pt idx="21">
                  <c:v>0.14261300643492514</c:v>
                </c:pt>
                <c:pt idx="22">
                  <c:v>0.13932389184861013</c:v>
                </c:pt>
                <c:pt idx="23">
                  <c:v>0.13611063482278235</c:v>
                </c:pt>
                <c:pt idx="24">
                  <c:v>0.13297148583813143</c:v>
                </c:pt>
                <c:pt idx="25">
                  <c:v>0.12990473572488878</c:v>
                </c:pt>
                <c:pt idx="26">
                  <c:v>0.12690871473223764</c:v>
                </c:pt>
                <c:pt idx="27">
                  <c:v>0.12398179161918507</c:v>
                </c:pt>
                <c:pt idx="28">
                  <c:v>0.12112237276640174</c:v>
                </c:pt>
                <c:pt idx="29">
                  <c:v>0.11832890130854531</c:v>
                </c:pt>
                <c:pt idx="30">
                  <c:v>0.11559985628659523</c:v>
                </c:pt>
                <c:pt idx="31">
                  <c:v>0.11293375181973751</c:v>
                </c:pt>
                <c:pt idx="32">
                  <c:v>0.11032913629634851</c:v>
                </c:pt>
                <c:pt idx="33">
                  <c:v>0.10778459158363715</c:v>
                </c:pt>
                <c:pt idx="34">
                  <c:v>0.10529873225551539</c:v>
                </c:pt>
                <c:pt idx="35">
                  <c:v>0.10287020483827639</c:v>
                </c:pt>
                <c:pt idx="36">
                  <c:v>0.10049768707366996</c:v>
                </c:pt>
                <c:pt idx="37">
                  <c:v>9.8179887198973678E-2</c:v>
                </c:pt>
                <c:pt idx="38">
                  <c:v>9.591554324366787E-2</c:v>
                </c:pt>
                <c:pt idx="39">
                  <c:v>9.3703422342331769E-2</c:v>
                </c:pt>
                <c:pt idx="40">
                  <c:v>9.1542320063386168E-2</c:v>
                </c:pt>
                <c:pt idx="41">
                  <c:v>8.9431059753317652E-2</c:v>
                </c:pt>
                <c:pt idx="42">
                  <c:v>8.7368491896027106E-2</c:v>
                </c:pt>
                <c:pt idx="43">
                  <c:v>8.5353493486953577E-2</c:v>
                </c:pt>
                <c:pt idx="44">
                  <c:v>8.3384967421632969E-2</c:v>
                </c:pt>
                <c:pt idx="45">
                  <c:v>8.1461841898358603E-2</c:v>
                </c:pt>
                <c:pt idx="46">
                  <c:v>7.9583069834618117E-2</c:v>
                </c:pt>
                <c:pt idx="47">
                  <c:v>7.7747628296989432E-2</c:v>
                </c:pt>
                <c:pt idx="48">
                  <c:v>7.5954517944185035E-2</c:v>
                </c:pt>
                <c:pt idx="49">
                  <c:v>7.4202762482941442E-2</c:v>
                </c:pt>
                <c:pt idx="50">
                  <c:v>7.2491408136457797E-2</c:v>
                </c:pt>
                <c:pt idx="51">
                  <c:v>7.0819523125093584E-2</c:v>
                </c:pt>
                <c:pt idx="52">
                  <c:v>6.9186197159043575E-2</c:v>
                </c:pt>
                <c:pt idx="53">
                  <c:v>6.7590540942713037E-2</c:v>
                </c:pt>
                <c:pt idx="54">
                  <c:v>6.6031685690523659E-2</c:v>
                </c:pt>
                <c:pt idx="55">
                  <c:v>6.4508782653886723E-2</c:v>
                </c:pt>
                <c:pt idx="56">
                  <c:v>6.3021002659085612E-2</c:v>
                </c:pt>
                <c:pt idx="57">
                  <c:v>6.1567535655816318E-2</c:v>
                </c:pt>
                <c:pt idx="58">
                  <c:v>6.0147590276140028E-2</c:v>
                </c:pt>
                <c:pt idx="59">
                  <c:v>5.8760393403607759E-2</c:v>
                </c:pt>
                <c:pt idx="60">
                  <c:v>5.7405189752322248E-2</c:v>
                </c:pt>
                <c:pt idx="61">
                  <c:v>5.6081241455708086E-2</c:v>
                </c:pt>
                <c:pt idx="62">
                  <c:v>5.4787827664766142E-2</c:v>
                </c:pt>
                <c:pt idx="63">
                  <c:v>5.3524244155593557E-2</c:v>
                </c:pt>
                <c:pt idx="64">
                  <c:v>5.2289802945955491E-2</c:v>
                </c:pt>
                <c:pt idx="65">
                  <c:v>5.1083831920700096E-2</c:v>
                </c:pt>
                <c:pt idx="66">
                  <c:v>4.9905674465812504E-2</c:v>
                </c:pt>
                <c:pt idx="67">
                  <c:v>4.8754689110908758E-2</c:v>
                </c:pt>
                <c:pt idx="68">
                  <c:v>4.7630249179975E-2</c:v>
                </c:pt>
                <c:pt idx="69">
                  <c:v>4.6531742450161673E-2</c:v>
                </c:pt>
                <c:pt idx="70">
                  <c:v>4.5458570818447168E-2</c:v>
                </c:pt>
                <c:pt idx="71">
                  <c:v>4.4410149975989056E-2</c:v>
                </c:pt>
                <c:pt idx="72">
                  <c:v>4.3385909089986026E-2</c:v>
                </c:pt>
                <c:pt idx="73">
                  <c:v>4.2385290492877037E-2</c:v>
                </c:pt>
                <c:pt idx="74">
                  <c:v>4.1407749378708496E-2</c:v>
                </c:pt>
                <c:pt idx="75">
                  <c:v>4.0452753506504277E-2</c:v>
                </c:pt>
                <c:pt idx="76">
                  <c:v>3.9519782910476899E-2</c:v>
                </c:pt>
                <c:pt idx="77">
                  <c:v>3.8608329616922184E-2</c:v>
                </c:pt>
                <c:pt idx="78">
                  <c:v>3.7717897367643277E-2</c:v>
                </c:pt>
                <c:pt idx="79">
                  <c:v>3.684800134975337E-2</c:v>
                </c:pt>
                <c:pt idx="80">
                  <c:v>3.5998167931710026E-2</c:v>
                </c:pt>
                <c:pt idx="81">
                  <c:v>3.5167934405437425E-2</c:v>
                </c:pt>
                <c:pt idx="82">
                  <c:v>3.4356848734396088E-2</c:v>
                </c:pt>
              </c:numCache>
            </c:numRef>
          </c:yVal>
          <c:smooth val="1"/>
          <c:extLst>
            <c:ext xmlns:c16="http://schemas.microsoft.com/office/drawing/2014/chart" uri="{C3380CC4-5D6E-409C-BE32-E72D297353CC}">
              <c16:uniqueId val="{00000000-A187-DA47-B067-BAE4338A791C}"/>
            </c:ext>
          </c:extLst>
        </c:ser>
        <c:dLbls>
          <c:showLegendKey val="0"/>
          <c:showVal val="0"/>
          <c:showCatName val="0"/>
          <c:showSerName val="0"/>
          <c:showPercent val="0"/>
          <c:showBubbleSize val="0"/>
        </c:dLbls>
        <c:axId val="122823856"/>
        <c:axId val="122864304"/>
      </c:scatterChart>
      <c:valAx>
        <c:axId val="122823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64304"/>
        <c:crosses val="autoZero"/>
        <c:crossBetween val="midCat"/>
      </c:valAx>
      <c:valAx>
        <c:axId val="122864304"/>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238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6</xdr:row>
      <xdr:rowOff>0</xdr:rowOff>
    </xdr:from>
    <xdr:to>
      <xdr:col>10</xdr:col>
      <xdr:colOff>444500</xdr:colOff>
      <xdr:row>19</xdr:row>
      <xdr:rowOff>101600</xdr:rowOff>
    </xdr:to>
    <xdr:graphicFrame macro="">
      <xdr:nvGraphicFramePr>
        <xdr:cNvPr id="2" name="NormalChart">
          <a:extLst>
            <a:ext uri="{FF2B5EF4-FFF2-40B4-BE49-F238E27FC236}">
              <a16:creationId xmlns:a16="http://schemas.microsoft.com/office/drawing/2014/main" id="{5852C971-159E-2668-DCC2-2E5BC79A32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3</xdr:row>
      <xdr:rowOff>0</xdr:rowOff>
    </xdr:from>
    <xdr:to>
      <xdr:col>10</xdr:col>
      <xdr:colOff>444500</xdr:colOff>
      <xdr:row>16</xdr:row>
      <xdr:rowOff>101600</xdr:rowOff>
    </xdr:to>
    <xdr:graphicFrame macro="">
      <xdr:nvGraphicFramePr>
        <xdr:cNvPr id="2" name="Binomial">
          <a:extLst>
            <a:ext uri="{FF2B5EF4-FFF2-40B4-BE49-F238E27FC236}">
              <a16:creationId xmlns:a16="http://schemas.microsoft.com/office/drawing/2014/main" id="{1DA2A202-AD6D-3B01-A19E-B907A014E9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10</xdr:row>
      <xdr:rowOff>0</xdr:rowOff>
    </xdr:from>
    <xdr:to>
      <xdr:col>9</xdr:col>
      <xdr:colOff>508000</xdr:colOff>
      <xdr:row>23</xdr:row>
      <xdr:rowOff>101600</xdr:rowOff>
    </xdr:to>
    <xdr:graphicFrame macro="">
      <xdr:nvGraphicFramePr>
        <xdr:cNvPr id="2" name="PoissonChart">
          <a:extLst>
            <a:ext uri="{FF2B5EF4-FFF2-40B4-BE49-F238E27FC236}">
              <a16:creationId xmlns:a16="http://schemas.microsoft.com/office/drawing/2014/main" id="{34DF1711-CDA9-0377-6B7D-F68AF93ACC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4</xdr:row>
      <xdr:rowOff>0</xdr:rowOff>
    </xdr:from>
    <xdr:to>
      <xdr:col>9</xdr:col>
      <xdr:colOff>508000</xdr:colOff>
      <xdr:row>17</xdr:row>
      <xdr:rowOff>101600</xdr:rowOff>
    </xdr:to>
    <xdr:graphicFrame macro="">
      <xdr:nvGraphicFramePr>
        <xdr:cNvPr id="2" name="ExponentialChart">
          <a:extLst>
            <a:ext uri="{FF2B5EF4-FFF2-40B4-BE49-F238E27FC236}">
              <a16:creationId xmlns:a16="http://schemas.microsoft.com/office/drawing/2014/main" id="{5514574F-51DB-2DB4-370F-1BF8EC4457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044D3022-8318-B040-8DF9-5E8B7225422C}">
  <we:reference id="8db4248b-3b9d-4fb7-989c-eae74deb6253" version="2.0.1.0" store="developer" storeType="Registry"/>
  <we:alternateReferences/>
  <we:properties>
    <we:property name="Office.AutoShowTaskpaneWithDocument" value="true"/>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FE3BA-DB79-0F4A-A5CD-49408A11689C}">
  <dimension ref="B1:L35"/>
  <sheetViews>
    <sheetView topLeftCell="A2" workbookViewId="0">
      <selection activeCell="L25" sqref="L25"/>
    </sheetView>
  </sheetViews>
  <sheetFormatPr baseColWidth="10" defaultRowHeight="16" x14ac:dyDescent="0.2"/>
  <cols>
    <col min="1" max="1" width="3.33203125" customWidth="1"/>
    <col min="2" max="2" width="18.33203125" customWidth="1"/>
    <col min="3" max="3" width="13.33203125" customWidth="1"/>
    <col min="4" max="4" width="11.6640625" customWidth="1"/>
    <col min="5" max="5" width="5" customWidth="1"/>
    <col min="11" max="11" width="13.83203125" customWidth="1"/>
    <col min="12" max="12" width="11.6640625" customWidth="1"/>
  </cols>
  <sheetData>
    <row r="1" spans="2:7" ht="17" thickBot="1" x14ac:dyDescent="0.25"/>
    <row r="2" spans="2:7" x14ac:dyDescent="0.2">
      <c r="B2" s="10" t="s">
        <v>0</v>
      </c>
      <c r="C2" s="11" t="s">
        <v>1</v>
      </c>
      <c r="D2" s="12" t="s">
        <v>2</v>
      </c>
      <c r="F2" s="10" t="s">
        <v>3</v>
      </c>
      <c r="G2" s="12" t="s">
        <v>4</v>
      </c>
    </row>
    <row r="3" spans="2:7" x14ac:dyDescent="0.2">
      <c r="B3" s="4" t="s">
        <v>5</v>
      </c>
      <c r="C3" s="2">
        <v>10.4</v>
      </c>
      <c r="D3" s="16">
        <f>_xlfn.NORM.DIST(C3,$G$3,$G$5,FALSE)</f>
        <v>1.8172922967112065E-2</v>
      </c>
      <c r="F3" s="4" t="s">
        <v>6</v>
      </c>
      <c r="G3" s="13">
        <f>AVERAGE(C3:C34)</f>
        <v>20.090624999999996</v>
      </c>
    </row>
    <row r="4" spans="2:7" x14ac:dyDescent="0.2">
      <c r="B4" s="4" t="s">
        <v>7</v>
      </c>
      <c r="C4" s="2">
        <v>10.4</v>
      </c>
      <c r="D4" s="16">
        <f t="shared" ref="D4:D34" si="0">_xlfn.NORM.DIST(C4,$G$3,$G$5,FALSE)</f>
        <v>1.8172922967112065E-2</v>
      </c>
      <c r="F4" s="4" t="s">
        <v>8</v>
      </c>
      <c r="G4" s="13">
        <f>MEDIAN(C3:C34)</f>
        <v>19.2</v>
      </c>
    </row>
    <row r="5" spans="2:7" ht="17" thickBot="1" x14ac:dyDescent="0.25">
      <c r="B5" s="4" t="s">
        <v>9</v>
      </c>
      <c r="C5" s="2">
        <v>13.3</v>
      </c>
      <c r="D5" s="16">
        <f t="shared" si="0"/>
        <v>3.5087250723152129E-2</v>
      </c>
      <c r="F5" s="5" t="s">
        <v>10</v>
      </c>
      <c r="G5" s="14">
        <f>_xlfn.STDEV.S(C3:C34)</f>
        <v>6.0269480520891241</v>
      </c>
    </row>
    <row r="6" spans="2:7" x14ac:dyDescent="0.2">
      <c r="B6" s="4" t="s">
        <v>11</v>
      </c>
      <c r="C6" s="2">
        <v>14.3</v>
      </c>
      <c r="D6" s="16">
        <f t="shared" si="0"/>
        <v>4.1721571689308047E-2</v>
      </c>
      <c r="F6" s="2"/>
      <c r="G6" s="2"/>
    </row>
    <row r="7" spans="2:7" x14ac:dyDescent="0.2">
      <c r="B7" s="4" t="s">
        <v>12</v>
      </c>
      <c r="C7" s="2">
        <v>14.7</v>
      </c>
      <c r="D7" s="16">
        <f t="shared" si="0"/>
        <v>4.4370822708351132E-2</v>
      </c>
    </row>
    <row r="8" spans="2:7" x14ac:dyDescent="0.2">
      <c r="B8" s="4" t="s">
        <v>13</v>
      </c>
      <c r="C8" s="2">
        <v>15</v>
      </c>
      <c r="D8" s="16">
        <f t="shared" si="0"/>
        <v>4.6333457239345253E-2</v>
      </c>
    </row>
    <row r="9" spans="2:7" x14ac:dyDescent="0.2">
      <c r="B9" s="4" t="s">
        <v>14</v>
      </c>
      <c r="C9" s="2">
        <v>15.2</v>
      </c>
      <c r="D9" s="16">
        <f t="shared" si="0"/>
        <v>4.762427593422236E-2</v>
      </c>
    </row>
    <row r="10" spans="2:7" x14ac:dyDescent="0.2">
      <c r="B10" s="4" t="s">
        <v>15</v>
      </c>
      <c r="C10" s="2">
        <v>15.2</v>
      </c>
      <c r="D10" s="16">
        <f t="shared" si="0"/>
        <v>4.762427593422236E-2</v>
      </c>
    </row>
    <row r="11" spans="2:7" x14ac:dyDescent="0.2">
      <c r="B11" s="4" t="s">
        <v>16</v>
      </c>
      <c r="C11" s="2">
        <v>15.5</v>
      </c>
      <c r="D11" s="16">
        <f t="shared" si="0"/>
        <v>4.9525879535840513E-2</v>
      </c>
    </row>
    <row r="12" spans="2:7" x14ac:dyDescent="0.2">
      <c r="B12" s="4" t="s">
        <v>17</v>
      </c>
      <c r="C12" s="2">
        <v>15.8</v>
      </c>
      <c r="D12" s="16">
        <f t="shared" si="0"/>
        <v>5.137596110010946E-2</v>
      </c>
    </row>
    <row r="13" spans="2:7" x14ac:dyDescent="0.2">
      <c r="B13" s="4" t="s">
        <v>18</v>
      </c>
      <c r="C13" s="2">
        <v>16.399999999999999</v>
      </c>
      <c r="D13" s="16">
        <f t="shared" si="0"/>
        <v>5.4876617980630982E-2</v>
      </c>
    </row>
    <row r="14" spans="2:7" x14ac:dyDescent="0.2">
      <c r="B14" s="4" t="s">
        <v>19</v>
      </c>
      <c r="C14" s="2">
        <v>17.3</v>
      </c>
      <c r="D14" s="16">
        <f t="shared" si="0"/>
        <v>5.9464536914780527E-2</v>
      </c>
    </row>
    <row r="15" spans="2:7" x14ac:dyDescent="0.2">
      <c r="B15" s="4" t="s">
        <v>20</v>
      </c>
      <c r="C15" s="2">
        <v>17.8</v>
      </c>
      <c r="D15" s="16">
        <f t="shared" si="0"/>
        <v>6.1580898338639181E-2</v>
      </c>
    </row>
    <row r="16" spans="2:7" x14ac:dyDescent="0.2">
      <c r="B16" s="4" t="s">
        <v>21</v>
      </c>
      <c r="C16" s="2">
        <v>18.100000000000001</v>
      </c>
      <c r="D16" s="16">
        <f t="shared" si="0"/>
        <v>6.2679291083062569E-2</v>
      </c>
    </row>
    <row r="17" spans="2:12" x14ac:dyDescent="0.2">
      <c r="B17" s="4" t="s">
        <v>22</v>
      </c>
      <c r="C17" s="2">
        <v>18.7</v>
      </c>
      <c r="D17" s="16">
        <f t="shared" si="0"/>
        <v>6.4454321547063376E-2</v>
      </c>
    </row>
    <row r="18" spans="2:12" x14ac:dyDescent="0.2">
      <c r="B18" s="4" t="s">
        <v>23</v>
      </c>
      <c r="C18" s="2">
        <v>19.2</v>
      </c>
      <c r="D18" s="16">
        <f t="shared" si="0"/>
        <v>6.5474283218274601E-2</v>
      </c>
    </row>
    <row r="19" spans="2:12" x14ac:dyDescent="0.2">
      <c r="B19" s="4" t="s">
        <v>24</v>
      </c>
      <c r="C19" s="2">
        <v>19.2</v>
      </c>
      <c r="D19" s="16">
        <f t="shared" si="0"/>
        <v>6.5474283218274601E-2</v>
      </c>
    </row>
    <row r="20" spans="2:12" x14ac:dyDescent="0.2">
      <c r="B20" s="4" t="s">
        <v>25</v>
      </c>
      <c r="C20" s="2">
        <v>19.7</v>
      </c>
      <c r="D20" s="16">
        <f t="shared" si="0"/>
        <v>6.6054200423933451E-2</v>
      </c>
    </row>
    <row r="21" spans="2:12" x14ac:dyDescent="0.2">
      <c r="B21" s="4" t="s">
        <v>26</v>
      </c>
      <c r="C21" s="2">
        <v>21</v>
      </c>
      <c r="D21" s="16">
        <f t="shared" si="0"/>
        <v>6.5443873054282981E-2</v>
      </c>
    </row>
    <row r="22" spans="2:12" x14ac:dyDescent="0.2">
      <c r="B22" s="4" t="s">
        <v>27</v>
      </c>
      <c r="C22" s="2">
        <v>21</v>
      </c>
      <c r="D22" s="16">
        <f t="shared" si="0"/>
        <v>6.5443873054282981E-2</v>
      </c>
    </row>
    <row r="23" spans="2:12" x14ac:dyDescent="0.2">
      <c r="B23" s="4" t="s">
        <v>28</v>
      </c>
      <c r="C23" s="2">
        <v>21.4</v>
      </c>
      <c r="D23" s="16">
        <f t="shared" si="0"/>
        <v>6.4649247724083508E-2</v>
      </c>
      <c r="F23" t="s">
        <v>29</v>
      </c>
      <c r="L23" s="17">
        <f>_xlfn.NORM.DIST(15,G3,G5,TRUE)-_xlfn.NORM.DIST(10,G3,G5,TRUE)</f>
        <v>0.15211422041651063</v>
      </c>
    </row>
    <row r="24" spans="2:12" x14ac:dyDescent="0.2">
      <c r="B24" s="4" t="s">
        <v>30</v>
      </c>
      <c r="C24" s="2">
        <v>21.4</v>
      </c>
      <c r="D24" s="16">
        <f t="shared" si="0"/>
        <v>6.4649247724083508E-2</v>
      </c>
      <c r="L24" s="2"/>
    </row>
    <row r="25" spans="2:12" x14ac:dyDescent="0.2">
      <c r="B25" s="4" t="s">
        <v>31</v>
      </c>
      <c r="C25" s="2">
        <v>21.5</v>
      </c>
      <c r="D25" s="16">
        <f t="shared" si="0"/>
        <v>6.4407759770934866E-2</v>
      </c>
      <c r="F25" t="s">
        <v>32</v>
      </c>
      <c r="L25" s="15">
        <f>_xlfn.NORM.INV(0.9,G3,G5)</f>
        <v>27.814469711610794</v>
      </c>
    </row>
    <row r="26" spans="2:12" x14ac:dyDescent="0.2">
      <c r="B26" s="4" t="s">
        <v>33</v>
      </c>
      <c r="C26" s="2">
        <v>22.8</v>
      </c>
      <c r="D26" s="16">
        <f t="shared" si="0"/>
        <v>5.9831443590045288E-2</v>
      </c>
      <c r="L26" s="2"/>
    </row>
    <row r="27" spans="2:12" x14ac:dyDescent="0.2">
      <c r="B27" s="4" t="s">
        <v>34</v>
      </c>
      <c r="C27" s="2">
        <v>22.8</v>
      </c>
      <c r="D27" s="16">
        <f t="shared" si="0"/>
        <v>5.9831443590045288E-2</v>
      </c>
    </row>
    <row r="28" spans="2:12" x14ac:dyDescent="0.2">
      <c r="B28" s="4" t="s">
        <v>35</v>
      </c>
      <c r="C28" s="2">
        <v>24.4</v>
      </c>
      <c r="D28" s="16">
        <f t="shared" si="0"/>
        <v>5.1262053448130035E-2</v>
      </c>
    </row>
    <row r="29" spans="2:12" x14ac:dyDescent="0.2">
      <c r="B29" s="4" t="s">
        <v>36</v>
      </c>
      <c r="C29" s="2">
        <v>26</v>
      </c>
      <c r="D29" s="16">
        <f t="shared" si="0"/>
        <v>4.093124073595162E-2</v>
      </c>
    </row>
    <row r="30" spans="2:12" x14ac:dyDescent="0.2">
      <c r="B30" s="4" t="s">
        <v>37</v>
      </c>
      <c r="C30" s="2">
        <v>27.3</v>
      </c>
      <c r="D30" s="16">
        <f t="shared" si="0"/>
        <v>3.236704354417809E-2</v>
      </c>
    </row>
    <row r="31" spans="2:12" x14ac:dyDescent="0.2">
      <c r="B31" s="4" t="s">
        <v>38</v>
      </c>
      <c r="C31" s="2">
        <v>30.4</v>
      </c>
      <c r="D31" s="16">
        <f t="shared" si="0"/>
        <v>1.5326621699049796E-2</v>
      </c>
    </row>
    <row r="32" spans="2:12" x14ac:dyDescent="0.2">
      <c r="B32" s="4" t="s">
        <v>39</v>
      </c>
      <c r="C32" s="2">
        <v>30.4</v>
      </c>
      <c r="D32" s="16">
        <f t="shared" si="0"/>
        <v>1.5326621699049796E-2</v>
      </c>
    </row>
    <row r="33" spans="2:4" x14ac:dyDescent="0.2">
      <c r="B33" s="4" t="s">
        <v>40</v>
      </c>
      <c r="C33" s="2">
        <v>32.4</v>
      </c>
      <c r="D33" s="16">
        <f t="shared" si="0"/>
        <v>8.2227006186267274E-3</v>
      </c>
    </row>
    <row r="34" spans="2:4" ht="17" thickBot="1" x14ac:dyDescent="0.25">
      <c r="B34" s="5" t="s">
        <v>41</v>
      </c>
      <c r="C34" s="6">
        <v>33.9</v>
      </c>
      <c r="D34" s="16">
        <f t="shared" si="0"/>
        <v>4.7951892821415784E-3</v>
      </c>
    </row>
    <row r="35" spans="2:4" x14ac:dyDescent="0.2">
      <c r="B35" s="2"/>
      <c r="C35" s="2"/>
      <c r="D35" s="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A0E1A-422F-E54F-8797-F115651BFA8F}">
  <dimension ref="B2:E25"/>
  <sheetViews>
    <sheetView tabSelected="1" workbookViewId="0">
      <selection activeCell="D5" sqref="D5"/>
    </sheetView>
  </sheetViews>
  <sheetFormatPr baseColWidth="10" defaultRowHeight="16" x14ac:dyDescent="0.2"/>
  <cols>
    <col min="1" max="1" width="3.33203125" customWidth="1"/>
    <col min="2" max="3" width="16.6640625" customWidth="1"/>
    <col min="4" max="4" width="22.5" customWidth="1"/>
    <col min="5" max="5" width="3.33203125" customWidth="1"/>
  </cols>
  <sheetData>
    <row r="2" spans="2:5" x14ac:dyDescent="0.2">
      <c r="B2" s="1" t="s">
        <v>42</v>
      </c>
      <c r="D2">
        <f>1/12</f>
        <v>8.3333333333333329E-2</v>
      </c>
      <c r="E2" s="21"/>
    </row>
    <row r="3" spans="2:5" ht="17" thickBot="1" x14ac:dyDescent="0.25"/>
    <row r="4" spans="2:5" x14ac:dyDescent="0.2">
      <c r="B4" s="10" t="s">
        <v>43</v>
      </c>
      <c r="C4" s="11" t="s">
        <v>44</v>
      </c>
      <c r="D4" s="12" t="s">
        <v>45</v>
      </c>
    </row>
    <row r="5" spans="2:5" x14ac:dyDescent="0.2">
      <c r="B5" s="19">
        <v>1</v>
      </c>
      <c r="C5" s="22">
        <f>_xlfn.BINOM.DIST(B5,20,$D$2,FALSE)</f>
        <v>0.31905539506332281</v>
      </c>
      <c r="D5" s="23">
        <f t="shared" ref="D5:D24" si="0">_xlfn.BINOM.DIST(B5,20,$D$2,TRUE)</f>
        <v>0.49453586234815061</v>
      </c>
    </row>
    <row r="6" spans="2:5" x14ac:dyDescent="0.2">
      <c r="B6" s="19">
        <v>2</v>
      </c>
      <c r="C6" s="22">
        <f t="shared" ref="C6:C24" si="1">_xlfn.BINOM.DIST(B6,20,$D$2,FALSE)</f>
        <v>0.27554784119105158</v>
      </c>
      <c r="D6" s="23">
        <f t="shared" si="0"/>
        <v>0.77008370353920186</v>
      </c>
    </row>
    <row r="7" spans="2:5" x14ac:dyDescent="0.2">
      <c r="B7" s="19">
        <v>3</v>
      </c>
      <c r="C7" s="22">
        <f t="shared" si="1"/>
        <v>0.1502988224678462</v>
      </c>
      <c r="D7" s="23">
        <f t="shared" si="0"/>
        <v>0.9203825260070484</v>
      </c>
    </row>
    <row r="8" spans="2:5" x14ac:dyDescent="0.2">
      <c r="B8" s="19">
        <v>4</v>
      </c>
      <c r="C8" s="22">
        <f t="shared" si="1"/>
        <v>5.8069999589849708E-2</v>
      </c>
      <c r="D8" s="23">
        <f t="shared" si="0"/>
        <v>0.9784525255968981</v>
      </c>
    </row>
    <row r="9" spans="2:5" x14ac:dyDescent="0.2">
      <c r="B9" s="19">
        <v>5</v>
      </c>
      <c r="C9" s="22">
        <f t="shared" si="1"/>
        <v>1.6893090789774457E-2</v>
      </c>
      <c r="D9" s="23">
        <f t="shared" si="0"/>
        <v>0.99534561638667252</v>
      </c>
    </row>
    <row r="10" spans="2:5" x14ac:dyDescent="0.2">
      <c r="B10" s="19">
        <v>6</v>
      </c>
      <c r="C10" s="22">
        <f t="shared" si="1"/>
        <v>3.839338815857833E-3</v>
      </c>
      <c r="D10" s="23">
        <f t="shared" si="0"/>
        <v>0.99918495520253037</v>
      </c>
    </row>
    <row r="11" spans="2:5" x14ac:dyDescent="0.2">
      <c r="B11" s="19">
        <v>7</v>
      </c>
      <c r="C11" s="22">
        <f t="shared" si="1"/>
        <v>6.9806160288324293E-4</v>
      </c>
      <c r="D11" s="23">
        <f t="shared" si="0"/>
        <v>0.99988301680541358</v>
      </c>
    </row>
    <row r="12" spans="2:5" x14ac:dyDescent="0.2">
      <c r="B12" s="19">
        <v>8</v>
      </c>
      <c r="C12" s="22">
        <f t="shared" si="1"/>
        <v>1.0312273678956998E-4</v>
      </c>
      <c r="D12" s="23">
        <f t="shared" si="0"/>
        <v>0.99998613954220317</v>
      </c>
    </row>
    <row r="13" spans="2:5" x14ac:dyDescent="0.2">
      <c r="B13" s="19">
        <v>9</v>
      </c>
      <c r="C13" s="22">
        <f t="shared" si="1"/>
        <v>1.2499725671462995E-5</v>
      </c>
      <c r="D13" s="23">
        <f t="shared" si="0"/>
        <v>0.99999863926787458</v>
      </c>
    </row>
    <row r="14" spans="2:5" x14ac:dyDescent="0.2">
      <c r="B14" s="19">
        <v>10</v>
      </c>
      <c r="C14" s="22">
        <f t="shared" si="1"/>
        <v>1.2499725671462968E-6</v>
      </c>
      <c r="D14" s="23">
        <f t="shared" si="0"/>
        <v>0.99999988924044181</v>
      </c>
    </row>
    <row r="15" spans="2:5" x14ac:dyDescent="0.2">
      <c r="B15" s="19">
        <v>11</v>
      </c>
      <c r="C15" s="22">
        <f t="shared" si="1"/>
        <v>1.0330351794597532E-7</v>
      </c>
      <c r="D15" s="23">
        <f t="shared" si="0"/>
        <v>0.99999999254395977</v>
      </c>
    </row>
    <row r="16" spans="2:5" x14ac:dyDescent="0.2">
      <c r="B16" s="19">
        <v>12</v>
      </c>
      <c r="C16" s="22">
        <f t="shared" si="1"/>
        <v>7.0434216781346479E-9</v>
      </c>
      <c r="D16" s="23">
        <f t="shared" si="0"/>
        <v>0.99999999958738139</v>
      </c>
    </row>
    <row r="17" spans="2:4" x14ac:dyDescent="0.2">
      <c r="B17" s="19">
        <v>13</v>
      </c>
      <c r="C17" s="22">
        <f t="shared" si="1"/>
        <v>3.9403757639914314E-10</v>
      </c>
      <c r="D17" s="23">
        <f t="shared" si="0"/>
        <v>0.99999999998141897</v>
      </c>
    </row>
    <row r="18" spans="2:4" x14ac:dyDescent="0.2">
      <c r="B18" s="19">
        <v>14</v>
      </c>
      <c r="C18" s="22">
        <f t="shared" si="1"/>
        <v>1.7910798927233793E-11</v>
      </c>
      <c r="D18" s="23">
        <f t="shared" si="0"/>
        <v>0.99999999999932987</v>
      </c>
    </row>
    <row r="19" spans="2:4" x14ac:dyDescent="0.2">
      <c r="B19" s="19">
        <v>15</v>
      </c>
      <c r="C19" s="22">
        <f t="shared" si="1"/>
        <v>6.5130177917213834E-13</v>
      </c>
      <c r="D19" s="23">
        <f t="shared" si="0"/>
        <v>0.99999999999998113</v>
      </c>
    </row>
    <row r="20" spans="2:4" x14ac:dyDescent="0.2">
      <c r="B20" s="19">
        <v>16</v>
      </c>
      <c r="C20" s="22">
        <f t="shared" si="1"/>
        <v>1.8502891453753948E-14</v>
      </c>
      <c r="D20" s="23">
        <f t="shared" si="0"/>
        <v>0.99999999999999956</v>
      </c>
    </row>
    <row r="21" spans="2:4" x14ac:dyDescent="0.2">
      <c r="B21" s="19">
        <v>17</v>
      </c>
      <c r="C21" s="22">
        <f t="shared" si="1"/>
        <v>3.9578377441184937E-16</v>
      </c>
      <c r="D21" s="23">
        <f t="shared" si="0"/>
        <v>1</v>
      </c>
    </row>
    <row r="22" spans="2:4" x14ac:dyDescent="0.2">
      <c r="B22" s="19">
        <v>18</v>
      </c>
      <c r="C22" s="22">
        <f t="shared" si="1"/>
        <v>5.9967238547249793E-18</v>
      </c>
      <c r="D22" s="23">
        <f t="shared" si="0"/>
        <v>1</v>
      </c>
    </row>
    <row r="23" spans="2:4" x14ac:dyDescent="0.2">
      <c r="B23" s="19">
        <v>19</v>
      </c>
      <c r="C23" s="22">
        <f t="shared" si="1"/>
        <v>5.7384917270095675E-20</v>
      </c>
      <c r="D23" s="23">
        <f t="shared" si="0"/>
        <v>1</v>
      </c>
    </row>
    <row r="24" spans="2:4" ht="17" thickBot="1" x14ac:dyDescent="0.25">
      <c r="B24" s="20">
        <v>20</v>
      </c>
      <c r="C24" s="22">
        <f t="shared" si="1"/>
        <v>2.6084053304588851E-22</v>
      </c>
      <c r="D24" s="23">
        <f t="shared" si="0"/>
        <v>1</v>
      </c>
    </row>
    <row r="25" spans="2:4" x14ac:dyDescent="0.2">
      <c r="B25" s="2"/>
      <c r="C25" s="2"/>
      <c r="D25" s="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8BCD5-9C71-BE48-9FDE-88D3E806F19F}">
  <dimension ref="B2:E31"/>
  <sheetViews>
    <sheetView workbookViewId="0">
      <selection activeCell="E10" sqref="E10"/>
    </sheetView>
  </sheetViews>
  <sheetFormatPr baseColWidth="10" defaultRowHeight="16" x14ac:dyDescent="0.2"/>
  <cols>
    <col min="1" max="1" width="3.33203125" customWidth="1"/>
    <col min="2" max="2" width="22.5" customWidth="1"/>
    <col min="3" max="3" width="18.33203125" customWidth="1"/>
    <col min="4" max="4" width="4.1640625" customWidth="1"/>
    <col min="5" max="5" width="10" customWidth="1"/>
  </cols>
  <sheetData>
    <row r="2" spans="2:5" x14ac:dyDescent="0.2">
      <c r="B2" s="1" t="s">
        <v>46</v>
      </c>
      <c r="C2">
        <v>25</v>
      </c>
      <c r="E2" s="1" t="s">
        <v>47</v>
      </c>
    </row>
    <row r="3" spans="2:5" ht="17" thickBot="1" x14ac:dyDescent="0.25">
      <c r="E3" s="25">
        <f>_xlfn.POISSON.DIST(30,C2,FALSE)</f>
        <v>4.5412785130118899E-2</v>
      </c>
    </row>
    <row r="4" spans="2:5" x14ac:dyDescent="0.2">
      <c r="B4" s="10" t="s">
        <v>48</v>
      </c>
      <c r="C4" s="7" t="s">
        <v>49</v>
      </c>
      <c r="E4" s="2"/>
    </row>
    <row r="5" spans="2:5" x14ac:dyDescent="0.2">
      <c r="B5" s="19">
        <v>1</v>
      </c>
      <c r="C5" s="24">
        <f>_xlfn.POISSON.DIST(B5,$C$2,FALSE)</f>
        <v>3.4719859662410047E-10</v>
      </c>
      <c r="E5" s="1" t="s">
        <v>50</v>
      </c>
    </row>
    <row r="6" spans="2:5" x14ac:dyDescent="0.2">
      <c r="B6" s="19">
        <v>3</v>
      </c>
      <c r="C6" s="24">
        <f t="shared" ref="C6:C30" si="0">_xlfn.POISSON.DIST(B6,$C$2,FALSE)</f>
        <v>3.6166520481677125E-8</v>
      </c>
      <c r="E6" s="25">
        <f>_xlfn.POISSON.DIST(30,C2,TRUE)</f>
        <v>0.8633088691526638</v>
      </c>
    </row>
    <row r="7" spans="2:5" x14ac:dyDescent="0.2">
      <c r="B7" s="19">
        <v>5</v>
      </c>
      <c r="C7" s="24">
        <f t="shared" si="0"/>
        <v>1.1302037650524102E-6</v>
      </c>
      <c r="E7" s="2"/>
    </row>
    <row r="8" spans="2:5" x14ac:dyDescent="0.2">
      <c r="B8" s="19">
        <v>7</v>
      </c>
      <c r="C8" s="24">
        <f t="shared" si="0"/>
        <v>1.6818508408517987E-5</v>
      </c>
      <c r="E8" s="1" t="s">
        <v>51</v>
      </c>
    </row>
    <row r="9" spans="2:5" x14ac:dyDescent="0.2">
      <c r="B9" s="19">
        <v>9</v>
      </c>
      <c r="C9" s="24">
        <f t="shared" si="0"/>
        <v>1.4599399660171887E-4</v>
      </c>
      <c r="E9" s="25">
        <f>_xlfn.POISSON.DIST(35,C2,TRUE)-_xlfn.POISSON.DIST(30,C2,TRUE)</f>
        <v>0.11423304510146559</v>
      </c>
    </row>
    <row r="10" spans="2:5" x14ac:dyDescent="0.2">
      <c r="B10" s="19">
        <v>11</v>
      </c>
      <c r="C10" s="24">
        <f t="shared" si="0"/>
        <v>8.29511344327948E-4</v>
      </c>
      <c r="E10" s="2"/>
    </row>
    <row r="11" spans="2:5" x14ac:dyDescent="0.2">
      <c r="B11" s="19">
        <v>13</v>
      </c>
      <c r="C11" s="24">
        <f t="shared" si="0"/>
        <v>3.3233627577241454E-3</v>
      </c>
    </row>
    <row r="12" spans="2:5" x14ac:dyDescent="0.2">
      <c r="B12" s="19">
        <v>15</v>
      </c>
      <c r="C12" s="24">
        <f t="shared" si="0"/>
        <v>9.8909605884647447E-3</v>
      </c>
    </row>
    <row r="13" spans="2:5" x14ac:dyDescent="0.2">
      <c r="B13" s="19">
        <v>17</v>
      </c>
      <c r="C13" s="24">
        <f t="shared" si="0"/>
        <v>2.2727391058053149E-2</v>
      </c>
    </row>
    <row r="14" spans="2:5" x14ac:dyDescent="0.2">
      <c r="B14" s="19">
        <v>19</v>
      </c>
      <c r="C14" s="24">
        <f t="shared" si="0"/>
        <v>4.1533974886793022E-2</v>
      </c>
    </row>
    <row r="15" spans="2:5" x14ac:dyDescent="0.2">
      <c r="B15" s="19">
        <v>21</v>
      </c>
      <c r="C15" s="24">
        <f t="shared" si="0"/>
        <v>6.1806510248203946E-2</v>
      </c>
    </row>
    <row r="16" spans="2:5" x14ac:dyDescent="0.2">
      <c r="B16" s="19">
        <v>23</v>
      </c>
      <c r="C16" s="24">
        <f t="shared" si="0"/>
        <v>7.6342033409342827E-2</v>
      </c>
    </row>
    <row r="17" spans="2:3" x14ac:dyDescent="0.2">
      <c r="B17" s="19">
        <v>25</v>
      </c>
      <c r="C17" s="24">
        <f t="shared" si="0"/>
        <v>7.9522951468065442E-2</v>
      </c>
    </row>
    <row r="18" spans="2:3" x14ac:dyDescent="0.2">
      <c r="B18" s="19">
        <v>27</v>
      </c>
      <c r="C18" s="24">
        <f t="shared" si="0"/>
        <v>7.0800348529260551E-2</v>
      </c>
    </row>
    <row r="19" spans="2:3" x14ac:dyDescent="0.2">
      <c r="B19" s="19">
        <v>29</v>
      </c>
      <c r="C19" s="24">
        <f t="shared" si="0"/>
        <v>5.4495342156142643E-2</v>
      </c>
    </row>
    <row r="20" spans="2:3" x14ac:dyDescent="0.2">
      <c r="B20" s="19">
        <v>31</v>
      </c>
      <c r="C20" s="24">
        <f t="shared" si="0"/>
        <v>3.6623213814611991E-2</v>
      </c>
    </row>
    <row r="21" spans="2:3" x14ac:dyDescent="0.2">
      <c r="B21" s="19">
        <v>33</v>
      </c>
      <c r="C21" s="24">
        <f t="shared" si="0"/>
        <v>2.1675671055049736E-2</v>
      </c>
    </row>
    <row r="22" spans="2:3" x14ac:dyDescent="0.2">
      <c r="B22" s="19">
        <v>35</v>
      </c>
      <c r="C22" s="24">
        <f t="shared" si="0"/>
        <v>1.1384281016307642E-2</v>
      </c>
    </row>
    <row r="23" spans="2:3" x14ac:dyDescent="0.2">
      <c r="B23" s="19">
        <v>37</v>
      </c>
      <c r="C23" s="24">
        <f t="shared" si="0"/>
        <v>5.3417234498440488E-3</v>
      </c>
    </row>
    <row r="24" spans="2:3" x14ac:dyDescent="0.2">
      <c r="B24" s="19">
        <v>39</v>
      </c>
      <c r="C24" s="24">
        <f t="shared" si="0"/>
        <v>2.2527511175118192E-3</v>
      </c>
    </row>
    <row r="25" spans="2:3" x14ac:dyDescent="0.2">
      <c r="B25" s="19">
        <v>41</v>
      </c>
      <c r="C25" s="24">
        <f t="shared" si="0"/>
        <v>8.5851795636883779E-4</v>
      </c>
    </row>
    <row r="26" spans="2:3" x14ac:dyDescent="0.2">
      <c r="B26" s="19">
        <v>43</v>
      </c>
      <c r="C26" s="24">
        <f t="shared" si="0"/>
        <v>2.9710615876551576E-4</v>
      </c>
    </row>
    <row r="27" spans="2:3" x14ac:dyDescent="0.2">
      <c r="B27" s="19">
        <v>45</v>
      </c>
      <c r="C27" s="24">
        <f t="shared" si="0"/>
        <v>9.3783509711336947E-5</v>
      </c>
    </row>
    <row r="28" spans="2:3" x14ac:dyDescent="0.2">
      <c r="B28" s="19">
        <v>47</v>
      </c>
      <c r="C28" s="24">
        <f t="shared" si="0"/>
        <v>2.7111329125617976E-5</v>
      </c>
    </row>
    <row r="29" spans="2:3" x14ac:dyDescent="0.2">
      <c r="B29" s="19">
        <v>49</v>
      </c>
      <c r="C29" s="24">
        <f t="shared" si="0"/>
        <v>7.2043285304044512E-6</v>
      </c>
    </row>
    <row r="30" spans="2:3" ht="17" thickBot="1" x14ac:dyDescent="0.25">
      <c r="B30" s="20">
        <v>51</v>
      </c>
      <c r="C30" s="24">
        <f t="shared" si="0"/>
        <v>1.7657667966677478E-6</v>
      </c>
    </row>
    <row r="31" spans="2:3" x14ac:dyDescent="0.2">
      <c r="B31" s="2"/>
      <c r="C31" s="2"/>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52CC4-7572-E140-91CB-74CF800564D8}">
  <dimension ref="B2:E88"/>
  <sheetViews>
    <sheetView workbookViewId="0">
      <selection activeCell="E3" sqref="E3"/>
    </sheetView>
  </sheetViews>
  <sheetFormatPr baseColWidth="10" defaultRowHeight="16" x14ac:dyDescent="0.2"/>
  <cols>
    <col min="1" max="1" width="3.33203125" customWidth="1"/>
    <col min="2" max="2" width="25.83203125" customWidth="1"/>
    <col min="4" max="4" width="4.1640625" customWidth="1"/>
    <col min="5" max="5" width="10" customWidth="1"/>
  </cols>
  <sheetData>
    <row r="2" spans="2:5" x14ac:dyDescent="0.2">
      <c r="B2" s="1" t="s">
        <v>52</v>
      </c>
      <c r="C2" s="26">
        <f>14/60</f>
        <v>0.23333333333333334</v>
      </c>
      <c r="E2" s="1" t="s">
        <v>53</v>
      </c>
    </row>
    <row r="3" spans="2:5" ht="17" thickBot="1" x14ac:dyDescent="0.25">
      <c r="E3" s="28">
        <f>_xlfn.EXPON.DIST(0.5,C2,TRUE)</f>
        <v>0.11011822901197618</v>
      </c>
    </row>
    <row r="4" spans="2:5" x14ac:dyDescent="0.2">
      <c r="B4" s="10" t="s">
        <v>54</v>
      </c>
      <c r="C4" s="12" t="s">
        <v>44</v>
      </c>
      <c r="E4" s="2"/>
    </row>
    <row r="5" spans="2:5" x14ac:dyDescent="0.2">
      <c r="B5" s="19">
        <v>0.01</v>
      </c>
      <c r="C5" s="27">
        <f>_xlfn.EXPON.DIST(B5,$C$2,FALSE)</f>
        <v>0.2327895235803292</v>
      </c>
    </row>
    <row r="6" spans="2:5" x14ac:dyDescent="0.2">
      <c r="B6" s="19">
        <f>B5+0.1</f>
        <v>0.11</v>
      </c>
      <c r="C6" s="27">
        <f t="shared" ref="C6:C69" si="0">_xlfn.EXPON.DIST(B6,$C$2,FALSE)</f>
        <v>0.22742064849179536</v>
      </c>
    </row>
    <row r="7" spans="2:5" x14ac:dyDescent="0.2">
      <c r="B7" s="19">
        <f>B6+0.1</f>
        <v>0.21000000000000002</v>
      </c>
      <c r="C7" s="27">
        <f t="shared" si="0"/>
        <v>0.22217559692965114</v>
      </c>
    </row>
    <row r="8" spans="2:5" x14ac:dyDescent="0.2">
      <c r="B8" s="19">
        <f>B7+0.1</f>
        <v>0.31000000000000005</v>
      </c>
      <c r="C8" s="27">
        <f t="shared" si="0"/>
        <v>0.21705151312514895</v>
      </c>
    </row>
    <row r="9" spans="2:5" x14ac:dyDescent="0.2">
      <c r="B9" s="19">
        <f>B8+0.1</f>
        <v>0.41000000000000003</v>
      </c>
      <c r="C9" s="27">
        <f t="shared" si="0"/>
        <v>0.212045607172753</v>
      </c>
    </row>
    <row r="10" spans="2:5" x14ac:dyDescent="0.2">
      <c r="B10" s="19">
        <f>B9+0.1</f>
        <v>0.51</v>
      </c>
      <c r="C10" s="27">
        <f t="shared" si="0"/>
        <v>0.20715515351112168</v>
      </c>
    </row>
    <row r="11" spans="2:5" x14ac:dyDescent="0.2">
      <c r="B11" s="19">
        <f>B10+0.1</f>
        <v>0.61</v>
      </c>
      <c r="C11" s="27">
        <f t="shared" si="0"/>
        <v>0.2023774894391237</v>
      </c>
    </row>
    <row r="12" spans="2:5" x14ac:dyDescent="0.2">
      <c r="B12" s="19">
        <f>B11+0.1</f>
        <v>0.71</v>
      </c>
      <c r="C12" s="27">
        <f t="shared" si="0"/>
        <v>0.19771001366607929</v>
      </c>
    </row>
    <row r="13" spans="2:5" x14ac:dyDescent="0.2">
      <c r="B13" s="19">
        <f>B12+0.1</f>
        <v>0.80999999999999994</v>
      </c>
      <c r="C13" s="27">
        <f t="shared" si="0"/>
        <v>0.19315018489543787</v>
      </c>
    </row>
    <row r="14" spans="2:5" x14ac:dyDescent="0.2">
      <c r="B14" s="19">
        <f>B13+0.1</f>
        <v>0.90999999999999992</v>
      </c>
      <c r="C14" s="27">
        <f t="shared" si="0"/>
        <v>0.18869552044112023</v>
      </c>
    </row>
    <row r="15" spans="2:5" x14ac:dyDescent="0.2">
      <c r="B15" s="19">
        <f>B14+0.1</f>
        <v>1.01</v>
      </c>
      <c r="C15" s="27">
        <f t="shared" si="0"/>
        <v>0.1843435948757729</v>
      </c>
    </row>
    <row r="16" spans="2:5" x14ac:dyDescent="0.2">
      <c r="B16" s="19">
        <f>B15+0.1</f>
        <v>1.1100000000000001</v>
      </c>
      <c r="C16" s="27">
        <f t="shared" si="0"/>
        <v>0.18009203871019747</v>
      </c>
    </row>
    <row r="17" spans="2:3" x14ac:dyDescent="0.2">
      <c r="B17" s="19">
        <f>B16+0.1</f>
        <v>1.2100000000000002</v>
      </c>
      <c r="C17" s="27">
        <f t="shared" si="0"/>
        <v>0.17593853710323704</v>
      </c>
    </row>
    <row r="18" spans="2:3" x14ac:dyDescent="0.2">
      <c r="B18" s="19">
        <f>B17+0.1</f>
        <v>1.3100000000000003</v>
      </c>
      <c r="C18" s="27">
        <f t="shared" si="0"/>
        <v>0.17188082860141646</v>
      </c>
    </row>
    <row r="19" spans="2:3" x14ac:dyDescent="0.2">
      <c r="B19" s="19">
        <f>B18+0.1</f>
        <v>1.4100000000000004</v>
      </c>
      <c r="C19" s="27">
        <f t="shared" si="0"/>
        <v>0.1679167039076509</v>
      </c>
    </row>
    <row r="20" spans="2:3" x14ac:dyDescent="0.2">
      <c r="B20" s="19">
        <f>B19+0.1</f>
        <v>1.5100000000000005</v>
      </c>
      <c r="C20" s="27">
        <f t="shared" si="0"/>
        <v>0.16404400467835156</v>
      </c>
    </row>
    <row r="21" spans="2:3" x14ac:dyDescent="0.2">
      <c r="B21" s="19">
        <f>B20+0.1</f>
        <v>1.6100000000000005</v>
      </c>
      <c r="C21" s="27">
        <f t="shared" si="0"/>
        <v>0.16026062234827423</v>
      </c>
    </row>
    <row r="22" spans="2:3" x14ac:dyDescent="0.2">
      <c r="B22" s="19">
        <f>B21+0.1</f>
        <v>1.7100000000000006</v>
      </c>
      <c r="C22" s="27">
        <f t="shared" si="0"/>
        <v>0.15656449698247071</v>
      </c>
    </row>
    <row r="23" spans="2:3" x14ac:dyDescent="0.2">
      <c r="B23" s="19">
        <f>B22+0.1</f>
        <v>1.8100000000000007</v>
      </c>
      <c r="C23" s="27">
        <f t="shared" si="0"/>
        <v>0.15295361615471745</v>
      </c>
    </row>
    <row r="24" spans="2:3" x14ac:dyDescent="0.2">
      <c r="B24" s="19">
        <f>B23+0.1</f>
        <v>1.9100000000000008</v>
      </c>
      <c r="C24" s="27">
        <f t="shared" si="0"/>
        <v>0.14942601385181201</v>
      </c>
    </row>
    <row r="25" spans="2:3" x14ac:dyDescent="0.2">
      <c r="B25" s="19">
        <f>B24+0.1</f>
        <v>2.0100000000000007</v>
      </c>
      <c r="C25" s="27">
        <f t="shared" si="0"/>
        <v>0.14597976940313914</v>
      </c>
    </row>
    <row r="26" spans="2:3" x14ac:dyDescent="0.2">
      <c r="B26" s="19">
        <f>B25+0.1</f>
        <v>2.1100000000000008</v>
      </c>
      <c r="C26" s="27">
        <f t="shared" si="0"/>
        <v>0.14261300643492514</v>
      </c>
    </row>
    <row r="27" spans="2:3" x14ac:dyDescent="0.2">
      <c r="B27" s="19">
        <f>B26+0.1</f>
        <v>2.2100000000000009</v>
      </c>
      <c r="C27" s="27">
        <f t="shared" si="0"/>
        <v>0.13932389184861013</v>
      </c>
    </row>
    <row r="28" spans="2:3" x14ac:dyDescent="0.2">
      <c r="B28" s="19">
        <f>B27+0.1</f>
        <v>2.3100000000000009</v>
      </c>
      <c r="C28" s="27">
        <f t="shared" si="0"/>
        <v>0.13611063482278235</v>
      </c>
    </row>
    <row r="29" spans="2:3" x14ac:dyDescent="0.2">
      <c r="B29" s="19">
        <f>B28+0.1</f>
        <v>2.410000000000001</v>
      </c>
      <c r="C29" s="27">
        <f t="shared" si="0"/>
        <v>0.13297148583813143</v>
      </c>
    </row>
    <row r="30" spans="2:3" x14ac:dyDescent="0.2">
      <c r="B30" s="19">
        <f>B29+0.1</f>
        <v>2.5100000000000011</v>
      </c>
      <c r="C30" s="27">
        <f t="shared" si="0"/>
        <v>0.12990473572488878</v>
      </c>
    </row>
    <row r="31" spans="2:3" x14ac:dyDescent="0.2">
      <c r="B31" s="19">
        <f>B30+0.1</f>
        <v>2.6100000000000012</v>
      </c>
      <c r="C31" s="27">
        <f t="shared" si="0"/>
        <v>0.12690871473223764</v>
      </c>
    </row>
    <row r="32" spans="2:3" x14ac:dyDescent="0.2">
      <c r="B32" s="19">
        <f>B31+0.1</f>
        <v>2.7100000000000013</v>
      </c>
      <c r="C32" s="27">
        <f t="shared" si="0"/>
        <v>0.12398179161918507</v>
      </c>
    </row>
    <row r="33" spans="2:3" x14ac:dyDescent="0.2">
      <c r="B33" s="19">
        <f>B32+0.1</f>
        <v>2.8100000000000014</v>
      </c>
      <c r="C33" s="27">
        <f t="shared" si="0"/>
        <v>0.12112237276640174</v>
      </c>
    </row>
    <row r="34" spans="2:3" x14ac:dyDescent="0.2">
      <c r="B34" s="19">
        <f>B33+0.1</f>
        <v>2.9100000000000015</v>
      </c>
      <c r="C34" s="27">
        <f t="shared" si="0"/>
        <v>0.11832890130854531</v>
      </c>
    </row>
    <row r="35" spans="2:3" x14ac:dyDescent="0.2">
      <c r="B35" s="19">
        <f>B34+0.1</f>
        <v>3.0100000000000016</v>
      </c>
      <c r="C35" s="27">
        <f t="shared" si="0"/>
        <v>0.11559985628659523</v>
      </c>
    </row>
    <row r="36" spans="2:3" x14ac:dyDescent="0.2">
      <c r="B36" s="19">
        <f>B35+0.1</f>
        <v>3.1100000000000017</v>
      </c>
      <c r="C36" s="27">
        <f t="shared" si="0"/>
        <v>0.11293375181973751</v>
      </c>
    </row>
    <row r="37" spans="2:3" x14ac:dyDescent="0.2">
      <c r="B37" s="19">
        <f>B36+0.1</f>
        <v>3.2100000000000017</v>
      </c>
      <c r="C37" s="27">
        <f t="shared" si="0"/>
        <v>0.11032913629634851</v>
      </c>
    </row>
    <row r="38" spans="2:3" x14ac:dyDescent="0.2">
      <c r="B38" s="19">
        <f>B37+0.1</f>
        <v>3.3100000000000018</v>
      </c>
      <c r="C38" s="27">
        <f t="shared" si="0"/>
        <v>0.10778459158363715</v>
      </c>
    </row>
    <row r="39" spans="2:3" x14ac:dyDescent="0.2">
      <c r="B39" s="19">
        <f>B38+0.1</f>
        <v>3.4100000000000019</v>
      </c>
      <c r="C39" s="27">
        <f t="shared" si="0"/>
        <v>0.10529873225551539</v>
      </c>
    </row>
    <row r="40" spans="2:3" x14ac:dyDescent="0.2">
      <c r="B40" s="19">
        <f>B39+0.1</f>
        <v>3.510000000000002</v>
      </c>
      <c r="C40" s="27">
        <f t="shared" si="0"/>
        <v>0.10287020483827639</v>
      </c>
    </row>
    <row r="41" spans="2:3" x14ac:dyDescent="0.2">
      <c r="B41" s="19">
        <f>B40+0.1</f>
        <v>3.6100000000000021</v>
      </c>
      <c r="C41" s="27">
        <f t="shared" si="0"/>
        <v>0.10049768707366996</v>
      </c>
    </row>
    <row r="42" spans="2:3" x14ac:dyDescent="0.2">
      <c r="B42" s="19">
        <f>B41+0.1</f>
        <v>3.7100000000000022</v>
      </c>
      <c r="C42" s="27">
        <f t="shared" si="0"/>
        <v>9.8179887198973678E-2</v>
      </c>
    </row>
    <row r="43" spans="2:3" x14ac:dyDescent="0.2">
      <c r="B43" s="19">
        <f>B42+0.1</f>
        <v>3.8100000000000023</v>
      </c>
      <c r="C43" s="27">
        <f t="shared" si="0"/>
        <v>9.591554324366787E-2</v>
      </c>
    </row>
    <row r="44" spans="2:3" x14ac:dyDescent="0.2">
      <c r="B44" s="19">
        <f>B43+0.1</f>
        <v>3.9100000000000024</v>
      </c>
      <c r="C44" s="27">
        <f t="shared" si="0"/>
        <v>9.3703422342331769E-2</v>
      </c>
    </row>
    <row r="45" spans="2:3" x14ac:dyDescent="0.2">
      <c r="B45" s="19">
        <f>B44+0.1</f>
        <v>4.0100000000000025</v>
      </c>
      <c r="C45" s="27">
        <f t="shared" si="0"/>
        <v>9.1542320063386168E-2</v>
      </c>
    </row>
    <row r="46" spans="2:3" x14ac:dyDescent="0.2">
      <c r="B46" s="19">
        <f>B45+0.1</f>
        <v>4.1100000000000021</v>
      </c>
      <c r="C46" s="27">
        <f t="shared" si="0"/>
        <v>8.9431059753317652E-2</v>
      </c>
    </row>
    <row r="47" spans="2:3" x14ac:dyDescent="0.2">
      <c r="B47" s="19">
        <f>B46+0.1</f>
        <v>4.2100000000000017</v>
      </c>
      <c r="C47" s="27">
        <f t="shared" si="0"/>
        <v>8.7368491896027106E-2</v>
      </c>
    </row>
    <row r="48" spans="2:3" x14ac:dyDescent="0.2">
      <c r="B48" s="19">
        <f>B47+0.1</f>
        <v>4.3100000000000014</v>
      </c>
      <c r="C48" s="27">
        <f t="shared" si="0"/>
        <v>8.5353493486953577E-2</v>
      </c>
    </row>
    <row r="49" spans="2:3" x14ac:dyDescent="0.2">
      <c r="B49" s="19">
        <f>B48+0.1</f>
        <v>4.410000000000001</v>
      </c>
      <c r="C49" s="27">
        <f t="shared" si="0"/>
        <v>8.3384967421632969E-2</v>
      </c>
    </row>
    <row r="50" spans="2:3" x14ac:dyDescent="0.2">
      <c r="B50" s="19">
        <f>B49+0.1</f>
        <v>4.5100000000000007</v>
      </c>
      <c r="C50" s="27">
        <f t="shared" si="0"/>
        <v>8.1461841898358603E-2</v>
      </c>
    </row>
    <row r="51" spans="2:3" x14ac:dyDescent="0.2">
      <c r="B51" s="19">
        <f>B50+0.1</f>
        <v>4.6100000000000003</v>
      </c>
      <c r="C51" s="27">
        <f t="shared" si="0"/>
        <v>7.9583069834618117E-2</v>
      </c>
    </row>
    <row r="52" spans="2:3" x14ac:dyDescent="0.2">
      <c r="B52" s="19">
        <f>B51+0.1</f>
        <v>4.71</v>
      </c>
      <c r="C52" s="27">
        <f t="shared" si="0"/>
        <v>7.7747628296989432E-2</v>
      </c>
    </row>
    <row r="53" spans="2:3" x14ac:dyDescent="0.2">
      <c r="B53" s="19">
        <f>B52+0.1</f>
        <v>4.8099999999999996</v>
      </c>
      <c r="C53" s="27">
        <f t="shared" si="0"/>
        <v>7.5954517944185035E-2</v>
      </c>
    </row>
    <row r="54" spans="2:3" x14ac:dyDescent="0.2">
      <c r="B54" s="19">
        <f>B53+0.1</f>
        <v>4.9099999999999993</v>
      </c>
      <c r="C54" s="27">
        <f t="shared" si="0"/>
        <v>7.4202762482941442E-2</v>
      </c>
    </row>
    <row r="55" spans="2:3" x14ac:dyDescent="0.2">
      <c r="B55" s="19">
        <f>B54+0.1</f>
        <v>5.0099999999999989</v>
      </c>
      <c r="C55" s="27">
        <f t="shared" si="0"/>
        <v>7.2491408136457797E-2</v>
      </c>
    </row>
    <row r="56" spans="2:3" x14ac:dyDescent="0.2">
      <c r="B56" s="19">
        <f>B55+0.1</f>
        <v>5.1099999999999985</v>
      </c>
      <c r="C56" s="27">
        <f t="shared" si="0"/>
        <v>7.0819523125093584E-2</v>
      </c>
    </row>
    <row r="57" spans="2:3" x14ac:dyDescent="0.2">
      <c r="B57" s="19">
        <f>B56+0.1</f>
        <v>5.2099999999999982</v>
      </c>
      <c r="C57" s="27">
        <f t="shared" si="0"/>
        <v>6.9186197159043575E-2</v>
      </c>
    </row>
    <row r="58" spans="2:3" x14ac:dyDescent="0.2">
      <c r="B58" s="19">
        <f>B57+0.1</f>
        <v>5.3099999999999978</v>
      </c>
      <c r="C58" s="27">
        <f t="shared" si="0"/>
        <v>6.7590540942713037E-2</v>
      </c>
    </row>
    <row r="59" spans="2:3" x14ac:dyDescent="0.2">
      <c r="B59" s="19">
        <f>B58+0.1</f>
        <v>5.4099999999999975</v>
      </c>
      <c r="C59" s="27">
        <f t="shared" si="0"/>
        <v>6.6031685690523659E-2</v>
      </c>
    </row>
    <row r="60" spans="2:3" x14ac:dyDescent="0.2">
      <c r="B60" s="19">
        <f>B59+0.1</f>
        <v>5.5099999999999971</v>
      </c>
      <c r="C60" s="27">
        <f t="shared" si="0"/>
        <v>6.4508782653886723E-2</v>
      </c>
    </row>
    <row r="61" spans="2:3" x14ac:dyDescent="0.2">
      <c r="B61" s="19">
        <f>B60+0.1</f>
        <v>5.6099999999999968</v>
      </c>
      <c r="C61" s="27">
        <f t="shared" si="0"/>
        <v>6.3021002659085612E-2</v>
      </c>
    </row>
    <row r="62" spans="2:3" x14ac:dyDescent="0.2">
      <c r="B62" s="19">
        <f>B61+0.1</f>
        <v>5.7099999999999964</v>
      </c>
      <c r="C62" s="27">
        <f t="shared" si="0"/>
        <v>6.1567535655816318E-2</v>
      </c>
    </row>
    <row r="63" spans="2:3" x14ac:dyDescent="0.2">
      <c r="B63" s="19">
        <f>B62+0.1</f>
        <v>5.8099999999999961</v>
      </c>
      <c r="C63" s="27">
        <f t="shared" si="0"/>
        <v>6.0147590276140028E-2</v>
      </c>
    </row>
    <row r="64" spans="2:3" x14ac:dyDescent="0.2">
      <c r="B64" s="19">
        <f>B63+0.1</f>
        <v>5.9099999999999957</v>
      </c>
      <c r="C64" s="27">
        <f t="shared" si="0"/>
        <v>5.8760393403607759E-2</v>
      </c>
    </row>
    <row r="65" spans="2:3" x14ac:dyDescent="0.2">
      <c r="B65" s="19">
        <f>B64+0.1</f>
        <v>6.0099999999999953</v>
      </c>
      <c r="C65" s="27">
        <f t="shared" si="0"/>
        <v>5.7405189752322248E-2</v>
      </c>
    </row>
    <row r="66" spans="2:3" x14ac:dyDescent="0.2">
      <c r="B66" s="19">
        <f>B65+0.1</f>
        <v>6.109999999999995</v>
      </c>
      <c r="C66" s="27">
        <f t="shared" si="0"/>
        <v>5.6081241455708086E-2</v>
      </c>
    </row>
    <row r="67" spans="2:3" x14ac:dyDescent="0.2">
      <c r="B67" s="19">
        <f>B66+0.1</f>
        <v>6.2099999999999946</v>
      </c>
      <c r="C67" s="27">
        <f t="shared" si="0"/>
        <v>5.4787827664766142E-2</v>
      </c>
    </row>
    <row r="68" spans="2:3" x14ac:dyDescent="0.2">
      <c r="B68" s="19">
        <f>B67+0.1</f>
        <v>6.3099999999999943</v>
      </c>
      <c r="C68" s="27">
        <f t="shared" si="0"/>
        <v>5.3524244155593557E-2</v>
      </c>
    </row>
    <row r="69" spans="2:3" x14ac:dyDescent="0.2">
      <c r="B69" s="19">
        <f>B68+0.1</f>
        <v>6.4099999999999939</v>
      </c>
      <c r="C69" s="27">
        <f t="shared" si="0"/>
        <v>5.2289802945955491E-2</v>
      </c>
    </row>
    <row r="70" spans="2:3" x14ac:dyDescent="0.2">
      <c r="B70" s="19">
        <f>B69+0.1</f>
        <v>6.5099999999999936</v>
      </c>
      <c r="C70" s="27">
        <f t="shared" ref="C70:C87" si="1">_xlfn.EXPON.DIST(B70,$C$2,FALSE)</f>
        <v>5.1083831920700096E-2</v>
      </c>
    </row>
    <row r="71" spans="2:3" x14ac:dyDescent="0.2">
      <c r="B71" s="19">
        <f>B70+0.1</f>
        <v>6.6099999999999932</v>
      </c>
      <c r="C71" s="27">
        <f t="shared" si="1"/>
        <v>4.9905674465812504E-2</v>
      </c>
    </row>
    <row r="72" spans="2:3" x14ac:dyDescent="0.2">
      <c r="B72" s="19">
        <f>B71+0.1</f>
        <v>6.7099999999999929</v>
      </c>
      <c r="C72" s="27">
        <f t="shared" si="1"/>
        <v>4.8754689110908758E-2</v>
      </c>
    </row>
    <row r="73" spans="2:3" x14ac:dyDescent="0.2">
      <c r="B73" s="19">
        <f>B72+0.1</f>
        <v>6.8099999999999925</v>
      </c>
      <c r="C73" s="27">
        <f t="shared" si="1"/>
        <v>4.7630249179975E-2</v>
      </c>
    </row>
    <row r="74" spans="2:3" x14ac:dyDescent="0.2">
      <c r="B74" s="19">
        <f>B73+0.1</f>
        <v>6.9099999999999921</v>
      </c>
      <c r="C74" s="27">
        <f t="shared" si="1"/>
        <v>4.6531742450161673E-2</v>
      </c>
    </row>
    <row r="75" spans="2:3" x14ac:dyDescent="0.2">
      <c r="B75" s="19">
        <f>B74+0.1</f>
        <v>7.0099999999999918</v>
      </c>
      <c r="C75" s="27">
        <f t="shared" si="1"/>
        <v>4.5458570818447168E-2</v>
      </c>
    </row>
    <row r="76" spans="2:3" x14ac:dyDescent="0.2">
      <c r="B76" s="19">
        <f>B75+0.1</f>
        <v>7.1099999999999914</v>
      </c>
      <c r="C76" s="27">
        <f t="shared" si="1"/>
        <v>4.4410149975989056E-2</v>
      </c>
    </row>
    <row r="77" spans="2:3" x14ac:dyDescent="0.2">
      <c r="B77" s="19">
        <f>B76+0.1</f>
        <v>7.2099999999999911</v>
      </c>
      <c r="C77" s="27">
        <f t="shared" si="1"/>
        <v>4.3385909089986026E-2</v>
      </c>
    </row>
    <row r="78" spans="2:3" x14ac:dyDescent="0.2">
      <c r="B78" s="19">
        <f>B77+0.1</f>
        <v>7.3099999999999907</v>
      </c>
      <c r="C78" s="27">
        <f t="shared" si="1"/>
        <v>4.2385290492877037E-2</v>
      </c>
    </row>
    <row r="79" spans="2:3" x14ac:dyDescent="0.2">
      <c r="B79" s="19">
        <f>B78+0.1</f>
        <v>7.4099999999999904</v>
      </c>
      <c r="C79" s="27">
        <f t="shared" si="1"/>
        <v>4.1407749378708496E-2</v>
      </c>
    </row>
    <row r="80" spans="2:3" x14ac:dyDescent="0.2">
      <c r="B80" s="19">
        <f>B79+0.1</f>
        <v>7.50999999999999</v>
      </c>
      <c r="C80" s="27">
        <f t="shared" si="1"/>
        <v>4.0452753506504277E-2</v>
      </c>
    </row>
    <row r="81" spans="2:3" x14ac:dyDescent="0.2">
      <c r="B81" s="19">
        <f>B80+0.1</f>
        <v>7.6099999999999897</v>
      </c>
      <c r="C81" s="27">
        <f t="shared" si="1"/>
        <v>3.9519782910476899E-2</v>
      </c>
    </row>
    <row r="82" spans="2:3" x14ac:dyDescent="0.2">
      <c r="B82" s="19">
        <f>B81+0.1</f>
        <v>7.7099999999999893</v>
      </c>
      <c r="C82" s="27">
        <f t="shared" si="1"/>
        <v>3.8608329616922184E-2</v>
      </c>
    </row>
    <row r="83" spans="2:3" x14ac:dyDescent="0.2">
      <c r="B83" s="19">
        <f>B82+0.1</f>
        <v>7.809999999999989</v>
      </c>
      <c r="C83" s="27">
        <f t="shared" si="1"/>
        <v>3.7717897367643277E-2</v>
      </c>
    </row>
    <row r="84" spans="2:3" x14ac:dyDescent="0.2">
      <c r="B84" s="19">
        <f>B83+0.1</f>
        <v>7.9099999999999886</v>
      </c>
      <c r="C84" s="27">
        <f t="shared" si="1"/>
        <v>3.684800134975337E-2</v>
      </c>
    </row>
    <row r="85" spans="2:3" x14ac:dyDescent="0.2">
      <c r="B85" s="19">
        <f>B84+0.1</f>
        <v>8.0099999999999891</v>
      </c>
      <c r="C85" s="27">
        <f t="shared" si="1"/>
        <v>3.5998167931710026E-2</v>
      </c>
    </row>
    <row r="86" spans="2:3" x14ac:dyDescent="0.2">
      <c r="B86" s="19">
        <f>B85+0.1</f>
        <v>8.1099999999999888</v>
      </c>
      <c r="C86" s="27">
        <f t="shared" si="1"/>
        <v>3.5167934405437425E-2</v>
      </c>
    </row>
    <row r="87" spans="2:3" ht="17" thickBot="1" x14ac:dyDescent="0.25">
      <c r="B87" s="20">
        <f>B86+0.1</f>
        <v>8.2099999999999884</v>
      </c>
      <c r="C87" s="27">
        <f t="shared" si="1"/>
        <v>3.4356848734396088E-2</v>
      </c>
    </row>
    <row r="88" spans="2:3" x14ac:dyDescent="0.2">
      <c r="B88" s="2"/>
      <c r="C88" s="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EDCA7-0887-F243-9128-B67DC3101EB5}">
  <dimension ref="B1:Z56"/>
  <sheetViews>
    <sheetView topLeftCell="O11" zoomScale="90" zoomScaleNormal="90" workbookViewId="0">
      <selection activeCell="O13" sqref="O13"/>
    </sheetView>
  </sheetViews>
  <sheetFormatPr baseColWidth="10" defaultRowHeight="16" x14ac:dyDescent="0.2"/>
  <cols>
    <col min="1" max="1" width="3.33203125" customWidth="1"/>
    <col min="2" max="2" width="18.33203125" customWidth="1"/>
    <col min="3" max="13" width="10" customWidth="1"/>
    <col min="14" max="14" width="3.33203125" customWidth="1"/>
    <col min="15" max="15" width="17.5" customWidth="1"/>
    <col min="16" max="26" width="11.6640625" customWidth="1"/>
  </cols>
  <sheetData>
    <row r="1" spans="2:26" ht="17" thickBot="1" x14ac:dyDescent="0.25"/>
    <row r="2" spans="2:26" x14ac:dyDescent="0.2">
      <c r="B2" s="10" t="s">
        <v>55</v>
      </c>
      <c r="C2" s="11" t="s">
        <v>56</v>
      </c>
      <c r="D2" s="11" t="s">
        <v>57</v>
      </c>
      <c r="E2" s="11" t="s">
        <v>58</v>
      </c>
      <c r="F2" s="11" t="s">
        <v>59</v>
      </c>
      <c r="G2" s="11" t="s">
        <v>60</v>
      </c>
      <c r="H2" s="11" t="s">
        <v>61</v>
      </c>
      <c r="I2" s="11" t="s">
        <v>62</v>
      </c>
      <c r="J2" s="11" t="s">
        <v>63</v>
      </c>
      <c r="K2" s="11" t="s">
        <v>64</v>
      </c>
      <c r="L2" s="11" t="s">
        <v>65</v>
      </c>
      <c r="M2" s="12" t="s">
        <v>66</v>
      </c>
      <c r="O2" s="10" t="s">
        <v>3</v>
      </c>
      <c r="P2" s="11" t="s">
        <v>56</v>
      </c>
      <c r="Q2" s="11" t="s">
        <v>57</v>
      </c>
      <c r="R2" s="11" t="s">
        <v>58</v>
      </c>
      <c r="S2" s="11" t="s">
        <v>59</v>
      </c>
      <c r="T2" s="11" t="s">
        <v>60</v>
      </c>
      <c r="U2" s="11" t="s">
        <v>61</v>
      </c>
      <c r="V2" s="11" t="s">
        <v>62</v>
      </c>
      <c r="W2" s="11" t="s">
        <v>63</v>
      </c>
      <c r="X2" s="11" t="s">
        <v>64</v>
      </c>
      <c r="Y2" s="11" t="s">
        <v>65</v>
      </c>
      <c r="Z2" s="12" t="s">
        <v>66</v>
      </c>
    </row>
    <row r="3" spans="2:26" x14ac:dyDescent="0.2">
      <c r="B3" s="4" t="s">
        <v>26</v>
      </c>
      <c r="C3" s="2">
        <v>21</v>
      </c>
      <c r="D3" s="2">
        <v>6</v>
      </c>
      <c r="E3" s="2">
        <v>160</v>
      </c>
      <c r="F3" s="2">
        <v>110</v>
      </c>
      <c r="G3" s="2">
        <v>3.9</v>
      </c>
      <c r="H3" s="2">
        <v>2.62</v>
      </c>
      <c r="I3" s="2">
        <v>16.46</v>
      </c>
      <c r="J3" s="2">
        <v>0</v>
      </c>
      <c r="K3" s="2">
        <v>1</v>
      </c>
      <c r="L3" s="2">
        <v>4</v>
      </c>
      <c r="M3" s="8">
        <v>4</v>
      </c>
      <c r="O3" s="4" t="s">
        <v>67</v>
      </c>
      <c r="P3" s="33">
        <f>AVERAGE(C3:C34)</f>
        <v>20.090624999999996</v>
      </c>
      <c r="Q3" s="33">
        <f t="shared" ref="Q3:Z3" si="0">AVERAGE(D3:D34)</f>
        <v>6.1875</v>
      </c>
      <c r="R3" s="33">
        <f t="shared" si="0"/>
        <v>230.72187500000004</v>
      </c>
      <c r="S3" s="33">
        <f t="shared" si="0"/>
        <v>146.6875</v>
      </c>
      <c r="T3" s="33">
        <f t="shared" si="0"/>
        <v>3.5965625000000006</v>
      </c>
      <c r="U3" s="33">
        <f t="shared" si="0"/>
        <v>3.2172499999999995</v>
      </c>
      <c r="V3" s="33">
        <f t="shared" si="0"/>
        <v>17.848750000000003</v>
      </c>
      <c r="W3" s="33">
        <f t="shared" si="0"/>
        <v>0.4375</v>
      </c>
      <c r="X3" s="33">
        <f t="shared" si="0"/>
        <v>0.40625</v>
      </c>
      <c r="Y3" s="33">
        <f t="shared" si="0"/>
        <v>3.6875</v>
      </c>
      <c r="Z3" s="33">
        <f t="shared" si="0"/>
        <v>2.8125</v>
      </c>
    </row>
    <row r="4" spans="2:26" x14ac:dyDescent="0.2">
      <c r="B4" s="4" t="s">
        <v>27</v>
      </c>
      <c r="C4" s="2">
        <v>21</v>
      </c>
      <c r="D4" s="2">
        <v>6</v>
      </c>
      <c r="E4" s="2">
        <v>160</v>
      </c>
      <c r="F4" s="2">
        <v>110</v>
      </c>
      <c r="G4" s="2">
        <v>3.9</v>
      </c>
      <c r="H4" s="2">
        <v>2.875</v>
      </c>
      <c r="I4" s="2">
        <v>17.02</v>
      </c>
      <c r="J4" s="2">
        <v>0</v>
      </c>
      <c r="K4" s="2">
        <v>1</v>
      </c>
      <c r="L4" s="2">
        <v>4</v>
      </c>
      <c r="M4" s="8">
        <v>4</v>
      </c>
      <c r="O4" s="4" t="s">
        <v>68</v>
      </c>
      <c r="P4" s="34">
        <f>MEDIAN(C3:C34)</f>
        <v>19.2</v>
      </c>
      <c r="Q4" s="34">
        <f t="shared" ref="Q4:Z4" si="1">MEDIAN(D3:D34)</f>
        <v>6</v>
      </c>
      <c r="R4" s="34">
        <f t="shared" si="1"/>
        <v>196.3</v>
      </c>
      <c r="S4" s="34">
        <f t="shared" si="1"/>
        <v>123</v>
      </c>
      <c r="T4" s="34">
        <f t="shared" si="1"/>
        <v>3.6950000000000003</v>
      </c>
      <c r="U4" s="34">
        <f t="shared" si="1"/>
        <v>3.3250000000000002</v>
      </c>
      <c r="V4" s="34">
        <f t="shared" si="1"/>
        <v>17.71</v>
      </c>
      <c r="W4" s="34">
        <f t="shared" si="1"/>
        <v>0</v>
      </c>
      <c r="X4" s="34">
        <f t="shared" si="1"/>
        <v>0</v>
      </c>
      <c r="Y4" s="34">
        <f t="shared" si="1"/>
        <v>4</v>
      </c>
      <c r="Z4" s="34">
        <f t="shared" si="1"/>
        <v>2</v>
      </c>
    </row>
    <row r="5" spans="2:26" x14ac:dyDescent="0.2">
      <c r="B5" s="4" t="s">
        <v>33</v>
      </c>
      <c r="C5" s="2">
        <v>22.8</v>
      </c>
      <c r="D5" s="2">
        <v>4</v>
      </c>
      <c r="E5" s="2">
        <v>108</v>
      </c>
      <c r="F5" s="2">
        <v>93</v>
      </c>
      <c r="G5" s="2">
        <v>3.85</v>
      </c>
      <c r="H5" s="2">
        <v>2.3199999999999998</v>
      </c>
      <c r="I5" s="2">
        <v>18.61</v>
      </c>
      <c r="J5" s="2">
        <v>1</v>
      </c>
      <c r="K5" s="2">
        <v>1</v>
      </c>
      <c r="L5" s="2">
        <v>4</v>
      </c>
      <c r="M5" s="8">
        <v>1</v>
      </c>
      <c r="O5" s="4" t="s">
        <v>69</v>
      </c>
      <c r="P5" s="34">
        <f>_xlfn.MODE.SNGL(C3:C34)</f>
        <v>21</v>
      </c>
      <c r="Q5" s="34">
        <f t="shared" ref="Q5:Z5" si="2">_xlfn.MODE.SNGL(D3:D34)</f>
        <v>8</v>
      </c>
      <c r="R5" s="34">
        <f t="shared" si="2"/>
        <v>275.8</v>
      </c>
      <c r="S5" s="34">
        <f t="shared" si="2"/>
        <v>110</v>
      </c>
      <c r="T5" s="34">
        <f t="shared" si="2"/>
        <v>3.92</v>
      </c>
      <c r="U5" s="34">
        <f t="shared" si="2"/>
        <v>3.44</v>
      </c>
      <c r="V5" s="34">
        <f t="shared" si="2"/>
        <v>17.02</v>
      </c>
      <c r="W5" s="34">
        <f t="shared" si="2"/>
        <v>0</v>
      </c>
      <c r="X5" s="34">
        <f t="shared" si="2"/>
        <v>0</v>
      </c>
      <c r="Y5" s="34">
        <f t="shared" si="2"/>
        <v>3</v>
      </c>
      <c r="Z5" s="34">
        <f t="shared" si="2"/>
        <v>4</v>
      </c>
    </row>
    <row r="6" spans="2:26" x14ac:dyDescent="0.2">
      <c r="B6" s="4" t="s">
        <v>28</v>
      </c>
      <c r="C6" s="2">
        <v>21.4</v>
      </c>
      <c r="D6" s="2">
        <v>6</v>
      </c>
      <c r="E6" s="2">
        <v>258</v>
      </c>
      <c r="F6" s="2">
        <v>110</v>
      </c>
      <c r="G6" s="2">
        <v>3.08</v>
      </c>
      <c r="H6" s="2">
        <v>3.2149999999999999</v>
      </c>
      <c r="I6" s="2">
        <v>19.440000000000001</v>
      </c>
      <c r="J6" s="2">
        <v>1</v>
      </c>
      <c r="K6" s="2">
        <v>0</v>
      </c>
      <c r="L6" s="2">
        <v>3</v>
      </c>
      <c r="M6" s="8">
        <v>1</v>
      </c>
      <c r="O6" s="4" t="s">
        <v>70</v>
      </c>
      <c r="P6" s="34">
        <f>MAX(C3:C34)-MIN(C3:C34)</f>
        <v>23.5</v>
      </c>
      <c r="Q6" s="34">
        <f t="shared" ref="Q6:Z6" si="3">MAX(D3:D34)-MIN(D3:D34)</f>
        <v>4</v>
      </c>
      <c r="R6" s="34">
        <f t="shared" si="3"/>
        <v>400.9</v>
      </c>
      <c r="S6" s="34">
        <f t="shared" si="3"/>
        <v>283</v>
      </c>
      <c r="T6" s="34">
        <f t="shared" si="3"/>
        <v>2.17</v>
      </c>
      <c r="U6" s="34">
        <f t="shared" si="3"/>
        <v>3.9110000000000005</v>
      </c>
      <c r="V6" s="34">
        <f t="shared" si="3"/>
        <v>8.3999999999999986</v>
      </c>
      <c r="W6" s="34">
        <f t="shared" si="3"/>
        <v>1</v>
      </c>
      <c r="X6" s="34">
        <f t="shared" si="3"/>
        <v>1</v>
      </c>
      <c r="Y6" s="34">
        <f t="shared" si="3"/>
        <v>2</v>
      </c>
      <c r="Z6" s="34">
        <f t="shared" si="3"/>
        <v>7</v>
      </c>
    </row>
    <row r="7" spans="2:26" x14ac:dyDescent="0.2">
      <c r="B7" s="4" t="s">
        <v>22</v>
      </c>
      <c r="C7" s="2">
        <v>18.7</v>
      </c>
      <c r="D7" s="2">
        <v>8</v>
      </c>
      <c r="E7" s="2">
        <v>360</v>
      </c>
      <c r="F7" s="2">
        <v>175</v>
      </c>
      <c r="G7" s="2">
        <v>3.15</v>
      </c>
      <c r="H7" s="2">
        <v>3.44</v>
      </c>
      <c r="I7" s="2">
        <v>17.02</v>
      </c>
      <c r="J7" s="2">
        <v>0</v>
      </c>
      <c r="K7" s="2">
        <v>0</v>
      </c>
      <c r="L7" s="2">
        <v>3</v>
      </c>
      <c r="M7" s="8">
        <v>2</v>
      </c>
      <c r="O7" s="4" t="s">
        <v>71</v>
      </c>
      <c r="P7" s="34">
        <f>_xlfn.QUARTILE.INC(C3:C34,3)-_xlfn.QUARTILE.INC(C3:C34,1)</f>
        <v>7.375</v>
      </c>
      <c r="Q7" s="34">
        <f t="shared" ref="Q7:Z7" si="4">_xlfn.QUARTILE.INC(D3:D34,3)-_xlfn.QUARTILE.INC(D3:D34,1)</f>
        <v>4</v>
      </c>
      <c r="R7" s="34">
        <f t="shared" si="4"/>
        <v>205.17500000000001</v>
      </c>
      <c r="S7" s="34">
        <f t="shared" si="4"/>
        <v>83.5</v>
      </c>
      <c r="T7" s="34">
        <f t="shared" si="4"/>
        <v>0.83999999999999986</v>
      </c>
      <c r="U7" s="34">
        <f t="shared" si="4"/>
        <v>1.0287500000000001</v>
      </c>
      <c r="V7" s="34">
        <f t="shared" si="4"/>
        <v>2.0075000000000003</v>
      </c>
      <c r="W7" s="34">
        <f t="shared" si="4"/>
        <v>1</v>
      </c>
      <c r="X7" s="34">
        <f t="shared" si="4"/>
        <v>1</v>
      </c>
      <c r="Y7" s="34">
        <f t="shared" si="4"/>
        <v>1</v>
      </c>
      <c r="Z7" s="34">
        <f t="shared" si="4"/>
        <v>2</v>
      </c>
    </row>
    <row r="8" spans="2:26" x14ac:dyDescent="0.2">
      <c r="B8" s="4" t="s">
        <v>21</v>
      </c>
      <c r="C8" s="2">
        <v>18.100000000000001</v>
      </c>
      <c r="D8" s="2">
        <v>6</v>
      </c>
      <c r="E8" s="2">
        <v>225</v>
      </c>
      <c r="F8" s="2">
        <v>105</v>
      </c>
      <c r="G8" s="2">
        <v>2.76</v>
      </c>
      <c r="H8" s="2">
        <v>3.46</v>
      </c>
      <c r="I8" s="2">
        <v>20.22</v>
      </c>
      <c r="J8" s="2">
        <v>1</v>
      </c>
      <c r="K8" s="2">
        <v>0</v>
      </c>
      <c r="L8" s="2">
        <v>3</v>
      </c>
      <c r="M8" s="8">
        <v>1</v>
      </c>
      <c r="O8" s="4" t="s">
        <v>72</v>
      </c>
      <c r="P8" s="34">
        <f>_xlfn.STDEV.S(C3:C34)</f>
        <v>6.0269480520891197</v>
      </c>
      <c r="Q8" s="34">
        <f t="shared" ref="Q8:Z8" si="5">_xlfn.STDEV.S(D3:D34)</f>
        <v>1.7859216469465444</v>
      </c>
      <c r="R8" s="34">
        <f t="shared" si="5"/>
        <v>123.93869383138188</v>
      </c>
      <c r="S8" s="34">
        <f t="shared" si="5"/>
        <v>68.562868489320593</v>
      </c>
      <c r="T8" s="34">
        <f t="shared" si="5"/>
        <v>0.53467873607097038</v>
      </c>
      <c r="U8" s="34">
        <f t="shared" si="5"/>
        <v>0.97845744298970017</v>
      </c>
      <c r="V8" s="34">
        <f t="shared" si="5"/>
        <v>1.7869432360968431</v>
      </c>
      <c r="W8" s="34">
        <f t="shared" si="5"/>
        <v>0.50401612877418533</v>
      </c>
      <c r="X8" s="34">
        <f t="shared" si="5"/>
        <v>0.49899091723584604</v>
      </c>
      <c r="Y8" s="34">
        <f t="shared" si="5"/>
        <v>0.73780406525694708</v>
      </c>
      <c r="Z8" s="34">
        <f t="shared" si="5"/>
        <v>1.6151999776318522</v>
      </c>
    </row>
    <row r="9" spans="2:26" x14ac:dyDescent="0.2">
      <c r="B9" s="4" t="s">
        <v>11</v>
      </c>
      <c r="C9" s="2">
        <v>14.3</v>
      </c>
      <c r="D9" s="2">
        <v>8</v>
      </c>
      <c r="E9" s="2">
        <v>360</v>
      </c>
      <c r="F9" s="2">
        <v>245</v>
      </c>
      <c r="G9" s="2">
        <v>3.21</v>
      </c>
      <c r="H9" s="2">
        <v>3.57</v>
      </c>
      <c r="I9" s="2">
        <v>15.84</v>
      </c>
      <c r="J9" s="2">
        <v>0</v>
      </c>
      <c r="K9" s="2">
        <v>0</v>
      </c>
      <c r="L9" s="2">
        <v>3</v>
      </c>
      <c r="M9" s="8">
        <v>4</v>
      </c>
      <c r="O9" s="4" t="s">
        <v>73</v>
      </c>
      <c r="P9" s="29"/>
      <c r="Q9" s="29"/>
      <c r="R9" s="29"/>
      <c r="S9" s="29"/>
      <c r="T9" s="29"/>
      <c r="U9" s="29"/>
      <c r="V9" s="29"/>
      <c r="W9" s="3">
        <f>COUNTIF(J3:J34,0)</f>
        <v>18</v>
      </c>
      <c r="X9" s="3">
        <f>COUNTIF(K3:K34,0)</f>
        <v>19</v>
      </c>
      <c r="Y9" s="29"/>
      <c r="Z9" s="31"/>
    </row>
    <row r="10" spans="2:26" ht="17" thickBot="1" x14ac:dyDescent="0.25">
      <c r="B10" s="4" t="s">
        <v>35</v>
      </c>
      <c r="C10" s="2">
        <v>24.4</v>
      </c>
      <c r="D10" s="2">
        <v>4</v>
      </c>
      <c r="E10" s="2">
        <v>146.69999999999999</v>
      </c>
      <c r="F10" s="2">
        <v>62</v>
      </c>
      <c r="G10" s="2">
        <v>3.69</v>
      </c>
      <c r="H10" s="2">
        <v>3.19</v>
      </c>
      <c r="I10" s="2">
        <v>20</v>
      </c>
      <c r="J10" s="2">
        <v>1</v>
      </c>
      <c r="K10" s="2">
        <v>0</v>
      </c>
      <c r="L10" s="2">
        <v>4</v>
      </c>
      <c r="M10" s="8">
        <v>2</v>
      </c>
      <c r="O10" s="5" t="s">
        <v>74</v>
      </c>
      <c r="P10" s="30"/>
      <c r="Q10" s="30"/>
      <c r="R10" s="30"/>
      <c r="S10" s="30"/>
      <c r="T10" s="30"/>
      <c r="U10" s="30"/>
      <c r="V10" s="30"/>
      <c r="W10" s="18">
        <f>COUNTIF(J3:J34,1)</f>
        <v>14</v>
      </c>
      <c r="X10" s="18">
        <f>COUNTIF(K3:K34,1)</f>
        <v>13</v>
      </c>
      <c r="Y10" s="30"/>
      <c r="Z10" s="32"/>
    </row>
    <row r="11" spans="2:26" x14ac:dyDescent="0.2">
      <c r="B11" s="4" t="s">
        <v>34</v>
      </c>
      <c r="C11" s="2">
        <v>22.8</v>
      </c>
      <c r="D11" s="2">
        <v>4</v>
      </c>
      <c r="E11" s="2">
        <v>140.80000000000001</v>
      </c>
      <c r="F11" s="2">
        <v>95</v>
      </c>
      <c r="G11" s="2">
        <v>3.92</v>
      </c>
      <c r="H11" s="2">
        <v>3.15</v>
      </c>
      <c r="I11" s="2">
        <v>22.9</v>
      </c>
      <c r="J11" s="2">
        <v>1</v>
      </c>
      <c r="K11" s="2">
        <v>0</v>
      </c>
      <c r="L11" s="2">
        <v>4</v>
      </c>
      <c r="M11" s="8">
        <v>2</v>
      </c>
      <c r="O11" s="2"/>
      <c r="P11" s="2"/>
      <c r="Q11" s="2"/>
      <c r="R11" s="2"/>
      <c r="S11" s="2"/>
      <c r="T11" s="2"/>
      <c r="U11" s="2"/>
      <c r="V11" s="2"/>
      <c r="W11" s="2"/>
      <c r="X11" s="2"/>
      <c r="Y11" s="2"/>
      <c r="Z11" s="2"/>
    </row>
    <row r="12" spans="2:26" ht="17" thickBot="1" x14ac:dyDescent="0.25">
      <c r="B12" s="4" t="s">
        <v>23</v>
      </c>
      <c r="C12" s="2">
        <v>19.2</v>
      </c>
      <c r="D12" s="2">
        <v>6</v>
      </c>
      <c r="E12" s="2">
        <v>167.6</v>
      </c>
      <c r="F12" s="2">
        <v>123</v>
      </c>
      <c r="G12" s="2">
        <v>3.92</v>
      </c>
      <c r="H12" s="2">
        <v>3.44</v>
      </c>
      <c r="I12" s="2">
        <v>18.3</v>
      </c>
      <c r="J12" s="2">
        <v>1</v>
      </c>
      <c r="K12" s="2">
        <v>0</v>
      </c>
      <c r="L12" s="2">
        <v>4</v>
      </c>
      <c r="M12" s="8">
        <v>4</v>
      </c>
      <c r="O12" s="1" t="s">
        <v>75</v>
      </c>
    </row>
    <row r="13" spans="2:26" x14ac:dyDescent="0.2">
      <c r="B13" s="4" t="s">
        <v>20</v>
      </c>
      <c r="C13" s="2">
        <v>17.8</v>
      </c>
      <c r="D13" s="2">
        <v>6</v>
      </c>
      <c r="E13" s="2">
        <v>167.6</v>
      </c>
      <c r="F13" s="2">
        <v>123</v>
      </c>
      <c r="G13" s="2">
        <v>3.92</v>
      </c>
      <c r="H13" s="2">
        <v>3.44</v>
      </c>
      <c r="I13" s="2">
        <v>18.899999999999999</v>
      </c>
      <c r="J13" s="2">
        <v>1</v>
      </c>
      <c r="K13" s="2">
        <v>0</v>
      </c>
      <c r="L13" s="2">
        <v>4</v>
      </c>
      <c r="M13" s="8">
        <v>4</v>
      </c>
      <c r="O13" s="37"/>
      <c r="P13" s="37" t="s">
        <v>56</v>
      </c>
      <c r="Q13" s="37" t="s">
        <v>57</v>
      </c>
      <c r="R13" s="37" t="s">
        <v>58</v>
      </c>
      <c r="S13" s="37" t="s">
        <v>59</v>
      </c>
      <c r="T13" s="37" t="s">
        <v>60</v>
      </c>
      <c r="U13" s="37" t="s">
        <v>61</v>
      </c>
      <c r="V13" s="37" t="s">
        <v>62</v>
      </c>
      <c r="W13" s="37" t="s">
        <v>63</v>
      </c>
      <c r="X13" s="37" t="s">
        <v>64</v>
      </c>
      <c r="Y13" s="37" t="s">
        <v>65</v>
      </c>
      <c r="Z13" s="37" t="s">
        <v>66</v>
      </c>
    </row>
    <row r="14" spans="2:26" x14ac:dyDescent="0.2">
      <c r="B14" s="4" t="s">
        <v>18</v>
      </c>
      <c r="C14" s="2">
        <v>16.399999999999999</v>
      </c>
      <c r="D14" s="2">
        <v>8</v>
      </c>
      <c r="E14" s="2">
        <v>275.8</v>
      </c>
      <c r="F14" s="2">
        <v>180</v>
      </c>
      <c r="G14" s="2">
        <v>3.07</v>
      </c>
      <c r="H14" s="2">
        <v>4.07</v>
      </c>
      <c r="I14" s="2">
        <v>17.399999999999999</v>
      </c>
      <c r="J14" s="2">
        <v>0</v>
      </c>
      <c r="K14" s="2">
        <v>0</v>
      </c>
      <c r="L14" s="2">
        <v>3</v>
      </c>
      <c r="M14" s="8">
        <v>3</v>
      </c>
      <c r="O14" s="38" t="s">
        <v>56</v>
      </c>
      <c r="P14" s="35">
        <v>1</v>
      </c>
      <c r="Q14" s="35"/>
      <c r="R14" s="35"/>
      <c r="S14" s="35"/>
      <c r="T14" s="35"/>
      <c r="U14" s="35"/>
      <c r="V14" s="35"/>
      <c r="W14" s="35"/>
      <c r="X14" s="35"/>
      <c r="Y14" s="35"/>
      <c r="Z14" s="35"/>
    </row>
    <row r="15" spans="2:26" x14ac:dyDescent="0.2">
      <c r="B15" s="4" t="s">
        <v>19</v>
      </c>
      <c r="C15" s="2">
        <v>17.3</v>
      </c>
      <c r="D15" s="2">
        <v>8</v>
      </c>
      <c r="E15" s="2">
        <v>275.8</v>
      </c>
      <c r="F15" s="2">
        <v>180</v>
      </c>
      <c r="G15" s="2">
        <v>3.07</v>
      </c>
      <c r="H15" s="2">
        <v>3.73</v>
      </c>
      <c r="I15" s="2">
        <v>17.600000000000001</v>
      </c>
      <c r="J15" s="2">
        <v>0</v>
      </c>
      <c r="K15" s="2">
        <v>0</v>
      </c>
      <c r="L15" s="2">
        <v>3</v>
      </c>
      <c r="M15" s="8">
        <v>3</v>
      </c>
      <c r="O15" s="35" t="s">
        <v>57</v>
      </c>
      <c r="P15" s="35">
        <v>-0.8521619594266131</v>
      </c>
      <c r="Q15" s="35">
        <v>1</v>
      </c>
      <c r="R15" s="35"/>
      <c r="S15" s="35"/>
      <c r="T15" s="35"/>
      <c r="U15" s="35"/>
      <c r="V15" s="35"/>
      <c r="W15" s="35"/>
      <c r="X15" s="35"/>
      <c r="Y15" s="35"/>
      <c r="Z15" s="35"/>
    </row>
    <row r="16" spans="2:26" x14ac:dyDescent="0.2">
      <c r="B16" s="4" t="s">
        <v>14</v>
      </c>
      <c r="C16" s="2">
        <v>15.2</v>
      </c>
      <c r="D16" s="2">
        <v>8</v>
      </c>
      <c r="E16" s="2">
        <v>275.8</v>
      </c>
      <c r="F16" s="2">
        <v>180</v>
      </c>
      <c r="G16" s="2">
        <v>3.07</v>
      </c>
      <c r="H16" s="2">
        <v>3.78</v>
      </c>
      <c r="I16" s="2">
        <v>18</v>
      </c>
      <c r="J16" s="2">
        <v>0</v>
      </c>
      <c r="K16" s="2">
        <v>0</v>
      </c>
      <c r="L16" s="2">
        <v>3</v>
      </c>
      <c r="M16" s="8">
        <v>3</v>
      </c>
      <c r="O16" s="35" t="s">
        <v>58</v>
      </c>
      <c r="P16" s="35">
        <v>-0.84755137926247848</v>
      </c>
      <c r="Q16" s="35">
        <v>0.9020328721469989</v>
      </c>
      <c r="R16" s="35">
        <v>1</v>
      </c>
      <c r="S16" s="35"/>
      <c r="T16" s="35"/>
      <c r="U16" s="35"/>
      <c r="V16" s="35"/>
      <c r="W16" s="35"/>
      <c r="X16" s="35"/>
      <c r="Y16" s="35"/>
      <c r="Z16" s="35"/>
    </row>
    <row r="17" spans="2:26" x14ac:dyDescent="0.2">
      <c r="B17" s="4" t="s">
        <v>5</v>
      </c>
      <c r="C17" s="2">
        <v>10.4</v>
      </c>
      <c r="D17" s="2">
        <v>8</v>
      </c>
      <c r="E17" s="2">
        <v>472</v>
      </c>
      <c r="F17" s="2">
        <v>205</v>
      </c>
      <c r="G17" s="2">
        <v>2.93</v>
      </c>
      <c r="H17" s="2">
        <v>5.25</v>
      </c>
      <c r="I17" s="2">
        <v>17.98</v>
      </c>
      <c r="J17" s="2">
        <v>0</v>
      </c>
      <c r="K17" s="2">
        <v>0</v>
      </c>
      <c r="L17" s="2">
        <v>3</v>
      </c>
      <c r="M17" s="8">
        <v>4</v>
      </c>
      <c r="O17" s="35" t="s">
        <v>59</v>
      </c>
      <c r="P17" s="35">
        <v>-0.77616837182658638</v>
      </c>
      <c r="Q17" s="35">
        <v>0.83244745272181953</v>
      </c>
      <c r="R17" s="35">
        <v>0.79094858636980647</v>
      </c>
      <c r="S17" s="35">
        <v>1</v>
      </c>
      <c r="T17" s="35"/>
      <c r="U17" s="35"/>
      <c r="V17" s="35"/>
      <c r="W17" s="35"/>
      <c r="X17" s="35"/>
      <c r="Y17" s="35"/>
      <c r="Z17" s="35"/>
    </row>
    <row r="18" spans="2:26" x14ac:dyDescent="0.2">
      <c r="B18" s="4" t="s">
        <v>7</v>
      </c>
      <c r="C18" s="2">
        <v>10.4</v>
      </c>
      <c r="D18" s="2">
        <v>8</v>
      </c>
      <c r="E18" s="2">
        <v>460</v>
      </c>
      <c r="F18" s="2">
        <v>215</v>
      </c>
      <c r="G18" s="2">
        <v>3</v>
      </c>
      <c r="H18" s="2">
        <v>5.4240000000000004</v>
      </c>
      <c r="I18" s="2">
        <v>17.82</v>
      </c>
      <c r="J18" s="2">
        <v>0</v>
      </c>
      <c r="K18" s="2">
        <v>0</v>
      </c>
      <c r="L18" s="2">
        <v>3</v>
      </c>
      <c r="M18" s="8">
        <v>4</v>
      </c>
      <c r="O18" s="35" t="s">
        <v>60</v>
      </c>
      <c r="P18" s="35">
        <v>0.68117190780674908</v>
      </c>
      <c r="Q18" s="35">
        <v>-0.69993811382876991</v>
      </c>
      <c r="R18" s="35">
        <v>-0.71021392716927001</v>
      </c>
      <c r="S18" s="35">
        <v>-0.44875911687291947</v>
      </c>
      <c r="T18" s="35">
        <v>1</v>
      </c>
      <c r="U18" s="35"/>
      <c r="V18" s="35"/>
      <c r="W18" s="35"/>
      <c r="X18" s="35"/>
      <c r="Y18" s="35"/>
      <c r="Z18" s="35"/>
    </row>
    <row r="19" spans="2:26" x14ac:dyDescent="0.2">
      <c r="B19" s="4" t="s">
        <v>12</v>
      </c>
      <c r="C19" s="2">
        <v>14.7</v>
      </c>
      <c r="D19" s="2">
        <v>8</v>
      </c>
      <c r="E19" s="2">
        <v>440</v>
      </c>
      <c r="F19" s="2">
        <v>230</v>
      </c>
      <c r="G19" s="2">
        <v>3.23</v>
      </c>
      <c r="H19" s="2">
        <v>5.3449999999999998</v>
      </c>
      <c r="I19" s="2">
        <v>17.420000000000002</v>
      </c>
      <c r="J19" s="2">
        <v>0</v>
      </c>
      <c r="K19" s="2">
        <v>0</v>
      </c>
      <c r="L19" s="2">
        <v>3</v>
      </c>
      <c r="M19" s="8">
        <v>4</v>
      </c>
      <c r="O19" s="35" t="s">
        <v>61</v>
      </c>
      <c r="P19" s="35">
        <v>-0.8676593765172278</v>
      </c>
      <c r="Q19" s="35">
        <v>0.78249579446324091</v>
      </c>
      <c r="R19" s="35">
        <v>0.8879799220581378</v>
      </c>
      <c r="S19" s="35">
        <v>0.6587478873447592</v>
      </c>
      <c r="T19" s="35">
        <v>-0.71244064669737173</v>
      </c>
      <c r="U19" s="35">
        <v>1</v>
      </c>
      <c r="V19" s="35"/>
      <c r="W19" s="35"/>
      <c r="X19" s="35"/>
      <c r="Y19" s="35"/>
      <c r="Z19" s="35"/>
    </row>
    <row r="20" spans="2:26" x14ac:dyDescent="0.2">
      <c r="B20" s="4" t="s">
        <v>40</v>
      </c>
      <c r="C20" s="2">
        <v>32.4</v>
      </c>
      <c r="D20" s="2">
        <v>4</v>
      </c>
      <c r="E20" s="2">
        <v>78.7</v>
      </c>
      <c r="F20" s="2">
        <v>66</v>
      </c>
      <c r="G20" s="2">
        <v>4.08</v>
      </c>
      <c r="H20" s="2">
        <v>2.2000000000000002</v>
      </c>
      <c r="I20" s="2">
        <v>19.47</v>
      </c>
      <c r="J20" s="2">
        <v>1</v>
      </c>
      <c r="K20" s="2">
        <v>1</v>
      </c>
      <c r="L20" s="2">
        <v>4</v>
      </c>
      <c r="M20" s="8">
        <v>1</v>
      </c>
      <c r="O20" s="35" t="s">
        <v>62</v>
      </c>
      <c r="P20" s="35">
        <v>0.41868403392177822</v>
      </c>
      <c r="Q20" s="35">
        <v>-0.59124207376886861</v>
      </c>
      <c r="R20" s="35">
        <v>-0.4336978808110139</v>
      </c>
      <c r="S20" s="35">
        <v>-0.70822338886195324</v>
      </c>
      <c r="T20" s="35">
        <v>9.1204759651182993E-2</v>
      </c>
      <c r="U20" s="35">
        <v>-0.17471587871340488</v>
      </c>
      <c r="V20" s="35">
        <v>1</v>
      </c>
      <c r="W20" s="35"/>
      <c r="X20" s="35"/>
      <c r="Y20" s="35"/>
      <c r="Z20" s="35"/>
    </row>
    <row r="21" spans="2:26" x14ac:dyDescent="0.2">
      <c r="B21" s="4" t="s">
        <v>38</v>
      </c>
      <c r="C21" s="2">
        <v>30.4</v>
      </c>
      <c r="D21" s="2">
        <v>4</v>
      </c>
      <c r="E21" s="2">
        <v>75.7</v>
      </c>
      <c r="F21" s="2">
        <v>52</v>
      </c>
      <c r="G21" s="2">
        <v>4.93</v>
      </c>
      <c r="H21" s="2">
        <v>1.615</v>
      </c>
      <c r="I21" s="2">
        <v>18.52</v>
      </c>
      <c r="J21" s="2">
        <v>1</v>
      </c>
      <c r="K21" s="2">
        <v>1</v>
      </c>
      <c r="L21" s="2">
        <v>4</v>
      </c>
      <c r="M21" s="8">
        <v>2</v>
      </c>
      <c r="O21" s="35" t="s">
        <v>63</v>
      </c>
      <c r="P21" s="35">
        <v>0.66403891912759294</v>
      </c>
      <c r="Q21" s="35">
        <v>-0.81081179608300535</v>
      </c>
      <c r="R21" s="35">
        <v>-0.71041589079060019</v>
      </c>
      <c r="S21" s="35">
        <v>-0.72309673735244961</v>
      </c>
      <c r="T21" s="35">
        <v>0.44027846495534917</v>
      </c>
      <c r="U21" s="35">
        <v>-0.55491567766399397</v>
      </c>
      <c r="V21" s="35">
        <v>0.74453544352625423</v>
      </c>
      <c r="W21" s="35">
        <v>1</v>
      </c>
      <c r="X21" s="35"/>
      <c r="Y21" s="35"/>
      <c r="Z21" s="35"/>
    </row>
    <row r="22" spans="2:26" x14ac:dyDescent="0.2">
      <c r="B22" s="4" t="s">
        <v>41</v>
      </c>
      <c r="C22" s="2">
        <v>33.9</v>
      </c>
      <c r="D22" s="2">
        <v>4</v>
      </c>
      <c r="E22" s="2">
        <v>71.099999999999994</v>
      </c>
      <c r="F22" s="2">
        <v>65</v>
      </c>
      <c r="G22" s="2">
        <v>4.22</v>
      </c>
      <c r="H22" s="2">
        <v>1.835</v>
      </c>
      <c r="I22" s="2">
        <v>19.899999999999999</v>
      </c>
      <c r="J22" s="2">
        <v>1</v>
      </c>
      <c r="K22" s="2">
        <v>1</v>
      </c>
      <c r="L22" s="2">
        <v>4</v>
      </c>
      <c r="M22" s="8">
        <v>1</v>
      </c>
      <c r="O22" s="35" t="s">
        <v>64</v>
      </c>
      <c r="P22" s="35">
        <v>0.59983242945464765</v>
      </c>
      <c r="Q22" s="35">
        <v>-0.52260704690067539</v>
      </c>
      <c r="R22" s="35">
        <v>-0.59122704006394744</v>
      </c>
      <c r="S22" s="35">
        <v>-0.24320425718585106</v>
      </c>
      <c r="T22" s="35">
        <v>0.71271112722626973</v>
      </c>
      <c r="U22" s="35">
        <v>-0.69249525883948415</v>
      </c>
      <c r="V22" s="35">
        <v>-0.22986086218488297</v>
      </c>
      <c r="W22" s="35">
        <v>0.16834512458535861</v>
      </c>
      <c r="X22" s="35">
        <v>1</v>
      </c>
      <c r="Y22" s="35"/>
      <c r="Z22" s="35"/>
    </row>
    <row r="23" spans="2:26" x14ac:dyDescent="0.2">
      <c r="B23" s="4" t="s">
        <v>31</v>
      </c>
      <c r="C23" s="2">
        <v>21.5</v>
      </c>
      <c r="D23" s="2">
        <v>4</v>
      </c>
      <c r="E23" s="2">
        <v>120.1</v>
      </c>
      <c r="F23" s="2">
        <v>97</v>
      </c>
      <c r="G23" s="2">
        <v>3.7</v>
      </c>
      <c r="H23" s="2">
        <v>2.4649999999999999</v>
      </c>
      <c r="I23" s="2">
        <v>20.010000000000002</v>
      </c>
      <c r="J23" s="2">
        <v>1</v>
      </c>
      <c r="K23" s="2">
        <v>0</v>
      </c>
      <c r="L23" s="2">
        <v>3</v>
      </c>
      <c r="M23" s="8">
        <v>1</v>
      </c>
      <c r="O23" s="35" t="s">
        <v>65</v>
      </c>
      <c r="P23" s="35">
        <v>0.48028475733884218</v>
      </c>
      <c r="Q23" s="35">
        <v>-0.49268659938947124</v>
      </c>
      <c r="R23" s="35">
        <v>-0.55556919856248266</v>
      </c>
      <c r="S23" s="35">
        <v>-0.12570425822547418</v>
      </c>
      <c r="T23" s="35">
        <v>0.6996101319346647</v>
      </c>
      <c r="U23" s="35">
        <v>-0.58328699653664795</v>
      </c>
      <c r="V23" s="35">
        <v>-0.21268222972036493</v>
      </c>
      <c r="W23" s="35">
        <v>0.20602334873357925</v>
      </c>
      <c r="X23" s="35">
        <v>0.79405876025634348</v>
      </c>
      <c r="Y23" s="35">
        <v>1</v>
      </c>
      <c r="Z23" s="35"/>
    </row>
    <row r="24" spans="2:26" ht="17" thickBot="1" x14ac:dyDescent="0.25">
      <c r="B24" s="4" t="s">
        <v>16</v>
      </c>
      <c r="C24" s="2">
        <v>15.5</v>
      </c>
      <c r="D24" s="2">
        <v>8</v>
      </c>
      <c r="E24" s="2">
        <v>318</v>
      </c>
      <c r="F24" s="2">
        <v>150</v>
      </c>
      <c r="G24" s="2">
        <v>2.76</v>
      </c>
      <c r="H24" s="2">
        <v>3.52</v>
      </c>
      <c r="I24" s="2">
        <v>16.87</v>
      </c>
      <c r="J24" s="2">
        <v>0</v>
      </c>
      <c r="K24" s="2">
        <v>0</v>
      </c>
      <c r="L24" s="2">
        <v>3</v>
      </c>
      <c r="M24" s="8">
        <v>2</v>
      </c>
      <c r="O24" s="36" t="s">
        <v>66</v>
      </c>
      <c r="P24" s="36">
        <v>-0.55092507390245871</v>
      </c>
      <c r="Q24" s="36">
        <v>0.52698829374964329</v>
      </c>
      <c r="R24" s="36">
        <v>0.39497686486896932</v>
      </c>
      <c r="S24" s="36">
        <v>0.74981247154911024</v>
      </c>
      <c r="T24" s="36">
        <v>-9.0789798868867275E-2</v>
      </c>
      <c r="U24" s="36">
        <v>0.42760593773548722</v>
      </c>
      <c r="V24" s="36">
        <v>-0.65624922833805888</v>
      </c>
      <c r="W24" s="36">
        <v>-0.56960714100684262</v>
      </c>
      <c r="X24" s="36">
        <v>5.7534351070504114E-2</v>
      </c>
      <c r="Y24" s="36">
        <v>0.27407283635752228</v>
      </c>
      <c r="Z24" s="36">
        <v>1</v>
      </c>
    </row>
    <row r="25" spans="2:26" x14ac:dyDescent="0.2">
      <c r="B25" s="4" t="s">
        <v>15</v>
      </c>
      <c r="C25" s="2">
        <v>15.2</v>
      </c>
      <c r="D25" s="2">
        <v>8</v>
      </c>
      <c r="E25" s="2">
        <v>304</v>
      </c>
      <c r="F25" s="2">
        <v>150</v>
      </c>
      <c r="G25" s="2">
        <v>3.15</v>
      </c>
      <c r="H25" s="2">
        <v>3.4350000000000001</v>
      </c>
      <c r="I25" s="2">
        <v>17.3</v>
      </c>
      <c r="J25" s="2">
        <v>0</v>
      </c>
      <c r="K25" s="2">
        <v>0</v>
      </c>
      <c r="L25" s="2">
        <v>3</v>
      </c>
      <c r="M25" s="8">
        <v>2</v>
      </c>
    </row>
    <row r="26" spans="2:26" x14ac:dyDescent="0.2">
      <c r="B26" s="4" t="s">
        <v>9</v>
      </c>
      <c r="C26" s="2">
        <v>13.3</v>
      </c>
      <c r="D26" s="2">
        <v>8</v>
      </c>
      <c r="E26" s="2">
        <v>350</v>
      </c>
      <c r="F26" s="2">
        <v>245</v>
      </c>
      <c r="G26" s="2">
        <v>3.73</v>
      </c>
      <c r="H26" s="2">
        <v>3.84</v>
      </c>
      <c r="I26" s="2">
        <v>15.41</v>
      </c>
      <c r="J26" s="2">
        <v>0</v>
      </c>
      <c r="K26" s="2">
        <v>0</v>
      </c>
      <c r="L26" s="2">
        <v>3</v>
      </c>
      <c r="M26" s="8">
        <v>4</v>
      </c>
    </row>
    <row r="27" spans="2:26" x14ac:dyDescent="0.2">
      <c r="B27" s="4" t="s">
        <v>24</v>
      </c>
      <c r="C27" s="2">
        <v>19.2</v>
      </c>
      <c r="D27" s="2">
        <v>8</v>
      </c>
      <c r="E27" s="2">
        <v>400</v>
      </c>
      <c r="F27" s="2">
        <v>175</v>
      </c>
      <c r="G27" s="2">
        <v>3.08</v>
      </c>
      <c r="H27" s="2">
        <v>3.8450000000000002</v>
      </c>
      <c r="I27" s="2">
        <v>17.05</v>
      </c>
      <c r="J27" s="2">
        <v>0</v>
      </c>
      <c r="K27" s="2">
        <v>0</v>
      </c>
      <c r="L27" s="2">
        <v>3</v>
      </c>
      <c r="M27" s="8">
        <v>2</v>
      </c>
    </row>
    <row r="28" spans="2:26" x14ac:dyDescent="0.2">
      <c r="B28" s="4" t="s">
        <v>37</v>
      </c>
      <c r="C28" s="2">
        <v>27.3</v>
      </c>
      <c r="D28" s="2">
        <v>4</v>
      </c>
      <c r="E28" s="2">
        <v>79</v>
      </c>
      <c r="F28" s="2">
        <v>66</v>
      </c>
      <c r="G28" s="2">
        <v>4.08</v>
      </c>
      <c r="H28" s="2">
        <v>1.9350000000000001</v>
      </c>
      <c r="I28" s="2">
        <v>18.899999999999999</v>
      </c>
      <c r="J28" s="2">
        <v>1</v>
      </c>
      <c r="K28" s="2">
        <v>1</v>
      </c>
      <c r="L28" s="2">
        <v>4</v>
      </c>
      <c r="M28" s="8">
        <v>1</v>
      </c>
    </row>
    <row r="29" spans="2:26" x14ac:dyDescent="0.2">
      <c r="B29" s="4" t="s">
        <v>36</v>
      </c>
      <c r="C29" s="2">
        <v>26</v>
      </c>
      <c r="D29" s="2">
        <v>4</v>
      </c>
      <c r="E29" s="2">
        <v>120.3</v>
      </c>
      <c r="F29" s="2">
        <v>91</v>
      </c>
      <c r="G29" s="2">
        <v>4.43</v>
      </c>
      <c r="H29" s="2">
        <v>2.14</v>
      </c>
      <c r="I29" s="2">
        <v>16.7</v>
      </c>
      <c r="J29" s="2">
        <v>0</v>
      </c>
      <c r="K29" s="2">
        <v>1</v>
      </c>
      <c r="L29" s="2">
        <v>5</v>
      </c>
      <c r="M29" s="8">
        <v>2</v>
      </c>
    </row>
    <row r="30" spans="2:26" x14ac:dyDescent="0.2">
      <c r="B30" s="4" t="s">
        <v>39</v>
      </c>
      <c r="C30" s="2">
        <v>30.4</v>
      </c>
      <c r="D30" s="2">
        <v>4</v>
      </c>
      <c r="E30" s="2">
        <v>95.1</v>
      </c>
      <c r="F30" s="2">
        <v>113</v>
      </c>
      <c r="G30" s="2">
        <v>3.77</v>
      </c>
      <c r="H30" s="2">
        <v>1.5129999999999999</v>
      </c>
      <c r="I30" s="2">
        <v>16.899999999999999</v>
      </c>
      <c r="J30" s="2">
        <v>1</v>
      </c>
      <c r="K30" s="2">
        <v>1</v>
      </c>
      <c r="L30" s="2">
        <v>5</v>
      </c>
      <c r="M30" s="8">
        <v>2</v>
      </c>
    </row>
    <row r="31" spans="2:26" x14ac:dyDescent="0.2">
      <c r="B31" s="4" t="s">
        <v>17</v>
      </c>
      <c r="C31" s="2">
        <v>15.8</v>
      </c>
      <c r="D31" s="2">
        <v>8</v>
      </c>
      <c r="E31" s="2">
        <v>351</v>
      </c>
      <c r="F31" s="2">
        <v>264</v>
      </c>
      <c r="G31" s="2">
        <v>4.22</v>
      </c>
      <c r="H31" s="2">
        <v>3.17</v>
      </c>
      <c r="I31" s="2">
        <v>14.5</v>
      </c>
      <c r="J31" s="2">
        <v>0</v>
      </c>
      <c r="K31" s="2">
        <v>1</v>
      </c>
      <c r="L31" s="2">
        <v>5</v>
      </c>
      <c r="M31" s="8">
        <v>4</v>
      </c>
    </row>
    <row r="32" spans="2:26" x14ac:dyDescent="0.2">
      <c r="B32" s="4" t="s">
        <v>25</v>
      </c>
      <c r="C32" s="2">
        <v>19.7</v>
      </c>
      <c r="D32" s="2">
        <v>6</v>
      </c>
      <c r="E32" s="2">
        <v>145</v>
      </c>
      <c r="F32" s="2">
        <v>175</v>
      </c>
      <c r="G32" s="2">
        <v>3.62</v>
      </c>
      <c r="H32" s="2">
        <v>2.77</v>
      </c>
      <c r="I32" s="2">
        <v>15.5</v>
      </c>
      <c r="J32" s="2">
        <v>0</v>
      </c>
      <c r="K32" s="2">
        <v>1</v>
      </c>
      <c r="L32" s="2">
        <v>5</v>
      </c>
      <c r="M32" s="8">
        <v>6</v>
      </c>
    </row>
    <row r="33" spans="2:13" x14ac:dyDescent="0.2">
      <c r="B33" s="4" t="s">
        <v>13</v>
      </c>
      <c r="C33" s="2">
        <v>15</v>
      </c>
      <c r="D33" s="2">
        <v>8</v>
      </c>
      <c r="E33" s="2">
        <v>301</v>
      </c>
      <c r="F33" s="2">
        <v>335</v>
      </c>
      <c r="G33" s="2">
        <v>3.54</v>
      </c>
      <c r="H33" s="2">
        <v>3.57</v>
      </c>
      <c r="I33" s="2">
        <v>14.6</v>
      </c>
      <c r="J33" s="2">
        <v>0</v>
      </c>
      <c r="K33" s="2">
        <v>1</v>
      </c>
      <c r="L33" s="2">
        <v>5</v>
      </c>
      <c r="M33" s="8">
        <v>8</v>
      </c>
    </row>
    <row r="34" spans="2:13" ht="17" thickBot="1" x14ac:dyDescent="0.25">
      <c r="B34" s="5" t="s">
        <v>30</v>
      </c>
      <c r="C34" s="6">
        <v>21.4</v>
      </c>
      <c r="D34" s="6">
        <v>4</v>
      </c>
      <c r="E34" s="6">
        <v>121</v>
      </c>
      <c r="F34" s="6">
        <v>109</v>
      </c>
      <c r="G34" s="6">
        <v>4.1100000000000003</v>
      </c>
      <c r="H34" s="6">
        <v>2.78</v>
      </c>
      <c r="I34" s="6">
        <v>18.600000000000001</v>
      </c>
      <c r="J34" s="6">
        <v>1</v>
      </c>
      <c r="K34" s="6">
        <v>1</v>
      </c>
      <c r="L34" s="6">
        <v>4</v>
      </c>
      <c r="M34" s="9">
        <v>2</v>
      </c>
    </row>
    <row r="35" spans="2:13" x14ac:dyDescent="0.2">
      <c r="B35" s="2"/>
      <c r="C35" s="2"/>
      <c r="D35" s="2"/>
      <c r="E35" s="2"/>
      <c r="F35" s="2"/>
      <c r="G35" s="2"/>
      <c r="H35" s="2"/>
      <c r="I35" s="2"/>
      <c r="J35" s="2"/>
      <c r="K35" s="2"/>
      <c r="L35" s="2"/>
      <c r="M35" s="2"/>
    </row>
    <row r="36" spans="2:13" x14ac:dyDescent="0.2">
      <c r="B36" s="1" t="s">
        <v>76</v>
      </c>
    </row>
    <row r="37" spans="2:13" x14ac:dyDescent="0.2">
      <c r="B37" t="s">
        <v>77</v>
      </c>
    </row>
    <row r="39" spans="2:13" x14ac:dyDescent="0.2">
      <c r="B39" t="s">
        <v>78</v>
      </c>
    </row>
    <row r="41" spans="2:13" x14ac:dyDescent="0.2">
      <c r="B41" t="s">
        <v>79</v>
      </c>
    </row>
    <row r="42" spans="2:13" x14ac:dyDescent="0.2">
      <c r="B42" s="1" t="s">
        <v>56</v>
      </c>
      <c r="C42" t="s">
        <v>80</v>
      </c>
    </row>
    <row r="43" spans="2:13" x14ac:dyDescent="0.2">
      <c r="B43" s="1" t="s">
        <v>57</v>
      </c>
      <c r="C43" t="s">
        <v>81</v>
      </c>
    </row>
    <row r="44" spans="2:13" x14ac:dyDescent="0.2">
      <c r="B44" s="1" t="s">
        <v>58</v>
      </c>
      <c r="C44" t="s">
        <v>82</v>
      </c>
    </row>
    <row r="45" spans="2:13" x14ac:dyDescent="0.2">
      <c r="B45" s="1" t="s">
        <v>59</v>
      </c>
      <c r="C45" t="s">
        <v>83</v>
      </c>
    </row>
    <row r="46" spans="2:13" x14ac:dyDescent="0.2">
      <c r="B46" s="1" t="s">
        <v>60</v>
      </c>
      <c r="C46" t="s">
        <v>84</v>
      </c>
    </row>
    <row r="47" spans="2:13" x14ac:dyDescent="0.2">
      <c r="B47" s="1" t="s">
        <v>61</v>
      </c>
      <c r="C47" t="s">
        <v>85</v>
      </c>
    </row>
    <row r="48" spans="2:13" x14ac:dyDescent="0.2">
      <c r="B48" s="1" t="s">
        <v>62</v>
      </c>
      <c r="C48" t="s">
        <v>86</v>
      </c>
    </row>
    <row r="49" spans="2:3" x14ac:dyDescent="0.2">
      <c r="B49" s="1" t="s">
        <v>63</v>
      </c>
      <c r="C49" t="s">
        <v>87</v>
      </c>
    </row>
    <row r="50" spans="2:3" x14ac:dyDescent="0.2">
      <c r="B50" s="1" t="s">
        <v>64</v>
      </c>
      <c r="C50" t="s">
        <v>88</v>
      </c>
    </row>
    <row r="51" spans="2:3" x14ac:dyDescent="0.2">
      <c r="B51" s="1" t="s">
        <v>65</v>
      </c>
      <c r="C51" t="s">
        <v>89</v>
      </c>
    </row>
    <row r="52" spans="2:3" x14ac:dyDescent="0.2">
      <c r="B52" s="1" t="s">
        <v>66</v>
      </c>
      <c r="C52" t="s">
        <v>90</v>
      </c>
    </row>
    <row r="54" spans="2:3" x14ac:dyDescent="0.2">
      <c r="B54" t="s">
        <v>91</v>
      </c>
    </row>
    <row r="56" spans="2:3" x14ac:dyDescent="0.2">
      <c r="B56" t="s">
        <v>92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properties xmlns="http://schemas.myeducator.com/properties/myeducator/atlas_meta">H4sIAAAAAAAAAz3JywqDMBCF4XeZdQMSpyaTVyklTMwIYkogF1yI716h1LP6OP8B3BJXX1vpc+tFwB2w57KFnDe/RnAgkciOIaqFLSoMTIpFtNKET54XjQYRHvDJsSfxaa0N3AuGa9NkrvCTvUV/meH+Rnif5xfaiUBkjAAAAA==</properties>
</file>

<file path=customXml/item10.xml><?xml version="1.0" encoding="utf-8"?>
<properties xmlns="http://schemas.myeducator.com/properties/myeducator/atlas_log_common">H4sIAAAAAAAAA+y9h3IjOZY2+ioK/Rs3diNEDbypmJ175UsqeS/N36GAlSjRiUZuot9ln2Wf7B4kjagkKVIzrVpVb/ZMVxcBZCZwcMx3gIODf8xX6tfz3/7+j3k3/w0vzIf5b/M7dd+phDkE/wgh5zZr5XbZVMovwc8vzLehmdBcM8U5o5ItzPv5b7VOpbIwfwPPci9lZEQyTayx0lgdKSZYO2JZpJwTwwNyXlPkJBKYzv++MObTy51ypZ3/mMAk+9g/5qtZq9e/XdU6VRua8Hyvz+nRcjs1md9vGtcuuzB3Vm/elWvXc4/l9s1c+ybM7dabVVOZWy232s2y7bTL9dr87793hxEFDtwZLIPhjluJvNOaIS0w9s5oq6XHjhmKPI8BYT5+GAUF/2kK7jfrjdBsl0Nr7qThTTtPOYEQYb3B3HdCK/s2/L0MJfObes2Q4+9lvXL4AI+5ZshekB7GjElOKMLwMAy9HMu9CoYkphj+UfBW0zbpZaZyXW/CYKtll34+mGbZ2EpodacLBupu6kCYVqq8uqo3fWheXYEw/Zaq6rV2qEGP56EH8J1Ydp1K+3n+G0o/W42Kgb/DC4K7Sw06TdMdAlSHSqjCo93XxkTj9Jq2x9Dwqlmvt3uDXN96udxvL/mHQ6h48/OVEG/a3JhWxmFaS0eIQl4J65gNlgdMjCKYOsZckIQZhknigWY9sUCXOdvPjTQzaWCmXANmSeM3zVbW50p4CJXsb63289AzT61wP/+tBLP6CPTptm2YZkaZfpN2uRq6bVIHjQNizyeusJxYQWSUSgSFcKRKch59tJaoAGLgBNa9UVXq6SHjsY+BYRaQVCbEoIgg1EaYVCukALESEgdmU88rptW6qgDn9iYTpiw8tUOzZipXru5Dd+Kumyb7a3jeurEbrrxX3lreuT0hR9iVt1e2Kra6Myg7QFur2yc3x7vHa8+bNbRoyj/WntFqqKyfoKv2hdvfMKH0w3O5hd0moidhs3NGVjfsbdw+vljbiXr/vn4a8O1+5bCM2gcddXt2Fcuitn/ysH57/7TLqven961OZ6eOK9d7d83FH9/vV46ebtll/elC88bhfenu/vFgkdmbqxrbkXHp6egxnGl6s7W0dX55e+F3t57OSpXK2nlpWfLd88vHRqm6t/aIV67uGlVyIZrnx+KpsVivlTtr+HBJi/b+QWgeX31nK+YJtRqlx8M2OjpxW2crx7az8aO6BiSqlKvldia3faUypEMapu1uuqRs1MsZT2MJbGVqvl4FfTj/rd3sBGCammkkrr3uZHx7TUQUghKPRZp6hJ8S7/cY0LRh7gj8vre9t2+qi22/e/5j98WcQHkruK4szYNS6T8VQil7EOo7jUrdpM8cw7dTk0YzPJTrnVafJRsdC5xxEwZ62TTdTflh6HetVm9nAtvq6dDE/PMHfUW0MKwr/vF7Yi5gt/J1rTrE+D3NC8rJPw/o4OrN0OO/no5JA2QKGJ5az0D7hyg0/FLE2QCGwQdtwFBgFw2RxmEO5fY9c6QmmyOBCOU5c0RRiFxqCzpcsai8dFGLYKnUhAljsUVKM7BYxCAF1izMbI4EApU7ozlSM5mj5XINmGqSQeIEecEQ4ViSwCPXERQecUhTYzmzQggdJNgpUI1GSScKg1QYpMIgFQapMEiFQfolDRJhCE83SGfbEwwSoRMMEhG/lkHqHLce668GqfszZ5D6bX4hgwQONmdKmKh9pMIbDlYJCWRxMJSAeUFSG4NQeGOQkOEWS8cpkjEGLoM1DFoR4qICuXEWeSswpT/HIKFYujy8g/9XzFpZntO1u2rY/0Fs+bCzf15fORLycntn+WSp9Vze3nvZVurHnX5ZWvlxs39jjvbXrm/OyJJu7tRaV9+pPLq4L9/urwleq4jz272Lp521RVq9bJVPn7ErrWzg5fJhiyytPVwvPtFyg4bHzlmNycvv9ar3lwdL9e/nl6G+t3XZ2dp6fDhZulqJJ4d6IzTdQ+dp5/G2cSMv6td+487axaXH+4ebsL7+WL2rddh2wx3i79Vag/g7Vt45q7t2+P79BzO3lYed9wySmmCQ2MwGiSMREHaFQTIsOqlUZM5Fqg3SEtCYBbFQRlsmLQWt5i1TwXMfqGfvGST9jkEikuUX7ITkElQ4FjgE7OCT1CqKKHNeOIWFMQpmyUrFuSFgKWdfsBNEczajQdIzGaT9ernVqtfG2yONDWPaea28Q8Zpi7EgJiLpMeUEJ50HJl9zjAjGGuVJWNijwh4V9qiwR4U9KuzRL2GPGJFqmj368cSeJtgjRibYo1TxK9mjJ+dWH1/tUfdnzh712/xC9ogrEy2nmHOeTJLDaQFPSOOIZ0Zy7zDT3Hr61h5Jxp113pIYmWbMeAkDUsQiKEWEOYocNkL8HHu0vU+WKm23g3cff9Rr/ug+7le/s/0LV8I79x16di0PV+9flk5WV50xa1v4trP12AwHLbp0fFbf33+4C+biuHqsqjv45NnjdVM9utjaLtfJqXigcuNucTe6p0r1+Wir0Wx1vp80L6/qqva46MUxu3jCu+dLvFrfoKL8XW1x3r4tP13s7e/ubYF5R8uNZd/evLhY61yulo9WtnkZnakS3au53ZvFDb18sL9euW08vcjyask2vD85+cH2r6q797tHxNXv1y7swcEmO75+zx7pCfZIzWyPNEy/QYU9mmcmRIkEdSKEQBVBLnIdCAWTwLUihoTg0vom9YgoZvE79kiid+zRIMbg1R4pAAQRRSo1wkhrwkAmHeA+b7mMiilqrMFeWiVBLm2cEEsxzh4xsLCz2SOJZrJHa0+Neg0IPHHNDuy40DCGwAlHnnjvuDcAU4nh2tKgpAIiR+8UGALFGCpsUmGTCptU2KTCJhU26Ve1SVxRPc0mnd1cLk2wSRxPsEmp4leySS/CRvlqk7o/czap3+YXskleYkIND1oxarRVnmNOkeVOsOCNFF6RaK16a5O8wYj5EIzhSknMA9NCG6M99i4wC4JskDVI/RybdEGOzN3jgXtYv3663VtlHWyvWj8EPizx25PKBqErpnSxU7lo2KNdXmel44tO62XvbInf71+G/Yf2933qWeWo2hR3B9dXTyfIXZm771ft5V3gufrZ0uLNlVGV5eqdODmsNq9DIM3W3urSIn8RtafTFjk9P+Gisfl8ZLHYXDt5Frhx9YN4vXpx36oEc3tBth6+0/DccZ7IRyerrVN1JM62F1fun0/vL7bPeIN3Dtmt2JY4Xn/nV807uX59uPG9c/NMm8f7+5ur763bZYrkX7NJFuaSClPYpAAmnhMJ6lQjCvBKg8qkmMXILQNDFJ0FIfZUUWd8MhrvrdvRd2ySyPTiG5sUvZbWppW7oEQwlGGknPYE7KN1DmwgFZazYDTSlHmrZ7dJgmA947odHbJJq6HlmuVGG+Zj7ihNApDcteb6pmpggJQEYnGSFvd5dAYolmw3CsIw6LsGPWddiNFjLhVFOB8MMtUASYynGiC9snM2wQChSRtHGP1aBqj5Q8f4aoC6P3MGqN/mFzJAjGMBncOCUy0iB2YykhqpsAyWKgMsBPCP8rcGCGvLjJPEeEe0N5EqMEIgKxIHowThwnEbQXh/jgEqna/vXR+vnbbWlvf29Prq/tHKj9rD+rlZgh5VzlbR6mZ7vbP58mD09xZZsuyeV+4JurmXHbzf3qucr15hd7Fyf7f8eG+XmK0vN+LZLt54eDrwJ9hcL7on3l5rvODl49X26ukDePpbT/sHi7bsNjdvlw4aq0eRXG7vLa08hruOvupsPd3uv4Sdkn58+e70ltyutAIube/vlw+e608H36vhrIKby4un98cnT+sXZw+WbsjSVWX/Sa/Havlq+2V52ddX6u72x85T6fzkJrzrFNHxBoiiWQ0Q4HvQDKEwQPPgd3CuokfSCiwoeEdWWqas5QpHIgDac0JQ8CDKQQgcCzRfoPkCzRdovkDzBZov0PwvZIAKNF+g+QLN/8kN0L+I5kFPN0EBzi15X6691aOSIcx7ehSECJi/K43D9SyRtPkAyu1tnZCciYXufFy1YACu3WlmZgRk/c7W63dX2WwGr7UCNFGKRrESs0aXDMClEtGMGxcJk4zND+jRlcm/Dx22eo0qfN07e8U4fWZLSrfblXKt1TY1F3pfj4BjbHQl5rAtMQCvJSuNLBmwnsZLa6LPFEK9FsvXAzXcnVR4vNWx1TLMXTarplFO85lms9oe1rL3t+cvqw/nt+c5c5PRCZwalvd3sgqmtRj2d2qtx9Bs9b7wYMoVY8uVcjIaYHzKrbJN0gXiA6axayl8pzsdABwk1hookTRbvRWyqffBd1yPSf/+WxLGVqunhdPPTg0m/K73oxnuO2VgPZBR0IEBBhcNqIfut67SXPZKkmkD8NJI8OAf8FgLrFomBJmqvOoW9Fm81WW8wc9Ey/ZQQfbMkFQNxp+p4w+YwQPKzK4fmMHez7dmcNCmZwYxITwxIMdBROolswprwHMOrKNlFuyOEx44ZbwZTBxQ6mma1h9kClswZNfOKia4ZYwJ6DMi4JUJ5JmkVDMbqSOSRsQtdYoBO7w9PRqCZzgQkGNhCQNvRDhPkQ6RRixNABgbAaTJRJkhvdyb/nF2MsIbrQHcAvQFPnBdmNOd3CFF/1rSB2itVy4frgad18zGPX9T9mHsG9pgm4d/V8q1u6EGqVf/iqmmjYfjkrgnS/sP3+s3YLKbzy/7V0Y+rjSVP+TiVl1u3a1oVl02d66irzvn15VTs6z3X9jdwxbXaPPhbN3H+1W/2jjde668rJTcydL1Tv3otN1s770sXjzqm+32+daPy3XfIbXVZdGuggsZ7OqLW6mSeItvHzdv6/xkbYttsZ2Dk011dFOrhP0fW+qss7q/vXzMVeOxpk7vGcNN7mrrh/vbO6Xqj1Ow8Gvue+PZ4vNwp9qHD4F2Xjb3b3d+XN0emHi2fbB6VC3fLZqjI7GnXujhy9Ppy+GW0U+xtXvaCO4cc3NJT0r0uLlVRztnxs3nJfO6We+AfZ5f8g9Jsfq5tScXKgPQD3+pg26qJjkoD3k3wxqQ01TXtRJdVpj/a+Nvf201TG0uk5P//L/ACJV689v/cYhqYv/v/N8u6p25x3KlMndjwNv4Kzxcr13/rX3TDOGvf+n9mjOgUKqNdmuuXZ9z9WqjEtphrn1Tbs01et1bnDu+CXM35esbYMO5zMTOAcMlvO6777dhrtOCH6Y191zvNOey0c/Va2/fA3/JhrkIH4du/+2vf2n8rQ+AMtZ+tRUJ5ywkg3pX73QF2nTa9R63fkO/p6daV1AHPQ5XybrC+686zUqf4qm6BV0BYmdmrFfaLmeG+p95tg49uAFoUWt1qmDK78LzoKb7qlbPc2mY63JtYAZBwKGga3d66s6CgbsbaIhQA93swqt5GKw0oB7SK9cywMEQ10Il9aSUGNI1VwMt2n8lGJGs+wPb1LUpAGnqnVqXnNksDgZsWu2rTuYmDmBTalCuXfeMVL3S6UHCqsmi3nov+n0wqBEn7i2qhG68+Z1mu4dZuybmLQRN+uoqY2eo+z/r2T9QbLuvH1QAcllfTjg5qdMkZDU/Uvn7q++91GqFVisZxbmjbq/n8Pyr2RBjXF2EFOFvNPDf8+5xLqtE7gzVIFzw8eVi+Gc3evDNUu9v4wzIZB/6H0lrv1UJfQvTHdEQY6BJLgKNhklDkotA5l8VVXc6Tr+f3j9cdKe7mUBRt3xn9eb+cK2R8By8/yEDWP0JpOzptjx4otapJqAgObeVdI6qCoyWzV//daJ8f3mvL87uwkm++vXZNIXTkFDrudq4qdee3xqwzZOXTbxb3tKLUHh3cX54s3nbkJu1XW7Pl+uWcH5ONPYbuw/27DT6Dd28PGPpwUo4adQv7vytOdGNo7vKabi7ezquVn7sHfGs7ux498htHLbt6nLllDw1j84aD+Z098SsN04O8db+KTrc3dk4/e6+L2+Zc984O97kO2e7nePq080pXm8ck8qPozu9YdewOTxeX784udk4wVsXB2eVnQNUf7p42ToLZ+vnJ2eVfXPS+HF8u7VxUl17NGsVs3O7ji+O15vm7PJwu7r1/RJdv7gjTC5Ol9HJ3dP3i2pjb3ft6eHsrPEcqpWdy9ut+tFZ+/lo7fJ4+3S9fFa7XPHoLln1l3CGH82G7oRT/eDPD28twZVzevpsVzbFZvUG+e/LL3tl9XBxvvy4XcX88uwQX5B1ZOlm54Lo9jZ9peU2XX5w9DA6elq2Z5UXRyoPFogP38Hm7CDRdWtvHfqzxi92Xg6ZqWZ9wI6cPvfrd8n6oUE3m5cEdwy+K8eDxSNfPXxcuWRP10exvbXSWtk439jiW/uxeuwP1O3dbfn76d7GE6rvJMPbZ4SBgm/X7xLan8gWNxf0sOGrFQTe+x1giPLR8c3l8cbh3tnqDgobjcZm+bEMQ8Wutlt5Owy8Zr6vHx2eL80yDLtx/Z3elx7Mfvtwe8Pe7rLt+sVt86W8HcnN5l0T3lQ6sJcPy4+b44aR2af5m3a70fr2l7+YRmOx+pz8E9OuNxehxV/6T/ylUQdt/sbtGolu6+ONbymsDdRlesnz3Cr4UXNLNVN5boHVBk00t2xaZZe17nlSb0LfWvNdv7ynU0eVANiQRrjq+nqZE3F0eextXE+qoNXueHhoqDb5gCtHF1s7/Se7LuVgPbIsXlZ29tP6A9js4br7o7tOBwi52qvLOvJyfd58elQr/jEPoN+o72LJs1jyLJY8iyXPr7jk+QZYFjnMihxmRQ6zIofZ11ZU4PIWuUSKXCJFLpEil8hXVlTZYtzIgd7uCt04RUUnKSrK/nVF1SM0MxIRYzJCp+3c0VI+tlSMLZVpNXHci7NV4L5WBPngCslE/nGfy7WlWCMxvq3It5USITW+rcy31VIxnu1BvZb+tfG3sxvTniu3stN3jaEliHqcM3MuNJMCnHOmOfdYrtXSWb1Y7zT/+7+gOj3RfoQXPf/3fzUNkHxwjO+//6tlqlll5QF+wNOtOWgBT/+/vd2IT7QSD4+t3edXK9H9mbMS/TZ9KxFBV3qLLNUADCmTNjKHnA5EOORd9IhpJQ0eWInXYK6B0FVDqeo+wU6MkubVciiktebgg0uGcQwCjJ13FEUFGJYEbaEGGcvcG8tBNQsOK7AxVoF5hIEq8OYxM4iB664piY5jxtlPgrjOHS1tbmPFl27pHf3Oz4HNWbw9NvwHPaxt7G9uieZ6feca79+ftqOr2Y1m06yetx0+rT6uIVK+rFxfYX7XOKr/+I5v957WULNxvlrv6PP7g8Pq4s3yKVuBjz9vXWzfr22crVTOv18+Lt5dbJVNaWUVLUez9uMYulg5axMkj45Xrg9//LhgS5eny9e39w6JzVLrZpntnIfH463m4TXbWcEHdKd2fv1CG88n3283vtvD292jKt8tP+nDM/zj/r56vLPT2X08rDzer2F9Jx4uQqO0sb3JD/jh4fNa3Ksun603dmqdiwOxdPawYpsXbu2HfTbqZgX7G/KjEquC7R/5jf2H+rqxB+GlYvb53cb92dLWQ/m22jiHqQ5PzVBGnfOTymNLHqyZ7xuoBSM9aXcaez/2zji6unzpnOjrUlOtHTVcSW3e7jZLLXr8/WKvdCSv68JcX9aX2I9DVt6sHjTMiV2/vVRs+fm6fGx2OmuP92Tlvva8TNfKd7fXO/XdG/PjiJqXg+bJj+rOmXQvtVN3pYSW9Qu0vP/0uLi03F4r7blwrm7pPS67XfO8f7LkrtdCWbSOKy/LnZed6ytxt11aemNPB2sQsxrMYVU3ZDCroFLKjUroGoGPGs6uDP9sK5n2qIq0F0XaiyLtRZH24ivD+Wz3vDg9VZyeKk5PFaenvp6i+n3iM0fDu/SVaut1V1vdtR/Pw9HtAZa5F+bjqH6fZRN+0lZ6pqieBk+9Rva8t3X/8f33a6Bf7apmkqjP791mExFNtVx57hdu1J9NBUpD1ZQTZerXqQD/f6bVWQy+M59i07txit2YtvfDB3rR2K1ulF6XywZljWbdtVOIWDfg7veF4gBUEQ1QRAMU0QBf2YZkwdCvQcXmOpT9U0a01rj42VZWC4S6H6fP7vu1SY/03wOqcuQ0Tmn4wdLgBlOsdVqLHnd455PCwV7t5MgX3zGbf3AU2QRjmaJTO41Gvdl+nd3eQZxkqYZPe/TPbvQPh/QPbvR+9zm897P7sd6P3omNwRmi9tNSp32TxVGHjDLZbNyhluCdh4cWUXVXaTzZ+5tbW248tjlwdLhO0QGN0HwNsu/2F2Rmv1l/KPvsUNLvyVYOnalLce8p8Z3r2sBuYZdCg+Dtt3R6NZeMEK6VGrM21D3XQCQbMpdZHHrFdGpJKIfaUJxi1FPxVS/wXPKuQFR6arZR7p2dm894qVluZOfoXKfVrldTT3v2FvRztXUFFiI0sh6mAHb41X1pfxydsLpSfReLzI5n3uFOqEpU7FJQmoO779+vq7W7tAdVTn1MR8T75AaS+m7ywd5ZsXqn0T9v8MrIV63Q7kbeZ+N4uV966Z7pGmLu3yYqn5M0pfC+q3pj6LDRcNNMDw3LzStcGpaeYbhEqNLgDgiuJsw/l0NwCeYFOPP10F52DKBdv2o1Qkg80ed+0wAQ95D7hGBZRbffQ2roH/O2U66kfrbaSaOmma2lv1zlX9+lda+yYTqtoVMZ/UD7enPMG38fHC0ZrUiyFMY9NPhSBL6/cSZDN6kLvw+fEfz7P+Z7LHUE3w439dSr9KjPtMX8cExwebH3GGApUCSpfRYa/Kb0Lw84V9A9yzPfC+cf8By8r4uf51Xrue5t6XmrHVdLUS9bQdXJYeMkE5KHLtL8+9DpirVUBnWvJZuA3fulGwkS9X/sBF82/R+n5fDY//tRV6t1f/72+29pBh4ALPfOpFRD+6aeiAkmLBHRZ3Mwu/5YmK83r02t/NKzqfM7z2u9aOq5o4QlutA1G1jPNiXR6UdSn+2vzIEPkIVGzx3VKw9p//H/mVty7bmlWuU5pXQoaUKILmlMqSgpwjSe/30GkzSqTtNppBvj64+vdmOCNhju6Rs1n+mJd1RR9w2Do8NDr3lHV6x0XzZs84f809Prk+azeKsiquxWP9/5cSpCIoaH9tJHjizRwZElnDuvlL1BM6zSW4YO+2yEdjvNSu/wdra/3Ova7vX9/cuwj7P02DxhR82tvPaiXKbb0rnC73QNv9c1CuaPM4WIGOoaXhRzGwE8IFPpnQQ8rtcrrTlw1d4G4Q912qwsX9Yaw51e/n6687xMH27ynRYAnsFNZfqdTpNBp9GiVmP6LZCSimip3/Rbfrjfl+W7i+M3xD7p3C7vLjfUfa7fDHS4gv9T8c8SG96gJaKckKFOjzn0sJP24koevMZaEhAYzZiO+20jamy44+fHj4CWwUPLd1xRolN6m9k6jhaV4GM6D84K4wkqDXX+OJ24vEhHKo/uypVKv+9Tut5D3Lnz9X0wPe58PX2PwWc5Lvh5R0wy0DEFk/SMbxfuXQEISF7eKwRY6NekU7N46GdxaKw4NOZe+aEz7Er3vVbgrasqcBK43Fe9pQCbeLaUdEgXVZTS2iJIaq/1A/h+XVCxfbxZwo0swTgoytfDw4MMG73lCs8i9cjrEo8olJh2umRj1CWFApgOzZXJ1pzyL4n1tJiZklRc9byP3sJTD8FM+Kjvp6CaAHzGfOZ1SHQRpwCcHpxqgLIACcuk8crXXSfJ2xVY3OvkicyXYzNh1/HNmwFcttr0g21dAP2Xx2D/8nqStOeLX73O2Ovadf/481Xymbst2nXfX7m+GudwpSPfgJha9a5Xd5U5eK++Xb66S+1hNy/fALRi7/G5MW2yJVCYtczDBKqUq6b5PNbT7IFQAP9dSJYf3afp3VcS/4uYt+8zdg9m9zj0H/M34Slb6OOrJLF2SHACYIlgnDDVT4JmtPIgAwGFqIJiLOqUUz/GaFQUhmAbEOAzybQmKsZgirw9Rd6eIm9PbvemyNtT5O0p8vYUeXuKvD1F3p4ib0+Rt6e/0F/k7SmWYL7OEkyRt6fI21Pk7Ski9YpIvSJS7xeP1Cvy9hR5e4q8PUXenl9IURV5e4q8PUXeniJvzxdXVEXeniJvT5G3p8jbU+TtKfL2FHl7irw9Rd6eIm9Pkbfnl4XzRd6eIm9PkbenyNvzRRVVkbenyNvzdW1IEQ1QRAMU0QBf3YYUeXuKvD1F3p4ib0+Rt6fI21Pk7Sny9hR5e4q8PUXeniJvT5G3p8jbUxwaK/L2FHl7irw9Rd6eft4e3c3bs9cAsOLnjk0rLZG/Zu0RqOst+h6kzS86tuGB/hJZ+nvPAVvpZ0domto1UJp+u6SLGaEqFdNoJZPa9xZT552zNkKfI9CEC+tRVBIFrQTVBKCqo0xzF63B1DplOP1TdJ50O3+YfWTNlxPQGO69RPA87fW+dRMyNbHaV0gPAdB6OzFfVtUV1X8AGl1bXVmSJaSULK0TRoHDiCotC7m6QjHCa8v89+SHeA/CkaRlPxEibXx00oLtt7//ff4/l07XDpc21v59hX5boew/5n/7La2xVjqZi/d3ghaRRoLw337rESASRph0HDlJhLGOS4KxjjBWIijGzEXKjWDEOawRC3JmAmAlifxsAhyk6Z1Ig1X6bTXRYOG1aI1+W8sVrdNv67miDfptI1f0nX77nivapN82c0Vb9NtWrugH/fYjV7RNv23ninbot53R6RKLQEW+QChahGlJf8VMLIr0F7rIteAwk/A3giX8F8tFxVIVWmS0+x/Urc8eIIsKD807lswKZrEn1gXrGZic4GJgxmFObKQS5IyDLiKYyxh8XmqTuM6tl2vd1f83E08FMP8fJrex/43uklG385pKRaUxLhBuU4wwsYI7JQhCGhuFGVI2GCkJEzSqaAupLaS2kNo/rdRy4HHx6VLLRjh2Z211c2l3gtBivUgG8wajEQBoAkfpiJEmngZroe84CKNAjkk6NcChiUtb7zzMPHSJOCFfeujcWGkok4HYIG0Ax0/AjDvtLaGYeuajTUKiLQ2gqSiZfegph92nqyr27XLi6Ic0Va9kSFH1Sob0VK9kSE31Soa0VK9kSEn1SoZ0VK9kSEX1SoY0VK9kgoJawFos0gVMaNIzOmkb2tVFEi8g+B9beJ3A4D0YGZhBZaNw2DFDnLcyeGy8Uc5pFr3wAmFLQBd5P7vOUcABZAadg9/VOWmGJuocJlLgNzcgaeCtOWMDNz4iLqUgLmBlqfY0YkoCUxHAf6FzCp1T6JxC5/xP6Jxe549u6o+lapg7LftQf9N51cuPmXX+qVrJGKzaEY3b4Z6Td3vOv13y1PORsfcXRMCxiMaCQtBRSAtIzAWXogSjCI4HzUMIyaUwGDkGwG1W0YG+C/r5WoPn5SbHhul3f5osNzwYSyNzwmKuYFAWhmoV+FXIc+s0DF0aztO/rJimX2uapo6UEfUTLPjISP9zZ291bfFod2N7krePB2OXjERhY0otgbgzwWvmJcOU+8gVJ4poq5i0aXmYYDs7elHphNunz/JBYuJ3hj9sygaFw9ZsUDhs0AaFwzZtUDhs1gaFw5ZtUDhs3AaFw/ZtUDhs4gaF462cWiCSL6qFFB1PFzWBPxhLNg6RzMbRBfY6uZyBYbPOq4ixVZ4igQXFlnFsAsJYBZhhw1QwQWEk9Mw2TnHO1Sw2bjYVNNbGKWasMYFEQFOcKoJRcFqAcUUiajDKNoAnHwBZCoYEEryQykIqC6n8VaVSSybp50ulGGXLpfO+PJZ2Nif5foQuvi6RAioIKDodAqdYIgAKNIDHYAU3xiBnBIiZFelOEa8VwPCZaaAIIZ++N3Agvl2OJ0NPLjMyDMsoVPWkM6sallSo6sloVjUsr1DVk9Ssalhqoaonr1nVsOxCVU9qs6phCYaqnuxmVcNyDFU9Cc6qhqUZqnpynFUNyzRU9aQ5qxov2WwBwO2iXiCKLpBFLJN4Y7ygFkG84X9kQb4KNvCDAO+ROEQRTVJhiCdaCB2Qsyp4HjhDRMns6JPN77FPFmytBGGzLJ3TdwU7TfxEwQ4OYakR5pKBCwz/cuit0ERLHJwSElxJRqSxhCkOwBgVgl0IdiHYf2LB7i9CZBcgzK2ESmW46/BCphCeoevs3a7Lb5dysb/kECgH8TPIGOakDp5S7FLkOBHpUqRglAmAkaLFieYs5tfkfoWuTlEVGkmJf8LqiBzREwcnS4fHm9tri5u7Kz1duUD/ozSuGOdFSS5S+apFkVGRQwc8iQ5J4oJgWipBEdCMWwJkDzEgFVNQlNNk1oAnjRTWVH26Fk3T/D51uip0hDq9YpzpoDc1XcU68kCveMwDXXU78kCveMwDXSU88kCveMwDXdU88kCveMwDXYU98kCveMwDXTU+8kCveMwDXeU+8kCveMwDXZU/8kCveMwDXUMw8kCveISt2QJBHCwDX1CAEhbQooJGi5meB4uBUAq76NqK110FgQ0oV2YtMyYqEH8fiZWIgWmhxAujBQvCE+m8D8jmle1ESwHMLwiWf5AOm2ApUroXTlHUSIPzxnTAXltpDULc2Ajiq8BsgFgTJyIzHxDcQqcVOq3QaYVO+xPpNPiP/HzB3VcjUnt0vLp2ung0wZ0VMJXpABziBCl4+WuohtQaaxYZocYrL7yVRFKApgZooKXmNJoYUx4XjAQlZmY6yHR77KcrMPXtcjIphlzaftGQK9svGnJh+0VDrmu/aMhl7RcNuar9oiEXtV805Jr2i4Zc0n7ReFcUL0rFNcGCpZOXQE5MwBlNrEkVxVSRBaEWuSBKKPAZKUECBJdTJmSKqkQSabnQS/4swZnTCn6nd8LbKIEG4LGy9ARiCAugtJQMqywQFJqCZGBJKE+bImhRUqmgmeAkiXx6jcApS4mWUlB46DVOFNMIBs8jQ5O8muDBkiEblUkhQBJ8Ix+1YYgGoj1jbGatgKWiM3lr/F2tkDhmolaIGGtrpA/OgSLgMhBlXAxSRkS0i8gHrKjmSnsK5Oai0AqFVii0QqEVxmuFaeE6mqC0VpgL17l+RJXn4Z6L93p+pr+d6/fCdYxVMQQaBPeA0ACj6eCsp0QzxyyjjgStkOERWIVLE2fdmAP+Q4h9uiif6bwcTw7X0TbglJ8Ac6RSatOkvDgHZOeAgaMnKlDHQ7AoZa0LtJimX2uapo6UcSzxzx/pf67sneweb673vT00oq/V64aBRyQSGqMBjwgUJHJChZSKNxorA7VYORpFlCHt8IP5nXnsKQHKp2+mnU8ee89xHR27fl0qcZTBp5g0VhCPuFNpug0GvYkd+Jfptq7IBYugR5USs5sA0LiM8RlMwGwSOv4AUfApt7ujRGEXmDfR4+iUhO6CeIkU6xgtAiunpQcbOusOYMG0BdP+gkwL0FF9+rb1GUbTuHZkFQu/RlNFbBU1LtkYHZgG9rSRYnBdnNFKIByiQTSlQ8JWKBtmN6gptol/Ote+M/jXRcLc4Okr3NYekLHWgMWDQQYwPuecWoAUGFEFcAYwftDYamSUkBTPzrZAL6JmYFv5Ltti9A1GOJFxKQdXJUpPvXHMgCdDhYPJAgAegrReUUKstBGEErwNL2Y9Y1wwbsG4X5Nxh7u/XK+/SUeSPHhO++5Hym7YS0U6lHd4kN/wNY1vv/pNJt++8/Jyg2p6eNQqN+pmM1SyHEJzO6bdLD+947kwZSP01AoZGLLMUs9dQMC7UjJw+DXFDjjPESwdYjLEYszvuJo0JVpUOVfzj+y54elconOepw9xBvgmCBcxRQoBJDE2aA4OmcGeEwI44dfv+TS9SDXG6NMTT+xh+u2SjJytnF8geEEsYIH6IeILZFEQKFhMC2wLeIEtsN8W/k7S1lvKvDzx/9BILJTQouIEEJ3ilGPOQeO99xg8k76cnmJaEEoE10IqitP6IOIA8anWjANQ15Pfk16Cs5dI4H6Vvq8kzEhaZEz3KYI6l2C4mMCpRCqlsMJaC0QZntQ9eGciBVoUCuZSIMUQkpSS7CsIg1EAAM3BdYKOZUXwQY5ZWpZESqYixihOaTolfIphMu47iayJ1mn4ElEqKNKZAudZP4HNCJVIp6MRaa0T4L1QOiWrgM9QlTrHOeIKxsgZFQJ3e6KBmTA0VAphOvLZjOLZ1C4yIpHg8LDWmGuanob+prxeiKWjHDQrYmmYWiqSksJ3i2RaFeJAV/BFYMjwKvgkdEVQmtZDUTZ+DD0VJG1twktZjs7QC5T6LyVJue8EiBmBESVCEMZgYtJ7tBAZQ0mGCIGvMfAZUtqQVAS8lcIcNAyXMpIGIzgimHIGL0sQCxrxbHeAsdRLwXG2WqykTAmpYY40YkN9SmRJHULpVsp056sgujtYTjEBHiUUAQBgvPtiLrQGvkDpwGA2WgLkIUhoBB0ElZG+hdNCNfQaBqS6jCMUTB/0SALjIZ0xDjyDQEwYUEIKlBiOpM/AVKcHRVrRHnQwrYkz4GUgPxYM6ZSyNk0QoMp0Eyvoehh81j+QAGANDqyEcZctMNYooRfAMpKojLG1ZMBvkggh0+GMbFww/ZhpxUjqQ7d/DLiQQHcUdDPrH3wn8YNIBYkJk2yJdFQEiAZKOOtw1tusJ1qlD5P0Eqq72wAMHECwrmneE6FgdtKiNcAjACpdEZWUC1Cw6SaWxMOp/wge0RSlsO1u/4FFqCIagfbVKBujABWCoGs0XTtOuiMCZoAPgpAQCbwDj6VLRgWVFCV2kjwVAQVSJBA42SKRbAHnVw4LFVmoyEJFFiqyUJFDKrK/WGCR8VIaIFRalYS5ZiHAuyxPqb2s0NHodPOocpJ6bGdem/1ZoDgPiAmeePYVfK4QmUaEBU4NuAY0ZbuIMijkdRBEBBAMEFIdQQkRHD8yVPzpUah7OH/yVeRiMV5TyCBFJTfMeke1icDJkeiUllfriAPxQqvAHBgfsELGkJk3yLKBfvoC0B7OnzUC3ZRb70kFg31P7LBylumgAyiNtFANtsIZSaPmRluQAAl1RjoVQeF+tcHmw2dBbHKDxa+D5S46J7U13mIB+h0mUyJiiYVxIwl2iILzGkDHgNkXXs68tPezBpsPqgEA8nawWUFvsCKdhiMRO8LBMdeCehUckZ6AYjI8KOBjrDyoXxBhpOysmZB+2mDz+0YJCOWUU1YyiIZ1DhSwRgCJRFRaO0qc4VJ7Y3TKhxIpqGLnOA8CWzJrWpQ03IRzPnu4JL9sm2GwvNxmRf0YMYoi2C4H9gyENERuPbcW7Bm3oH6F1xqGHEGBuSDAbs8cQZsN+NNj5fYIzg04J7evUhsQZlFGC4iCGB+jY8jDUIXB0YDwGueZB2kGUBJUyh791QZK8jObm9VXMBFdRMJ6BXgykBiNJdEAXAQsG5XTUQUvjUfpTnMa2Ycs7E8ZaD6xK8uFuL8anZju19PaBEe9MCQCtACpBZxqhHAygqegwCzZYIQHzDXzxujPGmgeNU0cKAB8Giz4BQKDuxCdxi5d0QmYCeClBQPrAFAKGKJTktjovtZA93F+Rt+Bh4CHaNCcpjRUGmtHDFaWyRiIINxzwPQY1BOgR4UtVugjtvUnDPVgZKiT4SF4HBacZ/AguAOnLmqXEAXYHu8DcZ6CBDvvmTNJJ6MvxryHIwN9Fx56AW4NAf8LURuxFJ6DphVgUbAHjxuBh+TAH/fgdYEnz/ysCW9+0mCPRgf7Hjyk4K5KlvYMNShhF8GFB0UL4B98cgGiClKMndeCgeVJKOojg2WfjpiORwb7LjwE38URq4VyIq0TKAeqiIHXA0KcJtT5SIw0SIR0uRzRM4eYp8HyT3fnTkZV0/vw0BsfFIhoirSBP7iNBrQxACiuuMMC/lCOIGosj8nT/wgaJp8fUX86RmqnwEMPegkcc4eJp0yDWXUmKmkJ+NowbOopQRpQlSIaxFqzj83vpzPz2ciAJ8JDoxxSkRNvQMiYDSoyI6JVoH0JmKJAPY9cC2SdMdjSj+xLEv754XGjMzsJHlJEaIjOE2SEZQKAYYpziCp6SZFzCEAV90qmQwhKSPchC8v1Zw/0YmSgE1GTBMjHMCAnRiyKXjASNTY2IQctBXaglYSiLArksAkfWoAhAn32QC9nHyiYVS6wNGBNhBKBAxunq9zTQR+KwDXnnkimrfNcSvuBYz7ZQD89qnV/ZPVwIusiYEynAB6CZuWMemWYhCISpOIGhqt5Wpsn8GWOmEWz5v/vDvTzkxiNrB2ObmK9Hfm4+r7bLqIPPqRVCHAJOHbcM0YtBd+HaITA8ILrDrrLKfCBrPrYnH9+guoRUkycc+XAoxNWRULANVcWBQMurGAM7A8PgXIbNNgo4HIEbME/hJN/xpznl1FHtyBH5zxf3yOFJdRADXA2DF6DTU4LxyKNnFHuNQVaMMRxd+01kA+ZqJ8x53lSjGy95mzzaHVfsxOa7BSRlsH709E3IgPxVqHk60eLUGBRgxMFj8VoP2TCPp8Qh6NL65OYn1gqI4qg0cFiCUsV8RHco5jC1DzViGmvvMQZpxDtv9iM748sq49unY8w/0j9YN8ogjAwFFyE6RZE6ATXrJUAUbwwDEfwM7RSynie9uC/FikORkgxEjKQZ/6R6j5QTfuTigNAtSHtxoKmRwC8rNEEUKsIPiW2A6vI0i0FFH9ohfpnMP8oIXKREnlCjFT31aGILlBnI7URui9AVxDJceAg9sFa0ArGG5CboAxoSjFzjq6fQ4ij0T2nSVoAQKzUVIoYI4veUOdTBnOwhSQFSsqgQBFwBIYBADxIxYcWFH6GFsjvN40Eu+RnfKS6jwW4AxnXGtCNxdLCHINPyrizNq0tpGPOGqaeZi5rBEv5tQhxMEKI0RifUXWYr+9vywVvWGBBBuMJWEihAAxagHvYyhiBVawwJqS1GRcci1+MJw7Hk+JNbNMYUuTqBxHFoB2Exi5Fh0RsaAqTEIARqceGGPB8GOGGKaij4WM7lD9FD4whRS6ma4QUI/X9rR+BfQgsTTgDSARuvUun3cAtcsEmPhAmWO2iU5T6iL+Yg3Q8QoqJKhEHJ4AfKIxBB/B7jASwl27AFSk1tfKAHI2SKoJOUGAYvhwwyu9Kj0bmjXoF+fr+nINH721UDlSglDoiB1rQUiGM9E4bnk4MSQYaMW2sIPmhzaGfoRTzpBiJSBzFA7nqHiFcOlXvnE8RbjEaaJGQMdc0RmjpsI2eG0OJBjNKxVdziQ/HECIXiDmCEPPVfWDEJAA/qOUeIUK5xoGCZABdNImah3RLJwJ8lI7RWfvV/MSjMYTIxZ+O4IV8dR8vEAfSoQJwgifOAVIAhykiizH8oQ2NBMxEdEhxFjmXH9oJ/xnqcIyWyIXdjjGSufq+kTTRuiitlwZhiZT1MAwDRhNwpRXWIMcE8zal9veBki9GipMRUkxeIwRnyHtHPGYKe8DFJt1slEZoFYiKl8oRni79okRSx77aetFIAM9I+HSe+Ueq+yYS2DwkvISc8cIDDsDeBAbOtVbgMEtJLYiNpcErGQL/anZhhBCjUeMjzD9S39cDDHuR5b8CswCIWhpjk69gAChbZgBVMputlwsjjNJfzWUeR4pctPwoQszX93d/QOETHERwUnL4BkuLq2AXQAniiB14DMJjcCuDJglAznqn48+yDeNIkTslMKoS8/WDrc0UHo9phHEKhZ32KDoZvQWzmYSGuLToxl1KBQ+NvhpYHqMpcqcj8ppipLofGcdlUGkBwUcuLAcXwfsIwNEjLyP2DshDPPFGIUOIFV+MJ07G8UTuUMgIT4zU98VDCpSGaR0W0WjrNDEGpYBeEjDFwWILUMtZhg0O7Ks5UKej4Z+TzCS3XossJocCHCRYGcai9jQtMRNKePBaAwV8Wofhxn2xxbP90bDP/BmfEYyYr+5rAUAKoPXToQRQf8IHny5tkhb7KCVD0ltDwETo4Hg6kPKRoxc/xUzmCTF6tGnUk8zX9xEDsoQjZwPAY/hr8AAQY3QqXT7KhIzcJjitAVtGBE7HF4NOh+NIkTvSNWob8vV9PRAtZoZpySnFDBxsroE3MM+W2p0yiDhqGJXgeGHmzBeDy0djSfH2KNsoKfL1/c02cB4RqEJQC1ZzwqlkRGnuJHNWgVl1zIHPQdIhgIS6PxQg/jPM5KimyB3hGwHU+er+kqsyGtQhpdwZHnHAQVpwo6gH4ESt9GnjEUwCUMmIKL7afsPJOJ7InVwc4YmR+j4pDEhLMMEgYI209cydSBTDKfE25Z4hHEFbEksFU/qrrTCcjuGJ3InNkTWnfHV/qQXZoAAVIYGDBzfLOBUALICiwAj8K809N9iZAFKCY3BfbO35bIQQE/GCB0BsI4rpvi+mPcbUOICGBqbZpBRHKoUto0jBrbagLz8Uwfsz8EL+9MTIEdwRvJCv7lsGj6iPEfSexw5h+IZyYB1V8OkucSW8SWc0PSjGwGQQX0wdHowQYvTk8agWyNf39yVJBHugtfYAkmhaYSEAjaXmAZwnTxXgKAXIQYNKpAC/vtiW/OFYUrw9cT1GIebq+8cWvJURhB+0H3gPwVAtUrCaT0uNYC+D1CqF52keA6DrD8Ya/gS8MIYUuZPmI6QYqe8LiLFKA6oCXtEpHywYUwVkMI4pklC0I8hgbmSQJoAC+WKa4niMpsidsB+xDfnqfvAODDtGwEtGSICSLII+kMExJiwxBJwqLomDPoBx5eBofDFNcTKOJ3KJBUYX4PL1AydL6AQK0hE8QEzBAGICTtApiBOsqqCGKONRQOBngdB8sd3q07Hi8Tahwqh45Ov7cBrcyhSDzDwFtACwIXIkDeBIkZbt02Fwr7T0XghlnWYfgk7y08Ovz8aIRy6RRF48Rqr7KxAKPpqOxxMrAVFHG0QI4ECATQU8xZUDBQH4GjnkWDT+Q0stn0+I89nPY4ItSMdNnXQxWGWZtcJwQMpZzJ4mNMoI3G/g3dZxq77YjO+PnMccSQ4y4kDlq/taAPoLLqJmKQA/UmoMRcpgHTFAZ1AFEUEleAzWYAnq4ovN+MEIIUZyooyuwueq+8DJKR4BNqYYNUeVUY5rDDCKSWRUumlbYarAlWaUpMsdPuQ1fD4hDscRIpcKZhQ45esHESuAK43w0jNvDAGSSOtBVqKL2HJJsfaUESqFSXc18A851Z9PiqNxpMilwBlde87X95fhhQOuwNratAWLADxY4cDJpgCatEIBcKPWXKZFF8rQV+OK4zF6Ipf6Z8TFylf396oR4hJ4IDCuLJJBA2zMwsAjxiimbNjUgbJEJgotHP3QOuTnE+JkrHi8zXg0xq/I1fdVJgNlSYLXMOuCGQ5iQJXIjoMAUkq3lzCPgUzOgk/C4ofA9OeT4nQcKXKZnsYAp1x9f2PfegDU3jNlNUXIAqwWONJ0ygtccCo5iQAd0n43jdaFD7lYPwM4jYrH2wxXI7gpV9uPcrJCuoBAV+jIiGXOp4B4YBuAj8yAVqHCWhvB+xbASOiLaYnzMWTI5fUaca/y1f1NfWm0DaAsQR0qryRgZasjKEjwKZlNOxjUZ4lMLGhb/NXU5cUIISafgPKAmpyC6VXpAKMKAQF+kJ6kTVzkowoiCgUzDqBSAaG+1kD3R9JcjKZrG4MWcvX9ZRaAUxYj0HYC1CG4CEpaagVhAK8VhgccYslYqMisNubLIcg8KUbS1OWZf6S6D5uMd0wEcB0xOJEkBcynUUcggAwogM2IIplHH0U6IfOh/amfgSBHCZHLzjfiU+SrB0dCQwpU0CmSx3NQAF55AqKvhJOEepSyOKWNforS9qX4UJTTz8CPo4TIJSUcUYf56lfziA0URZFCODgG1kirLjSlokhBPphJwFJKGx7BaKAvRojjcVoil4txFEjn6/v72ISRABCSGAAFNOXoT8fooqTSwFhISuZug8QhXVMFHuoXE46TccLxJgfliGzkavt7U9aBm4EDNxpMomcupNhf8KGkAWWRtGV0QoJ7SThQQ3wo6u1nYMcxHJHLvDm6/piv7zvcwYK4pGPSJN1MmLwJH2yKg5UeC5n27SIQKTgMlhV/bP3xZ2DHcSb0bcbRUROarx9kRUj5wKS2Ih2Oc4aQIGO6GFEAD0iQmuA0lg7wI067nR9CE+rz7yUZIxz5TKt58RitHxwtx+BCpeMEEhOX1hdEurePKIUlFSzFhBgQFC4VVYGzD6nMzyfFxRhS5DLMjrgU+eq+7dDIMBk5ISZABUYmLbpo5QNwAQohanA4OJY6eMQ9/VAA4OcTYvQ+holQGuByOi0rwXxyTaxMR6mFSPt16WIeIEMIFNCD18QjmPGBOz392gwNve3n7/mMazNsynxGUoBNBKQvgJd5TME6QscADpInaZWEgiwLGoKO+Rt13uu5BvT4iT1PB24S7gjeR08Rt0ZHYCKc7XZw78FhpUppoqiHMX3o5EFx4UeRzb7IZl9ksy+y2X+NbPbFhR+FiixUZKEiCxVZXPhRXPhRXPhRXPjxNQZbXPjxVjkVF34UF34UF358mYEWF34UF34UF34UF358mcEWF34UF370Gbm48KO48KO48KO48KO48KO48KO48KO48GPqnBcXfhQXfhQXfhQXfhQXfhQXfhQXfvSmtLjwY6Duigs/XodaXPjRTxRRXPjxvkosLvwoLvwoLvwoLvyYUN3HC8WFH8WFH8WFH8WFH8WFH8WFH8WFH8WFH8WFH8WFH8WFH8WFH8WFH8WFH8WFH8WFH8WFH7PiheLCj75lKC78KC78KC78KC78KC78KC78KC78KC78KC78KC78KC78KC78KC78GHWxigs/Bn5DceHHABgVF370kFFx4Udx4Udx4Udx4Udx4Udx4Udx4Udx4Udx4Udx4Udx4Udx4Udx4Udx4cf/+gs/pvY8nQ4d5MP6jJ6jqKykKXEvSrFNRkQfrUbwF0BfQXGYDvBAKA8kcMAf6H9Fz8GmfCafp+0AKQVHlGtwc60lwCchWWmXtgi8jRwB52MPg9DASH+anh/DZ+fWy7UyKMO3WpQBiMX9JN4jX/9Y52P/A9/azU7oO5OYAhaURDgcCDYp7jdFeDJjIsgj805gJ9OpCgTGwL6eL//le77XCLXg59IAcv0GMM3H91sO9xvl+l1tVEI7zDUzg7hKv61StgjtXb1SMY1W6nw0lVa/90n0kiGODLS75zgAJOXSeEMBlYHvLgKocytF8JgCXs/r9F+795MlFUyYJHmL9AjQ/uWf6PzI+PvYTzlQigoFp3TacVEKDKjSChwlMEc0bcIZkGUmA4Pu/Fl6Pw2wSa2ZzGep3gVkZSqr5VY7B9X4Gltfo8tLpdVlqUtonS2VlvjKaikpW7WE0yHElbdQbTW/6Dn/n7t7hzuLq5tHx//+byv/Rhf+baP7B19YX9o+WvuP+RE0jwGdE02IBocFD2WOxcZQT4DdALfHKBAnARGnLfi7SUMAOVKEQcTYBubI7NFoCqVDtp9IE5Zm++N0WSgaFY2KRkWjP7TRNG27UBQWhT+9cLBiB4gzbfVrIqRCzGjmjTZWYUs8scZgpxm1WlEaENh6N7OnogRKd2f9YZh5rLeiJIuSEh9SuKsDjwQjzyyhgQVtok9BcZKCCykM/En1zLuXBWorUFvRqGhUNPrf2qhAbUXh1yv8343apqzSKoA2g3shPm+VVqdrNkUwlDMfhfLEwGe5JIxzbL2OlksZNabpjlFJvP9z9H4qOky3leSvcPhZiHnlX8HL6QyhjRg4UAhnsU3Bj4g5mTLbMSY9ZymRGyEuyhAQn3mrXmkFZP1kvPwuVdhU47fCpzcR05vI6U3U9CZ6ehOMZmiDZ2hDZmgzHTus4BlIjGegMZ6ByHgGKuMZyIxnoDOZgc5kBjqTGehMZqAzmYHOZAY6kxnoTGagM5mBzmQGOtMZ6ExnoDOdgc70n4a5NOXoIBxJQjHvFzJoiHmWF5Mi1StjVCKV7p9LWU76DQWllIGJoRr+Q3uFErQsAQBDQbMS9l5hypCjpOZZkmreLeQ4gR+BMUIY6X5hiusWWKaVCtr7OChiAR9Nob0AlHoNBeYKqYSOlKCa9AoBSmmiMUqbfUT0CllKgArjZDJdq90rhF+MAEzCKRBQvFcooFMEIZbGTvmgJaNK0lSl6DtlLN27ySQYkUTOdwsZkkAPmeUZ0v2RK4rhrVzD9/tkH1+ISQqHT3HxuD898CJM0hF6rjnujYaSlBgXHmYw96qPUDklQhCweenuDPVOYWIM4Aygvkq0pkMGOBoTAjeYaas1kJxLTyPiVsAggxbGCqWoDQGsqvEzL1hp6DH7TAP87mrVCh2ns/LyBjwPBE6xWgQzPHQoiWIL6B5AvAtEpLB0yYxKx7aJUcQjHLxl2BHildABGGBmoiSh/UycNm0Vr0AlBSopUEmBSt5DJfk2s2jSArkUyOVnIZeF9003ojKFgAtEoUqHdKUWTDWUATt5wbkn1KTUp5xD563OLRCtVOqtcQtEOuvCpywQDa3NARNwboG/gkvH/xhQzQfjgJcZ0QELKSNOCclEyqqA7MzH44v1oWJ9qEBiBRIrkNgvhcQKlFWgrGJ9qFgfKtaHClRSoJIClXwNVFKsDxXI5Ssjl2J9aGR9aOopT51OzaNppzzxe33fJvS9I54w3YqRdCGPEcxIRaL0WmNtmBCALTmLIhLurRLWA3aif4KuT0V7oCk+M6Z/eyQn37DiBoyxQRc2+MLx4cnaf5SGKtBwxYguT6oagyIFTS2SMh6kcFNCBRBhpBg4A8Y6ZByoEsQsSRdLqGCDoUZL7p1gwKuzUYmjlOsQ55Ou/KFU4uOptLl7+u9oUXeJkacDkYsKNJ7QMqX/Ra/6xWgrSQCmyNKChKRSiVIe7BbBPvKopAuCWgE6h6QEwTMGhwIdYAAaz6BhZmH1sZGhyZ+JYP2s9J4ImGboNShHZYwSgXpLnDAMRyyCZT7imS8cLvi84PM/A5+/G0OcOg52d0J2kA93fEIAsbEySO+UU5EoK2RUISpObZBOuoSsrEo555VzjHhAN3+ero8HXqnrAKxnyQ7ywa4P8YuW1nFlFQPJ1yxYYBeiRARwqYHzAzOEaR+QTakJUzLCP03P3xFS8LvELCcVyPt955OPKSiVlhsVAr4BnrHGW/istRplF72HKIKkVgdhBEU45qHuL9z1iUIKZmiwYprruJrZxVjh31bIe2cUgofeBe5AE0aDlUs3ylKEAgJ/2YBXETV4iEaBMywdlOdPt/zavZ/kZnCEBdj2vJsRW4yEf6LzI+Pvp8f3njmOowNXAmMviAQrxaJEmMioOTWgKRm2KF3XCM7frP7dF+/9NGQEbjyXOIeMlsu1erU8FhutrqwuoTW8VAL0tl5a42y9pKSWpXWMOXDh8vqSWn+LjVZGodHy5u5eDygu84W0uLn6b3TC+tbrPZJYhnSlrFKcp/uQKPEGxosipQ7btPahFeMSPEat0iUxs1KAABOT/L7AH0sBkWb3XSqIESos5FrIqS3U1BZ6agvA7VOb4OlNyPQmdHoTNr3JKPeMNJlOWjydtng6cfF06pLp1CXTqUumU5dMpy4ZpW5O8Bb+oH8H6Ru0i2AcmKDO0+ANd9KISKUFe8GoB1dIG5fd6WMkiHR+dXAy6iDphmn1x5m/scADeqeFxtkJT4wD4D6s09W1jgeMwPxFZjDAPcqlVFSLGa+QKBRwoYALBVwo4EIB/48pYEIlofl7Qf9Q9bP6rgJe6YsQmbRYCio1zZokiinyukpIIku3fKHAogngihGHOBMsEhW4dvCUNcm8GM0E/N/N7BIQqtlIoMwfSxDxbfV9fbwi8kTJic+KnNZATWugpzUY6OLJLfDUFmRqCzq1BZvaYoSHRlpMJSieSlE8laR4Kk3JVJqSqTQlU2lKptKUjNB0itQtFGU/pWxwI43G1MugMKizdFUVBlPFsmAL5CLCngUrNNUxpvVuhvPLq5OWyginjPyBpmpSMpJ0+aIU2HkRwTJ5JqwBO2sYNyRqaRAWMjofpUrr9LPesFQYq8JYFcaqMFaFsfoiZf+7jdWUPViS7jeZsPH9L/Z+yC00wRljOehwBdZDemtDINJT6ZxWMAvaEAnlAUXNtIj5az1+6c6/45ErijCaofvv7n+v8mT6JnrkMW1ACUwJs06J4ALTiUmsSFcHIQNeOYuWEsK15diJfKzHL9r7aYiEpniPT4VoMy7okkkR4xRrxDmFvgpKyetxJGuoUpYkEKa1MRF5g0BbpTsAsRAxYh0itsgrjR3WeLYbctIdR6DEJgQF/IFaTAB6xARFyjzxmGDpvKfCm3RTX1ow8umaeMKMBHSpFJ7xCstiPv908ykRGRjV/+ntBjJ1u2FyCzW1hZ7aYshrmLrd8E4TMr0Jnd6ETW8yKgsTtxveaTKdtng6cfF06pLp1CXTqUumU5dMpy4ZpW7+xk/JOZOKYdAFiHeP2GAwxlopQgDzqv4RGa6Q0PAPV1oxLbuF3UNFOl0bLSXrnXJBVKVTNCCeXKWrUXul8Di8Agsw9Ars76AYI4oJkRS+pbnslyJMQH9JwkHsmRg0HlOOFxGloJ+wTBebSR5K6SVyMd1uSwDEKkyZgNJ03IYupmv+JJeCao0ZDSWMsldIGL3UShNJ0mGQUnYmSixyDJhEQqUkOCvuflAltALPc3gV1VDMuu9OowU6ADGBRFCcSMcXtQbXgSogM3Q9vURlxZJCI3ixROm0TCiR1BOyKFA6PQUjYlwpeMnQJcXYSiuI80mPY4mEZ0RqFwKDubOOeqQtCRRjp61QxvOZlaMWguXDyYvllGI5pVhOKcp+2nIK2AzLVSCgVImUnFjQadh5FlRIF9RS6TE4yI5bSY3WcebVcwY2QPzPQvl02vs9KE+R4JIhzYgm4lXfU++dQmBujaMuRZZHSwD4AuUCZwHad0NuMQ8CQLOfefM7mcVPBsOf5NxQw9LpYewsJgZhpQRXWDLDIwATC248lZZQJyJNJpiwGdd9GKECTzg48Met+0judYzaI4IMizFEiWzwESkiHZFg7CkY4tRrHgxySBa+TeHbFL5N4dsUvk3h2xS+TeHbFL7NL1dW+DaFb1P4Nu/4NlN2nZgCeZkQC6E/1HmK3tl1AsAEIIYZxAO2NhjmrBJCyMhjoDKYoCwR2sGgAvZY51Mv/Nq9n3zGlcG/qn9KqX/GtUbFc/wnOj8y/v6OPCbgvupAvLfEJFBrMIhIRCn8QUmmqA+OqiixdymX45+j99PUGAf5x/kIx/16udWq18ZpsTWklldWeUmvSFxaXmOqpNdX10pKrdI18EzWsZ6uxfb3No+O9nYHeuzfViYpMbrIJNaKA7YmDGeORl+LeW0VA43OSNAkSFDtIhJQdM5ZZMFJAt/GOUECsSwQUPMzE4SASdCfSRCR5noKUcRboiyMNJDTGqhpDfS0Bin95pQWeGoLMrUFndqCTW3Bp7aYSlA8laJ4KknxVJqSqTQlU2lKptKUTKUpmUpTMpWmZCpNyVSakqk0JVNpStG7GkSApw9CDYBHSAk6pJ98MC2DYAo4gsp0hSjol9dlE6Gw4mkNQXE8aI8Z1xpsoBAIg1bqFyuiObyIMUokqOL+8g0gLiqI5CkxI+4v6milQbsgrhQTTPayRxIC1pumlSPQWnSQTJMDkgG9roTU/fyPWKVcHIgA5Ee01wEpKINfNCVoZD3vAEnNSeoWE+mJ3nckUtAvpngCyKi/IsXAfKU1Hi4w6ye5pKBuaVqsgRfgXjbMZHLSehFASvS6dAVt4KMYKEahJ71RwvuwJEARQN2DBJ0wTA7kwBinPxQZkI+rtOrEBU3JqAfEJho+ldJywuQM8k3CP5rKlLIrJbUC+g4mAREowJRoTGAgQ1MsYeYpSYGlDLHB4lqaTXgxuDRSJwQj+Wt2LOif0DB0ZcFlsoFoYUSghFgD02msRhj5CIZFRgvvmN2uMOhjfn3oj7Qra6Op1N7ICYjJykRfATHOMGDIbK0OK/2aMy16xRyzUTBmkSHRpdxPzgGLIK8AamgljNLx/2fvS5Qjt5EFf6VGb3fDjuhSEwdJsMPjXd1Ht+5bfo4KkABVJdWlYh2SJvpf5lvmyzYTJKvIEutQH7bbj55xWSBBIJEAEpmJPOAU1rbtLq0uA8EE/vc90eEsg45iLYYAPsKCnecRmzoOn6wN4EGA1RB+EMCKBdlJMmA4FPGlAnwoBxgOLYHeUB/+T9iSKU0AGYJ47rQs+U2R4S1ABgiTaZi9aSzRmWH2gGAYFStsf+44Ew0r8WEFBUB0bd/zLeX6GmRJbQtJhQaWTGLWailhh3tawbsl5UsMKuzOMNv9SiEnJ18C6VWhBJkSszkTwWSoQLoB6gYMtmYaKDXH/DVW4GEymyUlNI+hEv27S2ggiHkApC+JDinQJ4A48GGRwnnFuZQEiT1eUnjSgire8sSrlBJKKaGUEkopoZQSSimhlBJKKaGUEkopoZQS/odJCQs9Kz3bFs43RH6hZ6UjAk2Y1BYcvhgamTJYMa6tgRZzJVwaeHCGWxKIj+f7gb18ZOQfHHqHAcOwBPRzvVq3ZsdeD0NqB8zVVLoYkcuDw5dqraTLFQbsVQJTyXihLTFfkHTV3wbymbsVk+t43wbuGTuVkCAIYFkKB6iNCIGdk8D7cRdICyMgy/ph4AibA+0BNoXQ6TvLHxfymeRdAAM3IxZ1DvK5IcC3nNmknQbI7MowtOA8ckmofRLYARD30AWAQ6aEkgKoIpztPITz6+8POKWzEgx8xVrJAA6UToWa+46rJfPgwOQhd4BVFGEgndC2lJawdmSgXU9g6e8C+ByKKIBjXOYkWmKxFFLEwJI+8KFEChfEVc1UQALhAPfuOoGtmMmx4QYB5thQIMQuHxniLwv5AuaaYHIBe9rA7Q9mrlNJ4xVzPVMEmcVcY7Rc7VMRoKk4UACQSv0AGDoWEmryungg1QpPCOW6IJItvTIJzqO9zPyyufPrzZxfBshTvrICqi1Leq7jw1AYHCQ2CJe2F6IqwpUscBgme3OWDQNczu8PPr/zORqCGqKx3iQPt2u9iXcX7jyuBrDre570WQDHubR8HXIb6JCPeZY0sPYMczH6UoPgJ6m/ZBKfHwT6mRZwsDgZH1P91AIucsmT/QXAvxp/yt8oANZXvisDywVwMV0Xtd0QWEkiSeAr7QHVpw6w9D6c/Evb7/21oV9I15hrvTLM3nrqdtq63S+2RN5epzbd2OBV13ZpdYtwq+qRjfWqyze2BdBJh2+KhbdzW9fHS93NWauUUXRKoiDkWYxOdIaux5jWjs8cGgKZYq7PfaF5IFkIlX2uuMsc4XsBcXwVOP7SGOEgW7vfGyMOTvhcrBTce2RfF1x6ZF8X3HhkXxdcd2RfF13K5d4XXB/l3hdcHuXeF1wd5d4XXBzl3hdcG+XeL0Be0TVc7v0C9BVdwWXfF13A5d4vwF/R5Vvu/QL8FV285d4vwF/RpVvu/QL8FV245d4vwN/0Zdur9wvwxxbgjy3AH1uAP7YAf2wB/tgC/LEF+GML8McX4I8vwB9fgD++AH98Af74AvzxBfjjC/DHF+CPL8CfvQB/9gL82QvwZy/An70Af/YC/NkL8GcvwJ+9AH/2Avw5C/DnLMCfswB/zgL8OQvw5yzAn7MAf84C/DkL8OcswJ+7AH/uAvy5C/DnLsCfuwB/7gL8uYuYlwX4cxfgz12AP7EAf2IB/sQC/IkF+BML8CcW4E8swJ+Ywt80y0xdTi2HG992LzZHoNRktvccj3qOHdt/wBPLJjZhhNqEe8kzijlhLRe94u3YJoRCyYaKDA0rKE2eUXSzFx5nHqGx8QfxXBeEUcIcBxrwkmeMYOx0qGnzxPICfQY9G81lOEksP6ACSFE2+iLZwMwnzyzLoxYT0ChJjEFgDB4TNoNHIOGnz6BBS1DhWIQnVhzEcT3412Ke5abDJQ5aZ1jo9ipYGmbBsdBMhVLGBU1sZdCh0uEcUCUod5NvUSfCHOIQGx4l/XKPw8eEof1OOg4Mf+C5DoY4IIn1DJq8EAbiHEcBOZ4OeAfwCw8R4yRdQPPEchAQkHiS5hiaqHBhCyZIYrVDqOdZINyArMGFSLqgjmcBnuAxDCXBMmWeIIgGAt0k3VKcQHTudQAZSR9EMCo8GIcl7MR4hcB8e56wHUCq7aXPKIhcLo7Vc9M+cBo8gBwWFUtWELFcVwAaCADtpFNkAf4EAmfjQkqeUeFaaDPFAPXJtFlo9uPAc4xFEdvRmEEIgSaa0G/6ENuHBUU5Q/Oa5CEIs4zjXFLGUvscqAdFaqEXq3ASiyBctgCTByucETdpU6DACFtGeA5a+iQP0YSEezArDi6A5CHDuBGOi068LLGbMmZMgsPXsLhEUhF2n2AYdIPhy6RJF/aNC5iluMK81G4K0MxN/AyeTpaFuxgwg5ZYHidpRQogcuiOOdx2U1MsKKOMDBsZsJB0jvmIYO5h78J6GT+EjtBMCJauS1KTLwcWqwOzDW/STQWr1QaMCOrYDM3DkofMojBH8BCWm502CRsGEAm7xhYkDROCexG7wlSgCeRoZgUbksHWAPKQQI4+17CkYCZgkhLaAhIzjIfCkG0bR5Y85C7CgysX/k0fwkbmFHAG62o8cJvCehYWxVgk8Dx5SGDaBCNAUVygUfFDDlsJgOccfZiTrYnusDZ3YG8SC0aZwAl9wtgNQQVYk2eAG+Kis7AFmyxBEarEhAFbcO4mA+KYNh5zRAFKoOHkIawiwBD0AVstAZ1jkBIK8+XB5khbhOmGJYNGadBs2jd0hATathzbSgO5MM9GGx/YkQhvsitg1cPIYbERoP0phoF2EwwYA7sMyFL6OSx/gfSb48ZIZo0hIUByivYd6SNTRrM7zlIDQyTf+L0Lf0BfGVM3k1rDltAIbGwibR5arrQlLMmABtTWfijRJ5g5MJVseY28jZv9O+tpCszdMuewtWrP072jjRuFuSQwJxPdO16oaqpdIEBKCBIAroNQaFg0IZQpUUpIFWjhB74OPD3tPj9b905gTu3iW/kv0gIX6t99m1maS+4EuHS0K2DipAgsXzvKgyUK685VsJ4llWixuaylXqmHLPWQpR7y9ftSD1nqIUs9ZKmHLPWQpR6y1EO+fl/qIUs9ZKmHLPWQpR6y1EOWeshSD1nqIUs95Fw95GLoYXdbzhLQf6k3GfWl5QWOEL7nO1Zo+ZTZXEnle1qHsN1IABsHeI9AEemQt+D9Lw55t6er0cBvNfp5sIFU8Bjs31YOO5WR7LUb7bsIuM3Y29QH+qa0YMpHYq6U9Ikjha8Ens1wyBOiNFA9ZAlYSKb9krq9TgB7qNrT3U5vumcKZ3KCsKDT7PQMvuxNivFmo6DT1bWg0w4bd/B8z9uS9LzhvGwcHMPbQaR7uZePZw+DQe+lsZm+NFt9T7zcXfeeRmJDjbBNHH4UNTrt5LW3/Xh//bI5vL6/NnbX3YZWtUA3m7h5/4UoC+o6eKj1GzhXE4w5GDB0bmufYzLQULIPFXCEh0A+EnIEJf3U1UF//LKnHweNHnTeaKvGsKEGslnTQOwQjpVNpD6faPxrryAF6Wlo+2X8eVIVM1HObGCT8XwzMALoVbcDjU1AnQ8rqhF1m/I5qffBtJtUHxewnaQAgAzaOqbJH377/TOUcyGU3zhOcz+wOXeAoniA4y/zY9qwc2PatOcAnnUm+RK4zRFh4hFsefNGQOeMIN/G3LFsZaYHvpj87c0Z4/Sx+IXjnD26Getv/OGSQyoAfVNHQa/R7TeG+gzAjd4K+zGi9hh3wDECc4xIPsabl2MkNlfoHHNFrDlDo7M21xItX6fNw5/m94hw82ubX8f8uuZXmF+sf0RNTUrMLzW/zPyavgj+fWJ+T83vmfk9N78X5vfS/F6Z32vze2N+b83vMYnbsU07BnQDyYn5PTW/xwaqE/N7an7PzO+xgfPE/J6a3zPze25+jw38J+b31Pyemd9z83thfo/N6E7M76n5PTO/5+b3wvxemt9jg4ET83tqfs/M77n5vTC/l+b3yvweG1ydmN9T83tmfs/N74X5vTS/V+b32vweG9yemN9T83tmfs/N74X5vTS/V+b32vzemN9jMyMn5vfU/J6Z33Pze2F+L83vlfm9Nr835vcWfqe2xXGeEh/zye4+ztDh48yuh/U2+VtM/r7yMn/DyhsXrjMvrrMvcGVmCna24GQLbrYgsoVM07iGMwWSLdBsgWUL2QGTzJuTbOE0WzjLFs6zhYts4TJbuMoWrrOFm2zhNls4JjnY7Cxs2anJouokWzjNFo6zSDzJFk6zhbNs4TiL65Ns4TRbOMsWzrOF4+z8nGQLp9nCWbZwni1cZAvH2Qk+yRZOs4WzbOE8W7jIFi6zhePscjnJFk6zhbNs4TxbuMgWLrOFq2zhOLsST7KF02zhLFs4zxYusoXLbOEqW7jOFo6zK/4kWzjNFs6yhfNs4SJbuMwWrrKF62zhJls4zm6zk2zhNFs4yxbOs4WLbOEyW7jKFq6zhZts4ZbOZiThgWxHI90zB33swOq+5qIN0/rPw6PTNMMNe/e/dv6X+bFTrXjKy2aqEfvdDnu3kwZDyrywsi9WUs43/nTv8BJEfS+u8fMKwpimxwBQphlfw9zMz/iRcKS5FD3TOY0mvXjmbMhzqXEn80JtJmzVnChhCf84O3BWwlR+gT/0GHgQgAHaAvYzHsBsK6AU/Fnalgl6mFkPBVyiOU7/uXa5dbq2swUr5MMG4z+n5+o/D7Y299YOs48NRAdHm1urZ4c7n7JvDJoO1q7TZ9WDvdyXSKb/eXKxdnq+92kLlstG8vId+7la9Jj8nB7X/zw739y6XD3LtGaO7n9uHF0cnu9t/7TPPuzDF9bP44N8+hVBZHxOPVgNZ5oi5t14A01W7LuMV3g6RRk+pNaS3amdZ2UVbJltCHIzCMzwDDYj9E8WVcPdCPXo4nr29B7LgTCVrCf5asN+BURxxU17em/lWs/HFpjdeGG9rdcjLK6H2pIVtrieN72VcrC+1nbOhndmXYQ5v5lyfbzaWeMPj19P+5zK/BVm5lS2X6FnTmWDS75kZQwssmIvWVlgZWe5ylcm5Yu7ZGV0FEesR4NWS/aeY0VYVgllvVvpdHW7Nur0HvxO56E2bHSaRjSNkuAAIK+i4jCVR6kjgAZo2a5FOui0VVTzdX+koYlcNZBlsclaq9Ee9JFaUHeVvZuI0Km2wpt+VjMqr/adAQ2fQPthp6drqcDygVh2AvS4ceauJgFjakFn0Aak0ET5HNWiemcEcrb7Ofmo37nT/bruIS7Gozb6Na08TzBfVUMpeJX70qtKrWkV73dkEFLucpSoxgQwJV7VhIIk//WqyT6qTujjfGXjArXhTHXjXCXleGwRrIkBgotPELMxIowOFpWQjTbUQJIcIyH0lfbDoMoD4le5dJ2q70q3KgNlSeX6MlRiJUXlRGvJBd7NoZ63rmWv72tzOLoZMBJ19Dr8jVJ0U0b92rjuOECQ6wnLtT7HapKg02rptoKlETalgXZ82SM0IcwPJKZWUtqTvqSODFyp4D+h72kVaMkcQm0VSMKmQxSWqupSVV2qqktVdamqXilV1SulqrpUVY/VtKWqulRVl6rq/kqpqu6vlKrqUlVdqqpLVXWpqi5V1aWqulRVl6rqUlX9h6mqSaw0hgH3+oCAygTzK3nNMU9jQ7cHzWZiPe8J4QjtETtwYaFIafuMUTdkAHMoHMfX6N6CPhm+ENKnf2afiXI8XqoVWH09PdWZ61n59C+19qDl6954WeOy7Tf6xh4+Q2EqSGKAsDeCqHLckwH8gU2vrWFLaRMw5G4Hhujj17jtE44BasSrYAudLeTYfv6Yfbg1zhpaK18GD1BjG3BQ2ejF3Pvv2F6jDdSh2UG+zoJlsLae7ZG+tUf+4Za/tceNbI/srT3aH27tt/a4me2Rv7VH58Ot89Yet7I92m/t0f1w6761x+1sj85bexQfbsVbe9zJ9ui+sccr74NRt76px91sj+KtPRLrQ6zWfVOfe9k+vWyfzlv6zDXs5GConNd15a4nle5V4Nxtqkq706+EjbaqwAkLj3o9HTMTlZbs9xpPryF1PicUnfhCK019H30hfUsGJKRMKck0ZqTzg4Bwx5Y+4ZKHnrb5m6mr6yXJlCfUNQhtn1MWoh+irX2qHOIoIqi0hC0V01qHyvHQYxOOGiecjm5fUteSupbUtaSuJXX9ptR16T49y5vmlwPBQp8HlghD7ShbhjTgHCQEl3KphKVw0OjPLX07UD6RP0KfjgXi1VSfINkIBzomKrQdJbRwQu6B6OozEZoU1jaIUVwEkmsHUPv2Pgl3nak+pRYgaUHDFOaPK+5brtJEWUKHhEmfW8pjIALqgEoBYvSb5Z+/yTjPsE+tKmtKNaZ7swVNc940O4FsTtn9JO9Bqh+CYD/1jhNMyiz7IDiDSN8bBP1BT3+lEqPWNGry35bU3060dyiHx6B8kfYg1lkMemMbCAAHcdfT0aBpFFiy24Dn2EvUMor8QnuqnpbmRidVQRCbcGIG1wgb4xeIPRqntJZ9iY1lrn5iVcxuw9s4uDIU21BcfBNTUmB+eJYs4zoBsEwtlSWAloB6qa4lXk0wzL5uT8Bfw+Wgn1Bnh7R9Sm+XsH04nUazV8HPJeC30mnrSic0VL8FdL0SylZnEFVwNJVI96PKAJMx9juVppa9dqXeGWEBtXOwSipR2rZsVmRbNp8jHb0zjR10+p1e5byn4UjZkL3KaUeqyrmGHkzTYa/TqhDP5auVw05fRxXpdwZ98+VQ9hoIAv5XwqkXVRrtoDkAlMAfpga2EOEgZLvi60rYGUAnvm4ibMnrSh8/Xa2MnenxhVHaGfBlMxg08cyMOi1d8WXUCCoqwypHE5yFMAwtg3qKpSxYk+4AHHTTNz3Emi8zKTgrxW79hnFenUzaxhgkMxUahnZwvFPBZQw0BoEwB7PsRVNYwDYmPEHSbabfGQx7ugLZZGGtGArW0lEk7/DLPNsy/uZTzKikxS1YFrhaGXIIabatPrO6g3wv8z9GlVzU7bQjvR0H1YBG/ol65NPk8U/Tmuh/HLOfDXmMh7w+G9MoMMzBtGp8Fa7X5+A6EVW+L65bA6d7/71xzbO43piNaxSVZuMaKPEYvV+O8Y05GE9Etb8Bxu0sxjdnYxxFxZkYj+t8Pco356A8kVX/Bih3sijfmo1ylJVnL/KGUk34c9SpPA6QRcSjAtH95djfmoP9RG7/vth/kuTZ+97Yd7PY356NfdQbzMR+JLEynt9tJXsKDvVhI5Zjv34TbM+ZhkSZ8TeYBpGdhp2Z02CUKTOnIVZeGJYJJI0oYZyaA12xKnUZAbOm2xVgX3UPuLp0GoZR5Sfdvmu09c9jLqtoHnZmz0Oq4vm+83A3sprP33kerrzsPOzOnodY3fMFM0G+fiZ258zElBrqh54LYmUnYy87GRNF2UGsKJvMg5EgK7JAm2YQLZvNuTLFDCq09xacO8vi/M36QLQsCAJoYJyUOI94ZxrxVnbWXupW28vDufjj5e80xovBetUuYvYS5HOjHCCpsuLw9Q1KHgDK0yfHINGmNiSJg1gtcRArcgV7ZQla2vplbLVKs9jSLPa1WezXW4JOTNKmDbdeG5zlTbmmPSmtYnuwZQ3QZluZzTFNW2g1t4SN3Oc5tl1/im/nHH/NjFfmbOfNKTP7tziL/sEukt/S83Fph8s/xn/1SxxUF3i9/lG+nV/ivLnAI/Sv49v5B7jgZb3u/sqOdrPd3I5n+q8dz3QyO57p1XU80yUq752UdwLMed3lHO1y7nQ5P7msz1veZS3nZJbzBMt2mvOPyrsh5rz7cj58Oee8rKNd3k8u59mWcz/L9pNzysr7PuZ8BXNOgFmHvrw/Xs6DLufmlm065/yV97HM+RdmfQXzrn4557ycB122tZxfWd59M+t5mHcczLn65fzxsg3kvNRyzqB5z8Ocr2DOoS/3TdbNLes3m/Mmvco7G+Y8AnPVsn5yOffcnG9q3osw9ybrW5dzYc37/WW97nLOrTNd8Epf99LX/bv4uhvRZK5nxLcOw7LAuaPQ442NHaAmXk7vZnv0pA5QEy+n+ZVptrK9oDLLVnYWVObZyu6Cyna2slhQ2clUNjt9XmU3W9mQgdm185qMLNI3s0jPyFhT6I7FlOJ6NFfPnlGvwM1w4kL3rtiTcAqIzdkVC9wMi1rPildTjW+x2fWyI9xyZtfLLqMtb1a9AjfDIlinpY158L6q+7nI1+tL3LZmSuc5B6qlfaG+yFbqCx2olvUOe4vR2Fd5sc32R/u88NtiV7DP0xZgEzusxPKqVpcRmvQxj2hJieszKqhiFlOhVF7g8yBQihFtBUrbFg0cxWwVEuF6HF47lAcwcpgmBKHTbAKw36xFnKGJ7dnpsNj2jLjL2J4Jl77V9mxCnDIGZ2gNGFUYNUYgzQhvPsy1q2yrio5ghSOuKy1zW97VvcqdbDY77cpPB8c7P6f3tfCNscSCD2MDMrybQCOyysVZzuDsQN7Jl0Zbrxo751eNyp6uyG6313ky3TafK20DMvwBcnO/1/AHCMyo0a8DfBU51D15F98cAwgUc4dVfhrbkBmzNKQdlR32sxnPjNvn5Htn1WLFn9s/zzJYU/Ck14IRmccAuS/9RrPRb2iDyUg3dWBQJA1yDORY8w5Oqpxxk+zjXZHqtGLUBHXY45VOfOk0maxRA8AZdJW5vxr0O4AlNPED/BhYuo2gXwDIc2cwsawzdn2NAAGW/cktOy4DGPKrHnFKoo4xbvWfi+7p04lHuBtRpa6b3WgyTuCyIliRMa6TS7U8cDHUk67NyFcrv9R7v1Z+6f66h0+h3W5yiVQZ6QQLkU6uwFot+HSAt2cVnIzKL/6vky6ef3nv/zq+P82/gr7bEf43HLQDA2F8AfvT8eb2z/hdPBdpLQBfGvvMRnuAdpDxfI3vCCsApZw0Nap3ovRGFxAt28/JpJttnt4nJmYRicFkA697AWWIDolj7oCsFK+e+JpvqGGiHnSzUe901GQG414S9E6DNTLXhtB60ESIYKGY7+KeAdGyUu/p8J//vVLv97vRh/fvdXt11HhodEFAk6ud3t17LL0/nuCtlmCklg72v1d+vUq/qFQrmaqVzQR520nVX97LX83krrzFKHOTfdhks20Fs3MKWIgxAJuicPvljQqRdD3B0oLaxFrlbzTajOFamVxset/qLt3L3sqOHO695HuZ//Hiu/TJWfCPzSXtNYEj/kYzgMiHJY7TkFySAPINhSZ25SdjVRzBWv/5jWadMcueIsn+VlNhz5sKe9HHb5oKGMFy9pwgdcyciz7s56jeaarsOjd73pgLYK8qiukAEIUBwmQoy9QcWqteBcimZ/3vN9p6xhLR97UumZ6Gb2BdkpsGvHPOWDakJgyVq5h9nRxw8VeVzZQ9ib1NsqzcFFxL2TlMLAfTAUxamtg5FPLCMV84zQs7lNiKBp6miloERAZLhr4PQkPAqeUpEAV8ykI/ZIowV3PKQ+YTTG9IwtCxWQEv/LUt5nnhq08zeGG8gV6CG8YcnW/ghi8S5iErUmeYnpwnQiFjJyt4KWxObiRqbRQMYfkHOop5htjnohHFvAqcMIZHRHeEXtICkL02bLQGyDddFHLa/fj7ZGmNdHMYs2arFeCB0CYpkMaJY8xpo5UYHGb6cQALMIawaXZuCk/MDQQxt90zd93vMsOBysbcqf2csg6GE0y/BuDJe0InTF7alOHGJqQCigU88yZdjmWeKIQN/S8kR0U4r8thOsSJJZ2xfIoAS5WfEFgcSvRzytoiZJ3moNWurC/msfPMdcJxL89jv4m5wQSedGnmpnDlpSwMOg2ZaXobGxNDkKFb7rci2m6WaIcRpzrfy/yPFxPt7Ab+x4a9HCOzaX/Y/EqEw2FqvLLmIXwOpxJD8CUIB5HopjPogUzWHMRyBlABtAkEMToEVms160EcO2DhmEKg3p2RWSq9XqcXfYB2qnRVwPk18TOjVixJGGvHLKBGCjTMA3SAX1qrruknSbQ72fV2RXV0DJAR5LsghBhBHsgPkKA2bMp1O91zxdR3dWWRCSNbtV+d76v2G1ZacQNvXG2bS/MI6WczuQReAN5SfIJ4zSdYk7Et4BTiM3OKU7A8T3lu4LHAsqWjwjD0Ax661GfS1iy0tdbMVXbohNpVjiuJbytbKRG6dqi4TV5zCl/dYpZT+Dh6uSnmFNgrtsDiwmGuN5Mt+G3ljjqh43DpWlTKwLLIk4mbPIUqbEcUMFXA9ASe54WOG3ok0CG3Q9clXmBRgNwnLlcEAzgFNgul1BYUYPy2JJ4mlnJIAVNlB0IHMqS+RzAvOPUDh3OXAcqYggdCc+VBHyZ5M9Hwr6U9R/sh1TaFTt08qp740wymSizBUjmEcOsNLNVaxXg3I/VED1QkTUgwzTmccCqpvg51dTbathteCPV/Yy4lc5gbZsQYwBuCC1xKQodNkxk1IapdkuuGiZoQ+i9kQBLSk7meeBPfl/rAxmBGBXBmxvJXYjDYbE+EqfOOmHmbHtDbGQpmfXeGos2c5/DbMhSZhbE0P7G1tF4k5dOYVbxs3sZFbGXVHfxbYZjPwzBf9PHbMLy1pLpja7YnZVbwAbSCsBLqEXpLLInfOYqMLeeHx6+znLPq1myPsakVnOrrWKyvYzl93dJIn+O2uvX93cSmkf4NlEc5pHvLMobpqTWLLxRfpj2aYHDMFYrleMLk0J9idPzAtxhlTCtl21xoV1PphgERgbQpB/aJOrZjET90ApcFmimbBx5hthPYAAz1XjM6X91iltG5qt+ufRWjEwdgectNKl78V3RTdqNYsdBtYMiNTjcyVz1ZHsgwK3gzlLvW1BPrhQV3m6gpr/zUlC1fyZ9jtSzgjcUQIOsU+zrM43WmTCWW43fMZp8Mqy/Nyi1gfxJfi/LGrryxm+Y5xWxn/Fc6lnSppSst5ZSsVYuM19jbmVCR9cEn5FsdJ4Rkz5PIJU/2VD8LPl98okzt2u/AjL5GOhzqifNSBV2/Urz/jFwVoL1wApblT7+PBDCN+m8gAUwj3vCoSx3nmS+/8ZHuWl9xpJvjbepIt0OtiC88Jm0vlDwQFgttYQuM3Kek9kKbSIdR21M+Rd0DVbZ0NQuFGypbWFaB7uJrWzTxv+VQNprJGsXDd9hIAiwm3ncxxgax1Z1j2S7xPEAQjA9JpcEfHO7x2RvFJuddGUVw5KmkOGg3O8FDUkg8gGqGjLfRsDBRNxrzPrRcS54gZmUT6GUvdhyKQ5Z9SHiOWvwgZR6iOBpcJsaZL/tBfSWzA+DIR1KPRmbG/b8PtH1iSehy44kIp2wNtmcP9xtJDeb6X95yHBMNvR+nW055oq9oFl26p5udGXJtqX7g61pDPZkpL+jTdhlaak/3mbev+yYdCY/O7QgvL79FR8Dx4q6e1VGs+/z6jlCfCcz0nI6M5vCbjIgwVrDc8pz7N+mIWtSd7sjYBOumbul2vFlreF+BdrMrfYWa6lqv0+mntqf7L7cnjMtD7C1XzAQizNZJtcCU2mgwaxPthEy5HMOtcsUCzw187jPPCRzlSjemmDqlEf3nLg4ZIx1WI53QKyAydYn7BQbZ1EPdNH9F/efMd0+Rflz5UCXGuFbFdbuyZ4SVhPwYm5sYU0+xiTJWR3hlECBaOXcAZotyJh1LcRcmifshC6jLQsv2WSA4INZLBgn0Ej6CA5oTTS3CHZ9ynzhOoJjl6ZCFxJWah2FoWdo1ZrOGn2286DE5DZpAhJPAk0YM+5w98kFg073AjGBlnEw4PTEnTx4HaI9q6HoazTH7Ormfgkf1htKFLSRc0bgM59dDpsLnlBJmZUgvuVBJI/0SPG2kuh9E/ZYB2ZqWMRGUVrLmZsmclOOFwl2vM+giE6WGaCKugIMAVmQcMMOw5bB8cWE02g3kKwCpaiUb+tJmsYl5b3zm4RXhL1EX5BOzcEBMMLEvPvxXYDGP+sD533QGsURWBymz8gt83Gnf/YpmQ/qX90kJJKC+bnX7cVjGiWyZEexiWaveuKtj9EgTEb2CRts9ZeRYaB9EGBOlUhr1dS++lozF0qyA2I2HuQqdA9i//vK++6uZnFYj3rYTQ/FYWYMHeGcQox716Mn0Gf4H1lgN3gHEuoYxVaH92qDXTGcGX0cASoBev2r8tN8w4Vm/5NsOQFBH+/ho0NK92oN+Hr+Jm4qSFCZdeddoj52EYcV3DfdrYr+aufOBdXsYbxndBmIV6An/MTGJiaMlAM9nPAC4ZXuOwP0qhJPZfLUxWRnn9NEx+GPmJ2ZaMDiKCcNAjLU/Bpi1Vj1kQIy7QXw3kVu7AqMYYFXDdhp+KLmOhuXXkk9mN5omcUomcAAFruHy6NVqeP22J24+qcPrj4cv8gLv3XJlnPd27D2VOGNkXsZbuZYGdfmvbfMPPPbj5scvgHfeXkcxBLcnbre2evXy84S3X0PjkQj3buUshrqC50RKUZ08f004d23LEtTOEaff8szOFEsyxThMHe9Th/DUUfl7EW2VzTuYiH691QgMx5yGLMJQup+niUNKfOMRZZYILsME3XeDOICTuRylDJh5V1K8HEU3v5RkxdNxuXv5OLyJp7uH/Hf8/GCz/ni61cVjG9ofGl4+nUDGn+4b4y/gwMYz1LVtv9lBoRBWnJm/tDmn8Xj76N1cPeiL6deTb403Scp0T5hoS7g5pnmK+kbPrW6900bY9PN+3d8JGkeN/b2Llz1y2Nj3VuHhw831aX3vvuvutQ9t/3q941PbvqYeUTuHQ//qMlQ7Xu/2iuOHTX3R7dw8qHt54XXPHpqX+uHh6bzV/Hh0Zpt3V+eHZ8HOad/fXG9e0qfe2VV3KC8PL+R29+KU7B9fWqeHBzuXu8Hu+r68Vt2r8z374OpwcN56ql+S7e45bX48e/B2/C0iT8+3t28u6jsXZP/m5Kp5cGJ1nm5e9q/01fb1xVXzWF50P57f7+9ctLZGcqspD+63yc35dk9e3Z5+au3v3lp3L8EZoTeX69bFw9PuTat7dLj1NLy66j7rVvPg9n6/c3bVfz7buj3/dLnduGrfbijrofFpY/9FX5GR3PEG+tIbquvTe5+S5jW7fPY39py9Vt1Su+svRw0xvLleH31qEfv26pTc0G3LZ3uDG+r1P7EJLj+x9WHATsOAXTb8q+ZLQJtDH5AP/RB5dYJ43T/aBni27JuDl1MuWwYGEtDL5/T9Id0+lVZ975aSgSQPjfBk9Uy1Tkcbt/zp7izs729EGzvXO/v2/nHYOlcn4v7hvrF7ebTzZHUOgpXJQhgT/37nAUXNmcuifsNOu6rVtPRV82HvvtM4O6/fnu+cHl1tHlh6p9vda4waMFQStA+b+WGQLbm7fXZ6vbbMMPydu132WB3K4/7ppx3//pB/6tzc914an0Ja33voQUvVE/92uD7aKxqGObvGSkLZ7a62nlE4lsAhr0KN9+kX74G9AWKQi5c+re1IeZEPqOYAAoqNPFc2McbyWmrsiDdC6yZmc06hmFGFGD9OOaayr8lC7G4WBwA3HPfZ7bnyw+2OkQsGaCeZeYv+YhtnN/sH6Zez/NTQL26WWxy+W3nl7ZfjNqel10QeyFH5VycDZZbFpgKTc8sljMA/ViYw+UwCnnCPQb3TMKd2/vxEpmJ8T4FqM+gnbARwpj/HapI0rNGKcXTGCuPo69bbBKPj3kcvDMeCUVLMC0bjOqlCyAMJiFJhKeH4Afe1b2tCpaCEBZwHGlMlcEJnCEZJHHSYmW8jFBVLQtwGOcYPiGODnBbaLvWky6QriKt9JiQLHIsKZuyfJ5IQ8XwuA5dKFVBPyZAJYmtFmUu0FA7FSyo/9Iwjf5HcA4yL7sGOgVNMJdrPidCBcWllcyI3jWf+c15H+jnhjzMaw5VckDwjSmeUqXHMvQz3AEyBnnXmC84sGAye+bgaUlkVY/8jD/DoJ61P8WQJN5HAl3ylddV8iBsN6IbEbs6hb6zS7ekh3ielk9Qd+ICruh4z17IX1BvDTLnd7vTleFsal0Vo7yTZqyvvptifAn3Q1NY1HFnR1kWjvOKtK36srdsH6fJ0snXj4tTWTev8QFtX2SGARX2HuqErHC0sAjsRmMFQhb5PhabSDhySV2JIRVSoOeHacoXUoRYUOFw/hEn1HddxQ+7ALub+n7V13eKti84fy21dRhVQNEDG32vrxhrWqa1rpKeirUtnnbrU+bG27uA8GnUmWzcuTm3dtM4PtHVDh9hcODL0VMgcJW3Yv5Zj+XDkMAob0XI9CYePzm1dS9o+cQObWW4YahsOaMmhFqVBKCzhBb6lfFQ3/1lbV8zYunzprWtbDloJ/622bnpnkdu6iaajaOuyWVuX8a/fuoX23u8KntqFT53Cpy5qZYoaNnq1lE5YqxZmrUL0F3U3VZcRz3KK6zrTdV3XskRxXXe6rucKHmeonzz9pfvrFVqXNKJiG4FA95Ak5Lxfws6g959/J9YrsSPbf/6d9V6r6//8O5Itnfix/effxjAQasDX/zfR735HujkcRYfPE7oZF6foZlpnfH0N1EP5ls88YB4Yd/2QBxa6NzqBpYJQWdwTriRjujkWECdbtaWrreA7UM7XqJnQUmF5nmeD5OJyQkLtAPlXAbNCAXwO1Z4Pbyzp8yBHS5nHdUAEUF1fwIGBeewCTIsmLQ4Cj8doGNiE2/xraGlM6TI7ccYeyRhhTpHaGRsl/cBa4gPnrR+48z6YdxpkhrEcuc/2miH3LdgQjW5Tx4h7K9mPV+AfTeOT6+I8jY/V10U0ntMZNB5f/Ejs2VMQbI4mZCYuTpGZtM4PxJ7ZQoa+zYgNshRwaAFBSctxZUAVLFpbBYR7tq/yShHL5XbgB8qnYcg9zqVyMSMm9S14alEONCkg0nH+LPbMm8GeiaXZMw8QIq2/F3uWGmDktq55WLx17elEi+nWxRc/0tZ9cfzQnWzduDi1ddM6P9DWVS6h6FbpCc6k5wuFBgKWbwcO10q6jhI09H2R37pKEosrraW0hXCJrbnngADmKaICzf0ghGXvS+vP0mfGto9ftXV9GB1z/g76zM8zvznL3t40W9HktkM89EfX+uw+jkKbbXD6xv3zMpczs65YzNZ9Gn81uQOed6Xz9nsZY5KfxkU8ujcTEcpWo/mcPtzpPMOSg4XZkg3ETOcOH5D/J6PBqlaY/TK1bYntIOZfKyUmolFs2TG2pEgeYqKZPloTxFYanyf3RuU1UXlNVF4T/SBk1diUTWyz5J02tqZoEFVkfBSllqiPRTv8MX2LOyttB6jHqyCn1eyH1bF1CmM2LoqimKjf6eZ8cnS86nHOSfKNL9xnnB/G7r0bp/FKZzexKi8Td5eJu8vE3WXi7h8yp3GZuPuPxniZuLtM3F0m7i7Afpm4+7tOQ5m4e+E8lIm7y8TdZeLuMnF3mbh7pUzcXSbuLhN3l4m7y8TdqkzcXSbuLhN3l4m7y8TdK2Xi7rhQJu4uE3eXibvLxN1l4u4ycXeZuLugXpm4e6VM3F0m7v4Oibuz8QrT6IOJk1saeTCntU/fxpcX8d9JwEEsID76T2uDfh0bRLM+wKdB54MVOfZgOIyo6ATN7pP/WL/3G91R3w76DX2HwQm6mEEvjYgXm68NGurYRB83GygWbtVz2jEGqcNNF8QTED+M7fDG8dXy1niTueKU2p4QBY5bcRBC6vKMmbJZ6U05aKPpZ6YOI7gL8HGqPHTt2OyymVyeYOKbQS8pYMigrpG+g0HU77QQ0sSaD0PGRzUZBLrbj68yMM5Y0mg6joHe3GitzDMCX96QfI4NJLxCLMYYdOXJw+7uXav9gO7NDYQRD7bxMulpFRM+o9MwkdSixEB7Yi5Zi5BM/paO4+Vx7SWOSJqhCL/PNHG9wCmF9mqdbiZUZrbqmONKhzQxU8+xXZm9SpnwgNY6tpgx/7abMVM3KRgbkxDOJlJfv1OLulrjmkjjGZqMCMOpLhxuXsRwZ4xd/7XiDxpNhDMydog4s238ozbdfIzr5GVXDqJMCMU0Fl6nV9Di53EcyNcvcC/poo/GPQGhi+qBNFblZnt/zkSMhmMnWVJnGJy23kGo8FNlSMVKNkhXYzX5TA/R7B7rm1hduafvh2TqQRx4cyWJuDdec9Be7LiwIqLnjvKrz/v9cLMaeuu+w8TFaffCbJJhbOH/WyYA4hY+g3eTJ3t93Uqf7uDNZlo4AIlQpoXLhh6lf5/FVC0u/v7ZiJHDTiNIwka24LjvIDLHcX4/v3sL/YCTvXcn22MN3srB81YS3qxyhhbrscuAGVhiAb2SufW8Ot6oMMsyscoqZ52mSSj6fyprQb+y1m4+4xVo1aOUelWPMOZUBeUeMeffIsPn1+QUQ4fWpeqMJjb7M6hBFtIcmTd0Yg4piltIvAhyzcyhFRtxY1nL8mjiGHR5d9F7dvIkosXvvecHVUQiXIuTTJiGV/FF2Ti+KHkdW5QyjxOBrXyeTNGO7hu7orMkuKPxXYxBO7x7fHzJ+pasjXoX/Ky3P029mO16HrdsQeaARuaBxuD4s7mwqJMBjaw6lR3d1j3ZTML2nnc6zdgwLRcVLwO03Fi/bXezQK/vXh48r7NhfRpoB7hawjn35gBNs/FaRQHcjiVcQT3Xy8Htvhnu28bDzXkO2ReD+/XD9a54nIKbAw0X8H/mfCmyoQXPtZhNaQbogiiEB+goX1XAyLdxg8BoCgBXn6TT5lnAr89H3Yb6dDGNcC4Y9SislOUAt1aFUxAglwvOuI2sUgZ4Y6NvkraePTSazRT2BaAnfh0Z0LMuG3lWOg4FzeYtcGsMehLMOAt5ylh9t5iPhulYwJMkh2/M7tWACVj5kGUB3qVvUBghmWIZxbWM4hpM1sMg67CV+kbB2qolhlq1xOHMuKhUkYbEXEUVLxVhpya1h6lF08qn870q6aLSqg+EchLpe6wfSJziFA+ZspRXtUNLV7kXeFU/DL2qsDQcHZ4tpFERTzcSdmpJurBaIn0kDn8JBzOj07FvzQzGp6CbyZDYqtGAJ+xUF4gF7DCzG2uqEwxwv9XgxL0zCptG2EPetbh6T4PI1l4caTZmoN+PtP9+Euw58fiqTWZs4jScxiqvocgc1+h3VOoyXCsSuDA+O3BMUSeW6mpGwJvIdtOvY2xnxbzpCgOjvcLPKwV1jMMXzJqRMAErjdhApkDSTJhQYP5jlmx6dN+N7k5Q/JU8ryHQqEkJFbBojhRCgvygiB9Yvs+k5VLi0dAOJeU09HnIAyEo0z43Rp6BOTlj8cfwcZU1pRomcFImKLdt8hQpo0NArcCUfj95j3H5Yf6n3nHC7Hex52ktFvGMIuFfX6Y5i5WPY056OSOpd+O7ApPHyIDyRSrEmL8fu2CPs6OkSYeMUBereGJ3zn8VuooWcQh8OnzHOHmPnRHgZyXtKd0tS3fL0t2ydLf8IT3RSnfL0t2ydLcs3S1Ld8vS3bJ0tyzdLUt3y9LdsnS3LN0tS3fL0t2ydLcs3S1Ld0tVuluW7palu2Xpblm6W66U7pZxoXS3LN0tS3fL0t2ydLcs3S1Ld8vS3bJ0tyzdLf8gd8t83u4i2zPMirzY9ky49K22ZxPilDE4Q2vAqMKoMQJpRnjzYa5d0Q4T00q0ENeVlrkt7+pe5U42m5125aeD452f0/ta+MZYYmEuTWNAhncTaERWuTjLGZwdyDv50mjr1cq5uZGfalT2dMW4zz2ZbpvPlbYBGf5QqQEoAGNycUqoPtQ9eRffHAMI1Fq1vMpPYxsyY5aGtKOyw34245lx+5x876xarPhz++dZBmtKo9cmjGgqyWhDG0xGuolJQQBFMkk0GmcRrRgb3uyVt+xX4uwkMWow50u/0okvnSaTNWoAOLF3Q0UO+h3AEpr4AX4MLOhpWgDIc2cwsawzdn1ojNvH7KjjW3ZcBjDkVz3ilEQdY9zqPxfd06cTj3A3okpdN7uTbKmVrFF1eqmWBy6GetK1Gflq5Zd679fKL91f9/AptNtNbYhHOsFCpJMrsFYLPh3g7VkFJ6Pyi/9rJtvrL+/9X8f3p/lX0Hc7wv+Gg7ZJ3ZJcwP50vLn9M34Xz0VaK04bC1us0R6gHWQ8X+M7Qsw0KydNjeqdKL3RBUTL9nMy6Wabp/eJiVlEYjDZwOteQBmiQ+KY0e85Xj3xNd9Qw0Q96Gaj3umoyQzGvSTonQZrZK4NofWgiRDBQjHfxT0DomWl3tPhP/97bOau26ujxkOjCwKaXO307t5j6X3GGruWYKSWDva/V369Sr+oVPOG2wnytpOqv7yXv5rJXXmLUeYm+7DJZtsKTiX3jTEAm6Jw++WNCpF0PcHSgtrEWuVvNNqM4VqZXGx63+ou3cveyo4c7r3ke5n/8eK79MlZ8I/NJe01gSP+RjOAyIcljtOQXJIA8g2FJnblJ2NVHMFa//mNZp0xy54iyf5WU2HPmwp70cdvmgoYwXL2nCB1zJyLPuznqN5pquw6N3vemAtgryqK6QAQhQHCZCjL1Bxaq14FyKZn/e832nrGEtH3tS6ZnoZvYF2Smwa8c/69wHPwKmZfJwdc/FXOPyUDFrJyU3AtZecwsRxMBzBpaWLnUMgLx3zhNC/sUGIrimm/FbUIiAyWDH0fhIaAU8tTIAr4lIV+yBRhruaUh8wn6BRDwtAxCeCmeeGvbTHPC199msEL4w30EtywJzzyBm74ImEesiJ1hunJeSIUMnaygpfC5uSepI83meJjnkGm7kyGV4ETxvCI6I7QS1qI08vDkQ8MEAo57X4lm2ne5Jc3rNlqBXggtEkKpHHiGHPaaCUGh5l+HMACjCFsmp2bwhNzA0HMbffMXfe7zHCgsjF3aj+nrIPhBNOvAXjyntAJk5c2ZbixCamAYgHPvEmXY5knCmFD/wvJURHO63KYDnFiSWcsn9C1tvITAotDiX5OWVuErNMctNqV9cU8dp65Tjju5XnsNzE3G/aHDbo0c1O48lIWBp2GzDS9jY2JIcjQLfdbEW03S7TDiFOd72X+x4uJdnYD/2PDXo6R2bQ/bH4lwuEwNV5Z8xA+h1OJIfgShINIZFzuI1jKsZwBVABtAkGMDoHVipd2YjEYO2DhmEKg3p2RWSq9XqcXfYB2qnRVwPk18TOjVixJGGvHLKBGCkyiQa3il9aqa/oJ42mZ7Hq7ojo6BsgI8l0QQowgD+QHSFAbNuW6ne65Yuq7urLIhJGt2q/O91X7DSutuIE3rrbNpXmE9LOZXAIvAG8pPkG85hOsydgWcArxmTnFKViepzw38Fhg2dJRYRj6AQ9d6mP6bRbaWmvmKjt0Qu0qx5XEt5WtlAhdO1TcJq85ha9uMcspfBy93BRzCuwVW2Bx4TDXm8kW/Jbke+XStaiUAeZ75WilNoUqbEcUMFXA9ASe54WOG3ok0CG3Q9clXmBRgNwnLlckcD0vsFkopbagAOO3JfE0sZRDCpgqOxA6kCH1PWibeNQPHM5dBihjCh4IzZUHfQSWrx2i4V9Le472Q6ptitGq8qh64k8zmCqxBEvlEMKtN7BUaxXj3VxJnP6RNCHBNOdwwqmk+jrU1dlo2254IdT/jbmUzGFumBFjAG8ILnApCR02TWbUhKh2Sa4bJmpC6L+QAUlIT+Z64k18X+oDG4MZFcCZGctficFgsz0Rps47YuZtekBvZyiY9d0ZijZznsNvy1BkFsbS/MTW0nqRlE9jVvGyeRsXsZVVd/BvhWE+D8N80cdvw/DWkuqOrdmelFnBB9AKwkqoR+gtsSR+5ygytpwfHr/Ocs6qW7M9xqZWcKqvY7G+juX0dUsjfY7b6tb3dxObRvo3UB7lkO4tyximp9YsvlB8mfZogsExVyiW4wmTQ3+K0fED32KUMa2UbXOhXU2lGwZEBNKmHNgn6tiORfzQCVwWaKZsHniE2U5gAzDUe83ofHWLWUbnqn679lWMThyA5S03qXjxX9FN2Y1ixUK3gSE3Ot3IXPVkeSDDrODNUO5aU0+sFxbcbaKmvPJTU7Z8JX+O1bKANxZDgKxT7Oswj9eZMpVYjt8xm30yrL40K7eA/Ul8Lcobu/LGbprnFLOd8V/pWNKllq60lFOyVi0yXmNvZ0JF1gefkG91nBCSPU8ilzzZU/0s+HzxiTK1a78DM/oa6XCoJ85LFXT9SvH+M3JVgPbCCViWP/0+EsA06r+BBDCNeMOjLnWcZ778xke6a33FkW6Ot6kj3Q61Ir7wmLS9UPJAWCy0hS3glympvdAm0mHU9pRPUfdAlS1dzULhhsoWllWgu/jaFj+b+GJD2WjKSZDtYSNqYDzq1PsuxtggtrpzLNslngcIgvEhqTT4Uzo5e6PY5LwrowiOPJUUB+1mJ3hICokHUM2Q8TYaFibqRmPeh5ZrkyDb46jXaRTSKI5vDNxELQ1LGjMPURLVdxLjzJf9ACOzjnfAODI0rivYCX2g7RNLQpcbT0Q4ZWsmUDYunNRgrv/lLccx0dD7cbrllCf6imbRpXu62Zkh15bqB76uNdSTmfKCPm2XoaX2dJ95+7pv0pHw6NyO8PLyW3QEHC/u6lkdxbrPr+8I9ZnATM/pyGgOv8mICGMFyy3PuX+TjqhF3emOjE2wbupx9O8a3leg3exKX6GmutbrdPqp7en+y+0J4/IwzkqQKWYCEWbrpFpgSm00mLWJdkKmXO4L4nHFAs8NfO4zzwkc5Uo3ppjjOMVJtFaMdFiNdDCOa1mXuF9gkE09xGjmRjJ5znz3FOnHlQ9VYoxrVVy3K3tGWEnIj7G5iTH1FJsoY3WEVwYBopVzB2C2KGfSsRR3YZK4H7KAuiy0bJ8FggNivWSQQC/hIzigOdHUItzxKfeJ4wSKWZ4OWUhcqXkYhpalXWM2a/jZxoueBIVvAhFOAk8aMexzPu8I0NXAjCChcZkTc/LEhLGdBFqOM5VMXo+zlazUG0oXtpBwReNykrYkffA5pYRZGdJLLlSi5CAieNpIdT+I+nEKB2taxkRQWsmamyVzUo4XCia0PTJRaogm4ioJXP4qXuoKmpE3kK8ApKqVbOhLm03SP8S4wSvCX6IuyCdm4YCYYGJffPivwGIe9YHzv+kMYomsDlJm5Rf4uNO++xXNhvQv75MSSEB93er247CME9kyI9jFsla9cVfH6JEmCnclTtdg5FhoH0QYE6VSGvV1L76WjMXSrIDYjYe5Cp0D2L/+8r77q5mcViPethND8VhZgwd4ZxCjHvXoyfQZ/gcD2cI7gFjXMKYqtB9H8U3Cg2PCAhOiVhmj8+RpHKL7i77tYAqaSURik5QieRM3FSUpDrryrtEeOwnDiu8a7tfEfjVz5wPr9jDeMroNxCrQE/5jYhITR0sAns94AHDL9hyB+1UIJ7P5amOykjaZRucdMz9zwsB7VkEY+HTtCoxigFWThBfYcHwdDcuvJZ/MbozDs38eDy+mwDVcHr1aLU4FY4JZfzx8kRd475Yr47y3ZSapQPZlvJVraVCX/9o2/8BjP25+/AJ45+11FENwe+J2a6tXLzMR4idJQSpnMdQVPCdSiurk+WvCuWtblqB2jjj9lmd2pliSKcZh6nifOoSnjsrfi2irbN7BRPTrrUZgOOY0ZJGJPz9NHFLiG48os0RwGSboTuJ+x5ejlAEz70qKl6Po5peSrCRbxe7l4/Amnu4e8t/T4a5N1hbDy0+HLo+/gAMbz9Bx6OwWrDgzf2lzTuPx9tG7uXrQF9OvJ98ab5KU6Z4w0ZZwc0zzFPUtI+yXEfZNhP10IYyJf7/zYCKsz1oW9Rt22lWtpqWvmg97953G2Xn99nzn9Ohq88DSO93uXmPUgKGSoH3YzA+DbMnd7bPT67VlhuHv3O2yx+pQHvdPP+3494f8U+fmvvfS+BTS+t5DD1qqnvi3w/XRXtEwFkavT794D+wNEIPxMbvyPXNmvMslwJomC7G7WRwA3HDcZ7fnyg+3O0YuMHHmM2+zqUMWZi+a5RZXnNkox21OS69p2qAslX91MlBmWWwqMDm3XMII/JPJLDebgCfcY1DvNMypnT8/kakY31Og2gz6CRsBnOnPsZokDWu0YhydscI4+rr1NsHouPfRC8OxYJQU84LRuE6qEPJAAqJUWEo4fsB97duaUCkoYQHngXYpl5zQGYJREgcdZubbCEXFkhC3QY7xA+LYIKeFtks96TLpCuJqnwnJAseighn754kkRDyfy8ClUgXUUzJkgthaUeYSLYVD8ZLKDz3jyF8k9wDjonuwY9J8GCtZoQPj0srmRG4az/znvI70c8IfZzSGK7kgeUaUzihT45h7Ge4hzqNWfOYLziwYDJ75uBpSWRVj/yMP8OgnrU/xZAk3kcCXfKV11XyIGw3ohsRuzqFvrNLt6SHeJ6WT1B34gKu6HjPXshfUG8NMuTjj10myV1feTbE/Bfqgqa1rOLKirYtGecVbV/xYW7cP0uXpZOvGxamtm9b5gbauskMAi/oOdUNXOFpYBHYiMIOhCn2fCk2lHTgkr8SQiqhQc8K15QqpQy0ocLh+CJPqO67jhtyBXcz9P2vrusVbF50/ltu6jCqgaICMv9fWjTWsU1vXSE9FW5fOOnWp82Nt3cF5NOpMtm5cnNq6aZ0faOuGDrG5cGToqZA5Stqwfy3H8uHIYRQ2ouV6Eg4fndu6lrR94gY2s9ww1DYc0JJDLUqDUFjCC3xL+ahu/rO2rpixdfnSW9e2HLQS/ltt3fTOIrd1E01H0dZls7Yu41+/dQvtvd8VPLULnzqFT13UyhQ1bPRqKZ2wVi1bWC6iv6i7qbqMeJZTXNeZruu6liWK67rTdT1XcNuouSdPf+n+eoXWJY2o2EYg0D0kCTnvl7Az6P3n34n1SuzI9p9/Z73X6vo//45kSyd+bP/5tzEMhBrw9f9N9LvfkW4OR9Hh84RuxsUpupnWGV9fA/VQvuUzD5gHxl0/5IGF7o1OYKkgVBb3hCvJmG6OBcTJVm3paiv4DpTzNWomtFRYnufZILm4nJBQO0D+VcCsUACfQ7XnwxtL+jzI0VLmcR0QAVTXF3BgwEAFyECES4uDwOMxGgY24Tb/Glqa5Aaf7MQZeyRjhDlFamdslPQDa4kPnLd+4M77YN5pkBnGcuQ+22uG3LcwhWq3qWPEvZXsxyvwj6bxyXVxnsbH6usiGs/pDBqPL34k9uwpCDZHEzITF6fITFrnB2LPbCFD32bEBlkKOLSAoKTluDKgChatrQLCPdtXeaWI5XI78APl0zDkHudSuTAgQX0LnlqUA00KiHScP4s982awZ2Jp9swDhEjr78WepQYYua1rHhZvXXs60WK6dW3yY23dF8cP3cnWjYtTWzet8wNtXeUSim6VnuBMer5QaCBg+XbgcK2k6yhBQ98X+a2rJLG40lpKWwiX2Jp7DghgniIq0NwPQlj2vrT+LH1mbPv4VVvXh9Ex5++gz/w885uz7O1NsxVNbjvEQ390rc/u4yi02Qanb9w/L3M5M+uKJUnJm341uQOed6Xz9nsZY5KfxkVMUiAnCaaTh2lOY5PAeKUocXFq2xLbQcy/VkpMRKPYsmNsSZE8xEQzfbQmiK00Pk/ujcprovKaqLwm+kHIqrEpm9hmyTttbE3RIKrI+ChKLVEfi3b4Y/oWd1baDlCPV0FOq9kPq2PrFMZsXBRFMVG/08355Oh41eOck+QbX7jPOD+M3Xs3TuOVzm5iVV4m7i4Td5eJu8vE3T9kTuMycfcfjfEycXeZuLtM3F2A/TJx93edhjJx98J5KBN3l4m7y8TdZeLuMnH3Spm4u0zcXSbuLhN3l4m7VZm4u0zcXSbuLhN3l4m7V8rE3XGhTNxdJu4uE3eXibvLxN1l4u4ycXdBvTJx90qZuLtM3P0dEndn4xWm0QcTJ7c08mBOa5++jS8v4r+TgINYQHz0n9YG/To2iGZ9gE+DzgcrcuzBcBhR0Qma3Sf/sX7vN7qjvh30G/oOgxN0MYNeGhEvNl8bNNSxiT5uNlAs3KrntGMMUoebLognIH4Y2+GN46vlrfEmc8UptT0hChy34iCE1OUZM2Wz0pty0EbTz0wdRnAX4ONUeejasdllM7k8wcQ3g15SwJBBXSN9B4Oo32khpIk1H4aMj2oyCHS3H19lYJyxpNF0HAO9udFamWcEvrwh+RwbSHiFWIwx6MqTh93du1b7Ad2bGwgjHmzjZdLTKiZ8RqdhIqlFiYH2xFyyFiGZ/C0dx8vj2ksckTRDEX6faeJ6gVMK7dU63UyozGzVMceVDmlipp5juzJ7lTLhAa11bDFj/m03Y6ZuUjA2JiGcTaS+fqcWdbXGNZHGMzQZEYZTXTjcvIjhzhi7/mvFHzSaCGdk7BBxZtv4R226+RjXycuuHESZEIppLLxOr6DFz+M4kK9f4F7SRR+NewJCF9UDaazKzfb+nIkYDcdOsqTOMDhtvYNQ4afKkIqVbJCuxmrymR6i2T3WN7G6ck/fD8nUgzjw5koScW+85qC92HFhRUTPHeVXn/f74WY19NZ9h4mL0+6F2STD2ML/t0wAxC18Bu8mT/b6upU+3cGbzbRwABKhTAuXDT1K/z6LqVpc/P2zESOHnUaQhI1swXHfQWSO4/x+fvcW+gEne+9OtscavJWD560kvFnlDC3WY5cBM7DEAnolc+t5dbxRYZZlYpVVzjpNk1D0/1TWgn5lrd18xivQqkcp9aoeYcypCso9Ys6/RYbPr8kphg6tS9UZTWz2Z1CDLKQ5Mm/oxBxSFLeQeBHkmplDKzbixrKW5dHEMejy7qL37ORJRIvfe88PqohEuBYnmTANr+KLsnF8UfI6tihlHicCW/k8maId3Td2RWdJcEfjuxiDdnj3+PiS9S1ZG/Uu+Flvf5p6Mdv1PG7ZgswBjcwDjcHxZ3NhUScDGll1Kju6rXuymYTtPe90mrFhWi4qXgZoubF+2+5mgV7fvTx4XmfD+jTQDnC1hHPuzQGaZuO1igK4HUu4gnqul4PbfTPct42Hm/Mcsi8G9+uH613xOAU3Bxou4P/M+VJkQwueazGb0gzQBVEID9BRvqqAkW/jBoHRFACuPkmnzbOAX5+Pug316WIa4Vww6lFYKcsBbq0KpyBALheccRtZpQzwxkbfJG09e2g0mynsC0BP/DoyoGddNvKsdBwKms1b4NYY9CSYcRbylLH6bjEfDdOxgCdJDt+Y3asBE7DyIcsCvEvfoDBCMsUyimsZxTWYrIdB1mEr9Y2CtVVLDLVqicOZcVGpIg2JuYoqXirCTk1qD1OLppVP53tV0kWlVR8I5STS91g/kDjFKR4yZSmvaoeWrnIv8Kp+GHpVYWk4OjxbSKMinm4k7NSSdGG1RPpIHP4SDmZGp2PfmhmMT0E3kyGxVaMBT9ipLhAL2GFmN9ZUJxjgfqvBiXtnFDaNsIe8a3H1ngaRrb040mzMQL8faf/9JNhz4vFVm8zYxGk4jVVeQ5E5rtHvqNRluFYkcGF8duCYok4s1dWMgDeR7aZfx9jOinnTFQZGe4WfVwrqGIcvmDUjYQJWGrGBTIGkmTChwPzHLNn06L4b3Z2g+Ct5XkOgUZMSKmDRHCmEBPlBET+wfJ9Jy6XEo6EdSspp6POQB0JQpn1ujDwDc3LG4o/h4yprSjVM4KSJLsizLAxzqBLJr3HXbmX8cmN9YC2n0zDnWbJbkhMMQdTUAXEhtCihniUUSIW2batAEQHABtCNZwE7SIigTugGtvf3AhETRycgGt3K1C1J8h6zG8AumnoHDK77LvbfrcWCslHH/OvL9I8JPlJ5ZDlTs3fjGxeTDcqA8kWK2FhKGjuyj3PM5IJcg3Qc68piv9gMq9W2vUfdeDx+xWoBnoDzc6eDwyYvHPTkH2tCxoaqn3/4xFZfkRgKVeuvMlmlwfqTjDWTGP3xg9Rhd8rh919lRp8yo0+uheUz+mSlg/WD+wt6RgJkQpt+62D87MTa3wTZ8PzwfOt5r22tknZ4frZ/13ruvOwc3R3d0IuNvleztajqj9sH3sXWXa11dv5w3B9SFQ5vB/tXja3B82Gf69bFzsfWTY3cuNt89PhRH7VVtLu2pUV0evOsLg/ZRY+tuav7PLhZ24w80rhTFw+8uVW76Nqj1c2rQbN1uRe11PmJ1XQ3pXX1dOUe1K1G8zTsrcmnVve5ofiTf7t7enMwpEH3tLk/2Nu9r9Fh+6h201AXdM9qVGW3dbN90ZHP1W1Bw/v6+uHg+lYML63o1K6/DLaGdb56XjuKns67NJT9/Y/h41brcf3oyXFvblqnG93bi/Wd/tnmXuuRHA2Dlemd+VUJjGJS6lllAqP/yQmMkNg6NhPEFdQVdpnAqExg9D88gdEMnqhUdJWKrjJdUZmuqExXVMah+0vEofsiierpzgWWpX7gbxzVB9HJ3cDaJ+3tj9VB0Gbng1P/fEeMjh17e/14Z7P3kbaenT3/OgoHzzTSO8T6FN30nPBQO0f3B7T/sM73SOOWvAw/eqJ72aLHvdW79tHlXn+PXXWqZ+fN3u7a4VoYjVat+/shdbdCWj3sbjxFvYP16lF3+2BwCNwFPT5YW3+RcFi5R+vWaD2Sl+xxWHMfvd3ba727GTYPRquiu+0dj/zN/rbXcOVhcHSnhsFD0xIb7uO22t24DHqHo9Pzq7pnpbx/GXWvTM5UJmf685MzfRGhGorgeH17h35c2zhfi3bs6v7QBkgfdOuWXj41e6c2OT8OPt1vPWy0n24f96wH9snqHJ182vXawSZwhk/NT+dR57B35Bxau7rLLg5H/rlzeilOo/WLu9vVJj17aW+0D0cXo83BzeP2Refh093J6nFPbzY26ttqq0Wjk+Ph2cbt8213mz29XEZqFN2NrqPgZNAR0nGtg8b+bpvun22Nhtf3rOF2Px0er4andyeHXO6e+4+jDfLcEdd3jzen7XXKbtXFy5G/O9j+eH180L6SB/MIVZmKqkxFlSFCZSqqPyAV1RcRqrP+2W5/Z0j39p6Obk/ru93zVrChHv3a/Y5PnqsiOmheHWrrufFxizv7B9324O5xZ13fHj33Grs+vXt0B2vd3fWeda0/AQo65Cmq1e677FScP16OotvV1vWmfb1nk9Ooc9G+Iq3OiF4+nKw2/dO1LeGund+eP3Zq7Fjv7D3W/cfG/sfbj82PQ+H06y8f2y8Xo8bW4L5lS3eDhScnT87JycnHJ180VtsvVdc9Pa7td04+Putj9dRxmqx7eLHdvnC32rvVx4M18tGtbtSr0TxCVSbeKhNvlYm3ysRb3+Gc+HESb33RycFY6ETPbONy437rduAf8eCoerbl3daurw9ur4OTY5c2R1d7DX1HOh9Pz6r6+U6e8ioM4uJA3DkjerR1fbV+uNdnrQN2GB2s6+Pd0+rlxV5Qvbru9c5Xdyzr+WC7c7Hnb+nnYbf6af3Gbt+t1m4fN+/UWs3fPN0/6rJ1f9ex9hovn1wnXBO7x8/NfRJdNjd3989HI2rt9oeX96cS5Hk1vNv1LwaqfuWsWXfH1aeBuOv0b3svPW+bMrtxrQEz973rXbVTfeHX7tpt8+52c6+1xppWf+P+/q7B7oN+1d7cWXN7h8FVa4c/1GvaOu+LZ30X1Ac0UNbT83AHeIHB3qHT29jfPOh3Dlr1F6bvDwdPHlt76UXh3tPOx9GabW3yfXp51zvbO3QPHo5uj9yj0cH5oEsDv/V0J46dg+b+nn5a2xrp6+ftLeLUw+7HPfbR8zfPfbu1e+L3DutX5PCWR63n5/oWe9xvR2c3a8+X1cN1feB+utuuH9vrj2fdXXZSo6x/PXz0h59Oq5tnrnt4KZ+3gvVPzf7u4c3ZXSDWVsVj6Jxf9XtS2NaGfWCdjXboWuPi4vB4f3evv+2rtdvWi4xOn486ufO0TF1Wpi4rU5d9h9RlX0SUax8/endDedFtDm9Pzy+3r7daHU9Re+eh2zjcbtDru43Lutf0HzuXNwc3DwOL7H/aPlLr+iiymLyuvRyut/jA6thXz1dn1qcdHr0c3do3Z/6G4/WfBsNV+XK36TnD/YP+lX3waevs093e/d3Jqv3inO+pjv+xubt+YkfBaOeg1q6fjc5PR7z7eHZ18dwYaREORqPgsnN9/TgYrdPdpt/XB/f0Mtg9Wb2vr7O9w6Odw7Mbd+/0qdbcffQ6g5ePtw8HMth8bpzqK58+0UdXzWXny0RtZaK2DBEqE7X9AYnavohQnVx0Ljae97tKH/eqzvB2m1rr9snOpn00Ctf2dobOnR9dW3dXD5uX1/vPx/7tprtZ33bZmbfXut6UzG+ci+Buc+3qvnd1Qs7rL3fn+875afTwKfjE1oPzVT58ObvWbbK7rj4Gt62zXvuxXrtb7fr3my37+eTe8u+2tk7afLhx5jv+89a1M+wNr/eOu2zkKZu113tyFJ2EV8dB7/Ju72R0Et092jubq55F6oPt86vRtd9jTXr+aW3nntzvnB1410+OPYgG+qOOerQddS/mEKoyLV2Zlu77paXLe/2lkTWKvP54hqCPTYjS9y63hJuzJcoYwWEE5unMSMnjnKneX9h0/S9tcTxJSuVhOF4oRQniYrSq+0HUj1e0NZ20CkFpJadkTL9N7Ko3ZCqMCU+ZqLA0ECkNREoDkR+Trfhj0zKmPl/FaRmFYCZUZJGL2B+UljHT4186LeOMYFmp59CMaFlJMe4sKSSH69hTrQyYVQbMKgNmlQGzyoBZZcCsMmBWGTCrDJhVBsz6TgGz3uZLWobOKj0Kf1yPwjJ0Vhk6qwyd9b1CZ42DuwM4yQr910pdP61kklpqZCwwfR634URJo225YRhwR4rAF07IuJROGDL0pVGhsAO89bWVr2wlpK+A82FlnKgyTlQZJ2qljBNVxokq40SVcaLKOFFlnKgyTlQZJ6qME1Vqdf4HanXKOFFlnKgyTlRpBliaAZZmgD+4GWAZJ6qME1XGiSrjRP1AhKqME1XGiSrjRJVxov7ihKqME1XGiSrjRJVxoso4UWWcqDJOVBknqowTVcaJKuNE/bDsfBknqowTVcaJKuNE/UUJVRknqowT9WeYrv+lLY7LOFF/XbaiNBApDURKA5G/OltRxokq40SVcaLKOFFlnKgyTlQZJ6qME1XGiSrjRJVxoso4UWWcqDJOVOlRWMaJKuNElXGiyjhRr+NEeXGcqA28f1GVcxmhsnwSJYoSmxkNRMLcTqsf+/CBUZCJ+O9EFNtAxU3TLN7KgQRcxWESmk3ZjVIdSQK4ExIREs0IcwLiMEc7jkWoIwMaaNjejkeswPWYChl1tfLJFOBHXeC3CgGH85Z/c8BTaRchZ67tB6HrEh1yETjKsZQN/1FW6CrPIrYvFMenQJkU9f0S5X8eymkM+als3+nKlmr04yBUE9Dh5EANjAE9qmtDkjdT4j/UICP1caObVzFZ/BfIAFubG2tu1RLCrW5TzmA3U1Fdd9zNDUYssrVuf0bpTykgREiZjgj7cEvxTMA7pwHqyj/89htq5Bb8//d3Za2/eK3f8UaiOdDllP5tav2eEB1JubZt7gN10YoGFhDO0KEOgzIl3NZchh4hPgOiST2l6RS5PKt3RtWWrlw2lEbOKkN1GOc8pTpPraahKy91q42GjW+hlq+IbQI5FxYPAsWkTYTv61BRoiXnihPpcUe4rqXgLNCOEo5LiG2V5LKs9cfUKsnl365WSS5nkkvhUub+eeSy1cVbiOAZRWu0aID/1PFHgcgL/xkZa7dIo3pniHBIvLe609IYIMmeb1aAaYQsXimmm6q1KmyQBwgqUKnjEDb3U/wuBgw/5K5tE+Z6FMQJV7xDnSq1GCKRcMfzvNlNYTv1uBXXdYgjmEsEdWzhQCuCgXTigtAM7QgKD1zPQu2uAAnIE5Yzo1kDm0GUteoIQlziWS5Ud7mH/SBADB4zAQC6pmdiUcI86uLFi3kCq9a1Yc3DEqIeKYQfe8F5wPHjbbDH4If8f/beRbmJXFsYfhWfnPN9NVSRjO4tUbPn+4EEhtnAhCQQYM6ulFoXYnBsYzsJ4RTvsp9lP9m/JHXb3e12EnPbYU5TM2B1q3VZktZN65IREuafBf0AzxRjAuaAw1xkpjKlCAlXLzTUgUlmAC2Z0WB/p9JAYMJIMCFURjOy1G3oMy07DBFLIRmiMG6cAdDhcxgxYQTBp0JKEVtkFEAFnSCYcAisEjpBkhBKJVSBxabQFILvUBiDCKYwNFTCMDQMA5QZBtGW10cShhG2HcxBwAgkQChce6v4pcShr0wJJCmCLxN8GTQGq6Bg0cIDQpESME7KCeNhMgyRTDIBQANROo4cEJLCXMCuEFQpFoDKGKecMfgoRB6ujCkMKByBAAIVdk2IVg2tJagQIsJlnFDBsJuXgCLwCB5QxeKKw3EFGBAO249LHlYMFiMLsRxgSUXaFbA7YICES0nD3Ub8jCgJMxWwQRk8hs/CHmaAQRg0Q/l864QhpgMKs5WIhDOThVVgJK4TnJ0QLxV2JgwIJwBwDoK9kjzcQ6RVgfGFQcoQVzMLMIHNLGBhKVYUdk2aHABAhuecigIEBEPrQXuVwbEUAeAECQSbALY5DTeC8WyFW8EMHnNBWTr9ETsEdJLGgxThsLvgcDMePoF1UFIS2PlMCRYmD3BRsPmgWyGViM0yJQEYsJlgOeO8UDiNcBZg/8F/WfiMEeg3nCDYEDCkCOswazguEmCE0ungwQA5wwzDssnYHeIZbBfKMawvR/GcBfObDL4C6pXByt/Gy4xLh1w75Noh1w65dsj1KyDXkhF3WokcGWRguyIN7XIica7yTDhDJYWfkvMcamHKde5uGiO+xIQH/N4gHelRMWFpvJMAQ8+4J8pTk8NCgKxhpYVTFDwJvIM9AMIJAphYstaE1befMG9OOBCqxoTTo2LCJpcwSWcy2JbGZ8LwEBXDYeoRy1Euo7uiMXmGvJFaips2YdGccKSwjRkXz8pbF50RWEUQiYUDzGOzHFlmRS4y6znPTK4JMQEhaYoDqVhjymyeyOUbTjlrTvl4acLHlemGCPxCw5HNiePIYeWk0U4RRTR23sscFpqApG0QghdqnTP8XaYrl1Y48CnNFU7PyjtYBNyYATQlcqmMBfLuYcmRzpAlJJBrDmeYuuBbA1PI5E2bsmpO+XxpwueV6WrmCffIAifqaK4dB4KYY6oxUiHmmQGcBQSByZw5IHzm+pdxMF2Bvvl0CWpON/JrjQkXz4ope259ToUOMR4YYrCDc6nhH+CGgDUEjgRYl5wb7x3QZq79TZsybk4ZeMPGhOOTYrqAm/Kc5cZwa1Ae6HTwKUdEU28tUcDxGII1JcJJYObEWhv6e0yXNKcLnGdjuvFJMV2uLOYW6C0DlKxN5qRT1gvhqcscYg4Db85IYEJAGpHG3rTp0uZ0IxfbmHDxrGQ8YKrUeOkcCAXSIgxyhqcaGGucG43gZNsMBATpHeAsusaF+nea8hKnlUTqBueRnhVTDruXIU+czg02gJu05gykQZODgIAFJzYzcLyBb7Ugc1h+s6a8i5dW+SrmEjELUhlRLstAtlOMWu9xRo1CwJ7DflYoRwS2fe5dTpHHN2vCz5YnfBVzyRFQ3VzAJtaKWZ3RHES+HGkstbBAmzSGTY2E5QEKNFuL9fj2E95bnvDVzCXXArhpkMyA4/LO2hCoyGmJAYOJ3EuiAaOJjOWWQEUu85s15f3lKV/BXAqde0F0TnPHtNVMIYWBUjE4wIJriTJnBVUGBE7myE1DWwctK3wlc8kEsxJY6dwA25VhArRKA5cJbHbmjHEYSYIkSBaw8YHZtDeMFj9fnvLlzCVQH+lgx3rgPHzuYWsbnwsTNBEWecsAZYOc5OBxlnOBbth0XyxP92rmMrNWW5VxIYk3gKAyWGrkLJfWKg5Mp/CGioxksPBOrqf1+A5TPlye8uXMJZHAXOUyk14KlIH4APyHAlGfUpL7EEAvA8EwRGGjmghpbhgv/XJ5upczlx74rMyGbQv/wWYGYR9IMGaAxjycV0ukdJZ5bBwcZwDEzZruq+XpXs1cgngkJCYmo5jAkbXW46CTVXlmc0mU914Bmy0Uy4PMiG4Yp/W6hfG4krnUIOkjhnMJ1JYaYl2uYXM7zkCE4orCuRWMcGMkrLwBan2zpry7pLlsXHgtVLQ2xy5DCDauV4jmhEhYVy69xrCbMwMyoRI4xEJUFuQGdOMm2tRYLl+q1Wfe9r6UoYDiAkOtPM8xd15zGWKq4IyFtKggVjEEXBiTjnqEtfLrmI18F/66CYqVa04VECKZUWkFQVhKHOIPw7nVPIzXEG0zrQNCx5kEKdncrInuLiltl+9Dl9e8+b4AhSIOkLTyAgaeZz6nmmskgREBsmUAm6GoJWLUCcwN4ICbBYpnS6BYugeuQ6LldSlcwkPsOWxt2N9UABfuAOc5Tx1skDwXnGtMBdIglGhp0A0DxN4SIFZu/gzGJAwwYtpZFe71BMMmw94iS5wMCF+GxA7YaA//MnWzJrq7pL5fvsZf2vxL70vOjWmsHIe9D7yZZoDjGZHWyNxmHiRtanjIwIMZ8HEO2LkbRtefLYGiab7Q3PvNtyWtp14B7kM+o4AVcw6CClB+L1ywGMw0oEqT54bQXFJHiM9uFhj2WsDQMNpowmHp9Vw0RVwZAhIL8kjAXsmALBAQy7CxsAWUNsgA/LLcOgaE4Ybth/0lQKzEAVIHI5FwHBx3QBQ8otQBu+dy42HltaAy6JacVwZEcb7WFd73wAHNO60lo5vmii+9LvUvVCtkg9UH5p4ACvBUZ45qa3KrCUYasCBAxmNsKEPZDZPdni0BYsnWaAkXNl/P1RSUATrk2mBgAkXY5wQkOG1ZjIaX5xkIeNgFudYGE5KbBYi9NkDUTayWiULjdUkTYOElym1QSykNNAMYJpBnHVAHSpFwkiqtcmCPJCFM3DT11H4bIBqWZUuQWHpfXvQTZjNFASMY6gyyInOwOZATFiRh5qQnwBZ5YCo5lQzExZsFioMlUKxEhwRx7ymgQ5YnTY7SjChkBJAJZCmSmRY4uGJKBUBQN+xiYXfpvnvZPnBZHmi+L+UBHZJdGGlxuCPVyFHFmFGZdMYZEsL3YIkCjgRywfRNU0g/WwLFkl3kEi/QfF0AAvvMmYzlHhafWothFyBGMfzSeUidRbSSQjkE2wTk5eyGscl7LYBomIMuMYfN16WCxFokLDaYExCXsUeeawCBtoSGtAMuI0Izw7UEFpLljt0sQOy3AKJhBbvEKzRfl0eDKWqUt1xpi5yCE0F4JilWBERGY3FmUMYM4BHlc0/5DQPEQRuWaBj/ttDIxvu5+UjINpKJjDgPxwaAYFEGnDJWPM9d5pEFhkEiI7XLqPE3TGn2fAkUKymDC3dy4TrO55pnsOgwYyVALMiC+SYB5hl5QijMHk5BfuMow5Jp0JINd3PzL70uAeENErDLFVBBA6jfSMAE2hOTg2ANi50pAJISmHkbTIxvGCCeLQFi2XR9afMvvS8RYsa9ZQgA4OGX8Ep5Eo3Nc8YNt8EAI9PGEJ8TLe169o/fgTK0gaJhsr/MITbfzw2NfJaFaxH4AdNFxlmrlc058ooYDAgAXltgEzJnqXA37ba+DRQNV4VllNh8XzLLSITkd8ZYwBKW5DCIHJgkY3Cwf89tCKWeA+6QjAPLtZ6Z6HegDi2YouGi0cQUS6/L40Gt0g4r6oSWmQeuwTsDDAPPsQBGChhMw51mEmEbsresRRuyb27z/rxtTzQ8U5b2xNL7UqesQFYCGRE5F/THJgfhglGWS8AcWnMEcDEMWEgjgHRyuZYd3rcHxYslUKwkkxwJEBWCpQoOGhOQloBMwHIDK+ByaimTTGGjHc8pM5rdsDXfXTInXfIyWuIRm69LDSJCiKsc+CXgHAygRswt4lQjpr1TymVG5HAwXA6ctDBoLVXqtwfEsyVALDtXLUuSzfelAMWpD3GMBFABDtwTdU5lPrpcSRCeuCZwKIBrFhjrjOm1JMlvD4q9NlDUnMraFErVt/P75aA7YbnKkZJSa6c8wkZ4qSjQAY6sygkIXVo4YL2YW0uf9O3BsN8Khpor3TIcGq9L8QlTKxSsOkjbAAEJc/BcGEyDuQyG8wFkFfYBMdQLoCnrAeKbx3A5aMERDQ/CJVa6+bpUvluXhT0P8oQEHCAkZrALrIeHXsJGYcFTKJM4pGanjq0lR357QDxv2xENx8llVrr5fn4X6bXKMTDLkqjcIWaUC+mPHSLGg+iIM+ARADq5Z55naj0c8c1B8aJlTzQcRpe0Tc3X5Z5wAhhoQbXW2EVbQWkocEskGCZwTUNoaUG0DXf3hNMbBojDJUCs5BQ8V1qGDF2YEWqM0EaRDFoSglDgc7EzmcfOYiozzYFVvlkT3V3yxFhy/22u+NLruaKVcQEoP9eaUqoN4rDaQCwlLLUABkGB8OA4d3nOMXNiLf3itwfEsyVALHs9L2OB5vvy7slSbiw2FJgqQPw8z4N3MYhJmgS7d5CmkOEgcRlNXVBK3CxQ7LWCou7t3apbqL2fg8IqlmcgFnGVZV56K+AUaIEAGyJuMh2uH5ABdssCY63Wuo/89qDYbwNFw8t9CRRL70vGiXiYKAJkwYExyKl3kisrQH4wsD9EELR5Hk6V08Kv6fzwPfiFZUxR9+5fIg2NtyUbrSxjGLZKUKcAgnA50ATgHYyyGcgTHOfEEO4VyjMiTH7DEObzth3RiGnQckXdeL+4pgOmOdhjMc9oJiwxTjlihOSBWwDqCbsoo4IiwKdW3zA88aL1cNRjOSwfjub7uYeuCS6bJPdY4MwxB8hEUqMECCBYaqelZgQjm/nMW72eyc734BeWD0cjhkXzdCy9nnt2SmY1zhWizFJgnLTDNgO5QjhNlcksSF8qmPJy7eEk3TAs8XIJEKtNdqhC2MLotGcgNXtoGEQGLXNACx6QAAVA5FRLiS2gzXwtm9XvwTg1bdCXQpIsiU/N13Mr5dwbJT3gfUMJVsxkJsc+z0C6DGEXMpCigLeWnlsQN9bUK3wHxqkJiOVILMvq9+b7Uu0mZC644TD/YLWsPIPz73PglBywCXDuMfOe5EA6AHuAdHWzQLHXBopGBJoWSbLxvsQDHhjD6HyiTbiThb1jhXVIZwxbJsM1ppNZuMBCFvbGjWOcWkDRiLyzrHVuvi8ZJ21DgnTYCx4H4dlIrYhXjHpvcwoiheQwJKFtZpXP87Xup74H47SMKRoRh5aUsc3XpXFfHnxGgwE35doyr+E0MBEM3LUm4RYHa+sIRSBgUEXMWvZL34N1ajse9UBLy8ej+X6+J4KorTECpMmdU7mhlnuJBbBLHk6JCZZNTgEK8QA1t95NxHdgnVpA0Qgwtcw6Nd+XF3XAJ3MjkXXGwrEB+pFjaj1hwDJwikgOv6WxxlAWLvluGBd52HI8GoG1msdj6XV5O+UlkkBArXYiywwIHsrluQmu9UKqkM0U50xZG8SrnKzn7vM9WKdlQDTiiS2bfTdel8w0DpwlorDqXhoEyITAMECi0CxsCc94iG0kjKUcA4e5lm3DtwfEqyVArLZzJEhp4JeQsBmC2dCMMk8LxxeBgZPMTTB5N5nIOLU3DAvsLgXJWI4Q18IvNN4vuEjY9gRIAYiYWFMuXQjRJjTIDohTk3lCJcppBjiRW3zD+IVnS6BYioy3pIdsvi6dP5DNHXYOyAYI0xkIUQzmzDUDbJEzCyIkgxMBxEPm1Ah6w7iFvRZANAICNgGx9Lq0cELUU8lYOAYuC+tvNcIAHuwkwgwFSx8sctgcVgA7ccMErP0WQNTjIC5fRdTfzvcD8hbOgwIUkUttOdDH4AMIMiUSykjgpbznnGATzGD1DROoD9pwRDP64xKSWK5QcpAe0KFmjnHOCGwMGXxjgRwwmutgNR+0tFQ7kwfljJPr2TV8Bw5yeU80wl4uCd3N13PtgyEeRC7EnfJWIOeRQcSFRJxEAAZRSubATwjhRUjtuZZ35PfgH1t2RSPa57IWsvm+xBNWMKYFiNVKZ9CdBzkKK2V8HpyGDfWIW49NCPpovfdzm7ersmUpIMT8W2bLssEUl1mjqDAqAy6XeE1AHOQ6RmQhNiBAGIfO4agzvg7J67ICdIGru8DVXeDqLnD1jx64ussK0CHXDrl2yLVDrl1WgC4rQJcVoMsK0GUFmNscdVkBuqwAXVaAGzPdLitAlxVgKXBrlxWgywrQZQW4UVPusgJ0WQH+7LICdFkBuqwAXVaAmzLlLivAZZaSXVaALitAlxWgywrQZQXosgJ0WQG6rABdVoAuK0CXFaDLCtBlBeiyAnRZAbqsAF1WgC4rQJcVoMsK0GUF6LICdFkBuqwAXVaAVa/L49FlBeiyAnRZAbqsAF1WgC4rQJcVoMsK0GUF6LICdFkBuqwAXVaALitAlxWgywrQZQXosgJ0WQG6rABdVoC5er3LCrCQFLusAKVWucsKUGpbu6wA5fbvsgLMWaMuK0Cx/7usAKUI1WUFuNzOscsK0GUF6LICdFkBuqwAXVaALitAlxXgWlkBioH/MXbD9oELPjdEaAw8qw4cNQZ+Mh64metN4t7Ypne2KduqD97rwbQcPYA5XJDyHMg0zuDY5ZY6peCvTFDq4DGRgI4ULJZGfOGy9hcffXBev8bo8WWjf0zoJUOnXvLM0WDnR0BsNkaA8CgMx4ESahaiQxougIfy0sFmsn/9oVMU7jCvMXRy+dD5JUPHVIXIQR4DFiaZU9ij4J8J9AdlCoabK0kyqwycZM69EX+doa9CkCCaC0m//tArGBKIvbMEc5AP4ZxqKhDgQxAbvKbhSkXizLlguQTYXRrYwP8LRs6wkF//kFZGHu5vTRC0tMmxcYJjGXzwQOJ2ucWcAm1yGTCgHLgSpbH7XzByzrIVjMAXUqTK4JE1TICsp12mPYL9gnVwZAIWF1j9TBoFTL5WxDDGteHZdbmYH2Lwq5GjpGgFcvwCFqyKG11OHfGwQzLDQOJgOrMOSJFR0snMeyLCfVfwrCEhFInO/jIjf9F3570Hztlcm8bYMcZCFGNfZ6BL8yz5XMVgIMB9k6DzAaZX8wxkE06V5dQJorIcmOA81yhELnPqhx3pyt1AEMlWsFby2ofwPr9zn1zG04agjV4x7TXOgZ8LapGMUZAIqdaZgi3CDLJcW2Id/BHXPoU/xOhXIkCCBf82o68gQB/0ldTCaJWgQZ4g3BoQyDMGNJ4BswGyHkLcE5gCz63+Kw1+/3h0vnniei/61o0awxeEkGL4H04GUV3gp4y4axP8bX5nO419afpzPy/jBc8FI8HcgloP5CcY6ea5EcDfOpAr8oxjkWnAjBY3Oa0fdPRX6XFoMOdvpqu41x+OTvp6sN2fzho6nO3723fRDr67yQh5sLnD2YPN4H6++QBjDlvw3oO78kFdh7O9lJrjb/cePf3jydb2o/2Dn+7z2wTd/q/t/yK3D/ae79zaWLIfAg5ZoqCukkxW4h1YRByihBvOvM+wNdgoxzIrHWxJ67TlwZcBE4ScplheW+tLFUGYfFOAiLDYlwJFNIFyu1Ehu6qCvKqCuqoCRlfWwFfWIFfWoFfWYFfWWNpDSzWuBCi+EqL4SpDiK2FKroQpuRKm5EqYkithSpZgesWpu909+y7PFu6IXIYrDOcQcOfAVwKrDpguCzk/8iykspLBHCh46ZmQgKpBrLZHvUezGloLMRNF1mSBv5AoeSNyGeJEM2UwkCUboguT8JfhihDhRYhJKJ3A4QqSXduLvCNKHVHqiFJHlDqidCOe/e8gSsUonw/t8jgzgRD9yuPUTuWeWxgFDToiFoJYC24c0dJoQrnPNQEqSAhDzmQLz9EfbJwtqx68iflXHqXEsM7EMeGpx5SGPB155oO9ucDOc2M98whTZonCiNKmbuLHGOUq9Q9HVDB2DfXPNYe/QnlPnIP11ywkhwDehlKSORRyWYWkdMTh3GOvXaYUziz1170e/CEGv0rnyRHnVHyTwdd0+DwPWSwyH1NzEGtzZAXgYhVTV4R0WoQqHG60vPOW/bVGP564zelpftKvH1COBSkuZ//ceDrqnevJsD98MwXGItkQ5I46l0OnynJJMu5CIA+cOw1ceSaIBcqgkWM0C/Y7S1Yz48nIAGu8OXHj0WSpZ45KsgVzHk0i1Pg2CUCbmtHYHZnR0PffwPNHakeTg774eP/JLrw9nbpJ7eX7/Xenp5OP/e3yZeTgH8mPb15OPpzL+/Y8tBmmP532R8PitXrwfsjVe9d/vxvhPu47e2TcYBBYpf8JIDPHzrw7mvXDii3GjUPy4Utb+5SYrr6NVyFhhk9BIiikDCi5D2NnZvOXE/f+tD+BzvtD2z/r21M9OHIgwIRxbGyHK6zHJP3NNwIfMXHQ9sf550VVYIU3VjawTVm9GZgB9OqGxoUmoM6dmItsoC+Kendiu0X1eSG0UxRgIKdDl+SsO3/+4xOUa9LUmvO8H6TJ7csmGPTDl35Zn9N9XpvTNr9k4LsjWMvR8LPHvRPguhOyEOyoy5boshnU27h0LjuV5YEvFr/VJXPc+TAeDd1w9iXrAx2vnt2K/Tf/8JpTahn6kk3kmmPfDaDdDSdgNwxmNwB5N9zI7wZkcxgCYh5idMnUqJTtk7tGyy/L5uFn/DtlFk/ptlMO6pSWOWUrTgl8U17blOo1ZUBNiUFTrsyUPjLlVEyJBlPuvZSSLmVpS8nLUj6vlOYqZX9KCZFSjqCUQCfljkmJVVJOkZRQI2WbSIkWUp6BFGQ/RaBP4ddT7PEUeDvFnE4BmVMs4hSIN0WhTSFYU/TRFJozxaVMIRlTNMIUiC9FoUsB2FJ0shSaK0WlSkGZUkSiFI4nRaJJYVhSjJIUoCPFpkhhGVJEguSQn3zRkxt28kFODrrJOzU5ZiafxOSOl3zRkhtW8kBK7jfJ9yQ5ZiSfhGSQn6zRkzF2skJOJriH8e+X8e9X8e/X8HfjWOzWMfEuW5zu3Qoe3q2cethvi99y8ftQVX7DzpsXXlZevKy+CDuzUuDVgqgWsmpBVguVpsMerhRwtUCqBVotVCeMK2+eVQt71cJ+tXBQLTyvFl5UC4fVwstq4VW18Lpa2MW1sfHq2KpLUwXVs2phr1rYrQLxWbWwVy3sVwu7VVg/qxb2qoX9auGgWtitrs+zamGvWtivFg6qhefVwm51gZ9VC3vVwn61cFAtPK8WXlQLu9Xt8qxa2KsW9quFg2rhebXwolo4rBZ2qzvxWbWwVy3sVwsH1cLzauFFtXBYLbysFnarO/5ZtbBXLexXCwfVwvNq4UW1cFgtvKwWXlULu9Vj9qxa2KsW9quFg2rhebXwolo4rBZeVguvqoXXZDUjCQ/0cHruJpHQl/ZzS1x0ZFr/9vSPvVL5SW//18P/in/x2w/uPt7fubVR8rKVapjffkhvP+RJQbpZeYGqLzZKzjd9+ujpi5/Qlko1bm2EMZYyHgylyfhG5qaqmL230GTPR7Z9SaU0hEUvKtKGOpeaOtn949H+/h9P5y381/1qH5Gtqteh6Pb9ag2xokYJhchUNirweYXNlV/OB5+hMNoW9jNNYOfl7hXDr9RAW7ylB0HjfmjhEiM5/dvdFzt7dx/uwA65c5+yWyVd/duTne1Hd59WH8cRPflje2dr/+nDx9U3EUxP7r4sn20+eVT7MqDpvz17fnfv4NHjHdgu94uXt+mtzbbH+FZJrv+2f7C982Jrv9JaJN1/u//H86cHjx789Du98zt8gW7NCXnzFQ7A+FTqzCJnurB/XBigLrQS5a5aLFGFDzk60ePGyUPVS7PKMQS5GQRmeLYd7frwVdXCaYR65Op6vHnGakNo3NsVX93nS4Nor7jNm2er1nr1oF3WeGu9neUZttcLOpoNenU91TxKtbE2z9Vl411ZN4y5fphqfbT4pBUf7i4v+yWV2RJkLqnMl8BzSeUIS3bNysE8d4Nfs3LUO4vrVT4MRqob2TUrw0mOh3Z6enKiJxdJEVZVQqHbG6OxGx6djybv8tHo3dFZf5Ssa6eFchDk1aA+LOVRFnTAJ04Pj6bOjIZ2epS72bmDJurVbm+EJo9O+sPTWcAWlGzJ2wsRutRWqOazo6jyGr6JQwtPoH0/mrijUmC5gxEvBj1vnJGtwrXjyIxOhwAUUlhQTo+mx6PzYfjqU/HVbPTGzY7dJABjPu2oYHM2xJLM7abXkm2yXKtN7RzZDLEltfGEZSyIVHMMWGKvzQKFFP+qzeIgbS4Q5OXaxjZN39uXH7fPXr59uXGJvvFSLeV8blPYFKdhuOFJAG0CRFTCBi1kfwg1Ak5OQPC5dbk3m8zgfJPpTGzmmc42tbFI2yzX3sqNEpQLtSWTPKTtELc3jp2ezHIXqaOsDKPQSt+D30GMHujp7Ghed678DLrfjAcd71cZFsdYMAzMRG1YeO1hpVa+5rAUIuFO9QuHFVv5lLRKZnRy4oYWTpIf6Li281ioiqAsRvgN7ksZsZrzHEkcfNVg2XIskGPhkoWoTBjZafY7zX6n2e80+51mv9Psd5r9TrPfafY7zf5Gp9mfbXSa/dlGp9nvNPudZr/T7Hea/U6z32n2O81+p9nvNPudZv9H0+zjpGOHCU9msF16i326UVe0S8lSlK/h6WBQRLl22DtPoIIUxkkkJKeWQq/cU8YFDCTnnqPcy5CZ2sh/Z5/FXUI62D04qxNX74xgjOuBnY6Gpye5m2zU4jv1Z9HnooKQewEjAx3sm2lvd6IN/AhN370bWiqbgCmPRzDFPHxNYSkLBgtqpF2wExwn9dxHY5feeR2jjZfhke5sPAAY9O5PkrDzj9BefwjIdDAKbHBAfXfvVXsk6/bI7rxm6/Z4v9ojXbdHfuc1X7fH7WqPbN0exZ3XYt0ed6o98nV7zO68ztbt8UG1R7Fuj/LOa7lujw+rPWZr9nio7kTt9Fo9/lbtUa7bI0Z3khZ8rT4fVftU1T7Ft+mz9CJEmBgvZG5yal1IvhdCuJmMYe2Z4EwBAhO5sBoZ5dEiDtN18SSgLoIaeDIjjmjHaRYiJKLcMokpyUIS9NwBOWDGA7djlBVEZkhpvHafQG7EUp9cWR/AozETiEtjQ+qb0CdS3AgiJFbYhnCkjrps/XmSTOBmnxpxI4lXhPKQvpEwAnwK1bkXOpfKUMSckTkQDaaZXsT7vXaflBfBohd96izkwLHGUw6UiObBSY5K4AYzDSyiE4zQXGUZVgwxJUzzPrujQR0N6mhQR4M6GtTRoO9Og4o+90OfzvbuWttv9iZIsZL/szEYGT1omC4V76ducuYmS+/g/9sbegbC7NF0Njk1s9OJ+0I1zNEgavr/vKYKeqGADLJxGspnSfRJ63I6mZtxwHAC7CZuejqIOjg97sPz0Mv0JN5FtJqETUCcD5dSpUAvQwDUOLm+71decMJ4DNSvZzo0Vrm9Ssqk3/rq/pPDiB/eTLSNcE2nHTAWqiKFsE9gWLFWtQMkVFi6QluUdhNMc+aGi+HfDdvBfQhqx4Nj12uoHgsmIyxnVE72wuca4NsbDV1v5Hsz+OYEcE/P65PR6bQXZtObutm0dxrCScxGvYHTk2HveHQeCkHBCLukNy3b1oOeHurBxdRNb8fGnoxmo0nvYOKGtndfT3p7I217Bw56iE37yeikh1XGtnpPRzM37el8dDqLX57pST8MIfyrAcdOe/2hGZwCSOBHrBFamIZJ6GEvdz0/OoVOcjcIYyte92bh063ePIhCeBH1jnH4emBOBwFDT0cnrpfrad/0bIUxmy5g5mEaTpvjEkrVYS26g+GE0Ayxh6S7i4sSVqU9nENk07YWi3Z/PqS4FA6m9mT3YS9sY8AxYRDhudGTaQMKoY0FBSq6rfS7gj2c78DFxtqIGOzETaf6TfiyTrDm3zxOJKos7sC2CLuVBipWxmWdUTQ+rfdy+cdBTTYdj4ZT9yBFRoNG/hZU4XvF45+ayvT/2KW3InpMU763GtKBPb0E0rb/RbC+dwmsC8b428L65FSM335rWLMqrO+vhnVgzFfDGjDxHLyfD/H7l0C8EAz+AhDnVYhvr4Z4EExWQjzV+XKQb18C8kIy+guAXFRBvrMa5EEyW73J+9YO4Of5qPf+NLCIgVQEcH8+9HcugX4hJX5b6H/Q+EJ9a+hnVeg/WA39IKWuhP5Uh8qBfg+tnlgg6mf9lG3gyw/Bg0uWoRCd/wLLIKvL8HDlMkTRfeUyJFE5skwgaUwLxmlw6nqod6ynwKy5YQ/YVwcC8HwZzqa9n9zwTX/obs25rLZ1eLh6HUqFwrddhzfnaHDxjdfhUFXX4bfV65CUC5+xEvjLV+K3S1ZirvT4C6wFRtXFeFRdjJZ0JuU6RAmyp0FYWlQ6iZUioPVgcKlMsQILPVoH5mINmE9PjYEH87ByVwBSVFfh4zEaqnq/V398fY14VVxutBsg9QLk7Sjs41L58HRZ/97YBvOWdkFCLc1aCp+1o8Jnrc07bck4tTM/rJiPdZa6naXusqXulxunLqzkmrZkyzZwDeuypncnardRu65R3GrLt0vM5a605LuG3d6nS8zN/i3+ppf4kFY8RVc7lDZM/9dxYP3Obptf0xvz2k6g38en9nOcZq/wxP1e/qaf41B6hZfqzfE3/Q5ugVVPwJvs/Lfa9W53pU/d7krHt92Vnma7K9206h5TdcfEmidgzfmv5uJX892r+uHV3ehqjm8177RqpzWfrbprZM3jsOZXWHMYrDr/1X33at52NZe4aj81R7G6P2bNf7HmmFh1Mqz7CNa8+mqud9Wmaw5pdb/Pms9j1X+x7n5YcxisefVVW6v5utVdSqvekHVnxpr7Yc1HsNpAzXOu5qBa94as+S/WnAxr31Rd76q+vDUP18O6A2TNS7FWreq7V3MZrvnL1j0ba2+q/n41t9q6L2LVE7DmcLvSLbDzv+/877+J/32UTS511vjaoWGu8Ddp9cKjc6eshefV7dVeRqVT1sLz6vLKpFqZX1GZViuLKyqzauXsisq8WlleUVlUKseTflnlrFo5ooHVteuqjCrQt6tAr8hYDXAnMaW9HqnV4yvqtbg+Ltz6brd7NzYGsb26YovrY1vrVfGq0fgOXV2vOsMdsbpedRvtqFX1Wlwf28balDYuG+9S3U9t7mef40m2Ujqv+XRd2z3rs4yfPtun69ruWd9jWAufrmu7Z32XYRU+Xdd171vHZu6L3BBXOxR+ujL0Wbt32qdlA7jSDK0wPDs61tNg0YidRirXmudMaIuxC5uZ5lIQTrXKciapl4Rbj5wRmWYARcm8sTlV2prID01GgwEM9qu1GFZoYXq3d9Zueoez65je4YziNU3vFqi8Ym8XjCGnPUqiDcxgGi5+4q2zHtqem8IOD7DunURjgbGb9N7owWA07P30ZPfhrfK6Gr6JhmjwYbKfCzdFwYau93y/Zm/3RL/RH/tDt9U7iAYJjUb1xPX0eDwZfYjdDi56wzhk+GFhmJN+fhoGc96fHcP4evrMTfSbdHEOQyBoC6neT3MTumiVFzBt7yG9Feez4vK9+F5sIdr+Ob+1yl7PwpPJCcwoPoaR5zrvD/qzvouQnLqBMxFEOgInjjzUfAN0vWbbpWfhqsyOThJozDGc8d4o3bktFuu8D8M5Hdt4fXc6GwGUgoUjwCeOZdw3s5aBXIxOF4aF0ayxb8KA9WxhZBC2AUx5qcewJNNRtO3NL9rMFMqFD+PuT3vHbjCeLuYJPOkUdmSCdXGnWB9cGvWi6zjzrd4vx5Nfe7+Mf30UnkK74+LOrXfuCihME8wDkoBPT8PlYS8sRu+X/NdFFxe//Jz/Or8+rr+CvofT8K8/HZo4wnT//NPu9oNb4bu0FmUtGL6O5qn94WkwA03rNb8i7cEo9aKp8+PRtLzQBkDr4UWx6PGYl9ephVVIYS/aD7fdALIADh3mPALJMu2edE975mCh3rlB/3g0sosVTL0U4G0O63x0OghGqD0TErCFjRK/Sz0DoHXveOL83/5743g2G0/v/PyzG26d99/1xyDO6q3R5M3PofTz7gJuRwVEjsrJ/vfGr4flF73NXqVqb7sA3oOi6i8/61/j4m6sY5O6Te9s09WmktU1BSgkCMChaD1+dZvKgLo+wNaC2hhtsTVtVtO4Nhb3wOprmRKo6iX2uWDqY72Xyz++2pRgQQv+Y/ua5qogP3ylFQjAhy0elqG4UgLgRwyNee+naFQ9hb1+a02r1iTglEDiX2sp+GVLwa/6eK2lgBlcz5wVZLSVazGD8zw9Hg1sdZ/HMx/tPUKvdprwACCF0zCmiFkaa4i2VA/QpkL/Z01T1yQ/flvjmuYyfAXjmtoyhCv6iiFIafHRO0zs64LApa962yV7kpxtqqzc55iFLAwnywksWlqYhbTywokvbPDCgmllGQeeXiuEMqd9ph0XBvmcIi+pyqS31lOWY5p5y4nPdZYJYkyec5fzZV74i1us88KHj1fwwuw6vDBhiq/BCz8vWIeq+qHC8tTcMFrZOt0LF+iRbgeUNgxCNGx+46aJY0gOJ/1p4lSAvkQOMfhiTIoWAOkN4Zj1QboZBxFnOEvfFxvr3A3OEmO21QMOKBhkGR09WOZ8djCRA1Lm3p/C9ksjHMRzW44n8QIm8dqTaBdwuzIdqBxtvYYXJeMQ+cDyaxg8/hmTBYtXNhV5sQWigGILx7xNrscwL5TnEfu3IqM2mB/rs3KKCzPCaCY2BSj1fgqDDVOZ3ioZ2zCy0eD0ZNi7dzWHXWetC377+hz2WqzNfX7nPrk2a9O680oGJnhMxWVaj4lJI6hgrexroeysirL9lBFX7+Xyj69G2dUD/B/3+fXYmEW62s8GOJDS6JJ2GcAv4VPSCD4T4GsaQ37XJdi+NtksP1tJONnnEU65TDjZNQlnIiINwul8hjyjXFHhlcwlYUZ5rrGxXCnBsMsURVYGb93Me4GRD0GEuMTc85yqfJlwfnGLVcL59/OPr1b4by7TScYzJuRKOvnnxhsivADCniGitUEIf4iBoJuggnbgz7K+TXGjlPIiJDQ3zjPug7+wQSTjPscZs9hkShlOvdYOQYFrARNXDiMr2vRt3EhntCe5graxIrkRjGXUe08tPJCOWQV9mOD+jR38j5wSLvfEBbdqntVB9YF9WMFjyOvwGJRk2Ro8xt1e9HUO6CT4owaNQMAgkTAVpLtUXwXVFQ+W7pE5COqwOdmuULdInaM5fMRAQLYLxBSbrGjNghaiuKtYaM2g/1aKXNC/yt3GWoxQ6RGbhjltGWdlLjeJ4tLVfgkNAoDjujUntD6FpeibU9ghFRf+66L3ysa4NoHdubaaoGRcKGrfNuuR1Z2q9M++FoTZZRBeplKNj9eD8M41pf+d1X6VVUkAwArcu3fngEGuC99L5Pod8cPDV1zPdXVntf9YYweX6iua1Fe0pr66NtAvcWLd+fZOY02gfwVdSg3o6rpMYUm1VvGE8vN4wgUE5zyhvCZPmIh+g9GhLEPOWmZDMBiJdI60c8jn1hvJMTBPKJdcCKS8QoZZSp10CKoRKRHl2C0zOl/cYpXROTx+ffeLGJ1MiTUvFsM9eM8N9HiaJO1xPwTgGI2n8eajygNFZiVclNRu+dzC9OGKq76gOO79NNAnudW3kpaSUErTCALrlBwlLuN1GnYW1+N34mFfTGum485tYX8KR43uAqu7wGrynHK1a/6S0qHcauVOKzkltIXwfI+tz4TKqkc+xl+LnGBcpSfTDH/gjX6u+PxqitI4td+AGV0GOhD1wvOpFxzHSrjfClwVgL11Aa7Ln34bCaAJ+q8gATQBH3nUa5HzypdfmaRn6AtIeiRvDZKuvTJOAJ3VnEucZd5joZkKpkUZ5ygTmEp4QnOsZW6l8pxlGDkhNMZOKrtM0r+4xRihW5/p/qDYo4H4nvWL4H6F616C2GkyQhOIZ1gpABDML6DKCD8g7on2TpO9+lhPp0DybFE8HQ5G5l1RKNyHjiIaHwarxELFGK3dgiFX8SRAVg8AX06S11EKYHan4DmO0oNKiLNcz8zxRmXLA40PuD0ALnr/zwCZV6zsSLQ7BLJ6BOdxEg4Y/nQ7BbYLi/m57SrCuGxpN6Yg/ZKWOWFRe9hsuWSuPr9ZjloAsTKS27X6ga+P+vZD3DttfSIl2XKfdbu1r9IRVqwFZvVLwa/SERFUre4oKVG/QkdBMSpb9lddBflVZkQZuQR0SQT4Kh0xhEizo2iZ7AbuxA3TqT/y4RY8UNiZDWaqR5PRaFbadP7+8fUzyvTT0FutWIlvWK1TqpMJIAGuDYg3wlObsVzCfrHUqMzkLKdKGGEznSXU60pJZXYxDlMOARQ3p65AfICtjnU4LzDJgTtzg/hrOruofPdh6t5v3NlMCRVsqjvWkyj1pCrJliVB6kMy/Q3Vw3i1MQGsLEQ+5YgwqgWyLKNUsdxTQzLqEQ/pAxgAVhWTBMQb7gOcZdgRhJnICcuxEMZSpJynHmfaMe89Qi6LJCYyxv2Pbo6XzQCweRHPMspzn6q8A0h+bmLiDDbmaZZL0rt48v402HlGAlEGiay+jkYjYd4bx33rWlso2Kt5GQjhu0qFTyUmrAmjKHIjZbTaWNT27el0dhJHvBR/MozkpNhyq2RXRoMh8JvJ6HQcmDF7FiyvLXAiwNLMw3ZE9h52b9gX/WE/8CcA00UzIaBmaCZYbk/mtHMDZLlfpmOQc+K+AXEjRuC4858GUUVykCBejU6TZHcM0mrvF/h4NHzza7DGcb/8XJRAkpq5k/EsBXtcyKgVATHJbMf9N8chJmWM6t0LttATG+VhaB9EoRj7Ukc1+KQXwZDE26qgOU7T3ILOYdi//vLz+Ne4Nif9dGoX9tdJ6RMYgdFpAn3QxxerF/ko2GJH8A5G7I5CpFZo/+h0MihXJryewlBMcD2286ezfgz6+jnfjmAEx8HsfHp64iZH79zF/E1qalokKxnrN/3h3FMZNvw4ctExomxcuxxYwHfzE+OGgKuMW/Axtf0YTlg/BnAIHAgHFi2TJJO8cvaO5lhlnuzIpeHPmaiS+SmDQUQj+klix6IFf7rfqHEPgn9K1SLrGnmq0SCxy3c2TvSHeBBjc2E5FmMA5HsUtsbk6Chc4T2Srx7bpy///vSjfh7u7mrlsObD5L5VeINUXqZTfFSGlfnPB/EPPM5T8/MXwH8/uBdEmXA0w1Eb2qWXnxbywd1gkTEN57a3n0bdCySiRKaizqNjxjKOkAzUrYKX/qzzOQ1upMEzNCh7g/42qOQ/2tCqHryBhZgdn/RN5LrLIEghOO+nJmIo8W6aUWV7hC1YgPvNaQoJFS9YCfWaZZqEC9bgZ1iiq7QcL3578f7sVVruSeDh0/Mn28fv93bGgWJD+2dRHigXkLIPb/vzL4BWB/IJUkY+GAXBEnZcXL+yOdF///q9enX4zj1vvl58u1Hltyv8MyM1frmBeacXJ+Pj0TCMzV38fpw/NP0/+r8/ev7xEX7a/11twcN3r17uHT96O84eDZ/y/OW9UU44f0kUtg+fnuWHL7x9qCavD1n4cOCej0ev3tm3+rka778bvHDv3n04OBn8/Y99Ht8dHjzdNw/3Zvn2vcEL8mGyfzg+0y+ePtcPxs/38O+7L9De0ycPX/xmfrv3u35px4cHj/iTw6enBycfjl/gB+MDMvj7/jv1MN/Beu/gwYNXz48fPse/v3p2OHjyDI0+vPr4+6E7fPDy+eFgVz8f//3g7e8Pn5/snOudgX7y9gF+dfBgog9f7z0++f231+jNR7OPyasX99Dzdx9+e3Uy/uPpzoezw8PxhTsZPHn99vfR/uHsYn/n9cHjFw/6h8PX9y161398//eP7hCf64fq1L1QZ/bl3tuc4MFL+uIiv/9IPDo5Rva3ex//6MuzVy/vnT8+wfz14R5+RR6gnD46fUXU7DFdwPIxvXdm6J439EU/Pxx8NGRwlgPwoR+sD58FuP7+xwMYzw5/9eTjHtMncQzYkBcX5fun5MGeRsePXhN8qvG7vn+2tW9P9s7vv2Yf3uz72e/3p/cfvnz4O/99158c2Gfy7bu3/d9e/PHwAxo9MRuLjTBH/LPRuyCurtwWx6/o3tieDJA7HLx79HbU3z84fn3wcO+Pw+0nyD0cjx/1z/swVWyGTwf1aeAd/duD/b2Xd68zjfzhm9/o+80zvTvbe/wwf/uUPR69ejv52H/syfGjdxNoafNZ/vrs3vmjtmlEujVXNOrxeOvkIgjYGpjjLajxc/nFz8DaADKoRWBvakxKPuROUJUAAg2NXPS2Q9Tmu6UFYbhVuhejQNeUkhV1SnQk1XMsu4wWkgdXCikeme391wc29w9GUSQ4DcaHlbfBfev+/qvfn5RfrnL9Cq5mqzzNwruNJXfDGqPZFFwLUaCG5ZcoA6EI0Uaoc4YyTDH8QZVQ5ysReME5muNRP1LsOv0MDMX8riOo3qAf3zdAzy+SqqWMq7QRPa1DhXk8d7SeTLQ7+bvyfi4TFcW6TDSvUxrEKBB+CJHISpEblrucO0y0JJgaxozLCNMMkxUyURFZHVbm68hD7UIQ4yDC5AYD96SE5xlROqM6A07K5VRqagQiknJaE4Kwypk2GdHWEGW1B8aLO0tohp0O7nXC8NyrGEmgTeQBxsVN4MQAFbOFBnUhb4RIt3qwEJnmK/+prmf9VPDGFa3jRi1MX5SiKwrZFKuvwj0AU+BW0XzJKAr+g0Dzw24oxdSQTSDwAO/zovUGT1ZwE8X4iq+c24wfhoMGeEOHbg6g71BlPHFn4U6qXKTxaQ6wOnZzxlpPzHH/rFIeDkczPT+W0QsQ2ntWnNWN2w32p0UV1Di6kSNrO7q4maVgfnTlj3V0ZyBZ7i2Obio2jm5Z5wc6upZ7GBbJBcl8JoWTCMNJBGbQW5/nRDqiuRG4rr/QFlvvGGYOZVI77yQBDjf3sKi5yETmmYBTzPJ/19HN2o9u8Ke43tGlxAJGA2D8tY5uUq42jm6UntqOLllFdYn4sY7u6cH0fLQ4uqnYOLplnR/o6HqBOZNCe2U9FVZzOL9IoBxIDiVwEFGmNBAfVzu6SPMcZ4ZTlHnvOBBozaAWIcZLJJXJkc0FpvTfdXTliqPLrn10ORLB0vgvdXTL64ra0S00HW1Hl646upR9+dFttRm/3fKUtz4VrU+zoJVpazjq1Eo8gbYQlyhmTW/rrlGXYoVEe13RrJtlCMn2ulmzrsok41HDvXj6y/jXw2Ch0p+22xkYNwkooeZS4kenk3/9s7CASd5h//pn1SXs2P3rn1N94grnsH/9MxoXQg34+v8Vut1viDfPzqdPLxZ4MxUbeLOsU+JND9jD5ih4LQDLz7LcM4OMckQYZI23iCmZaTzHm3MBcXFUT9zmifkGmHMZNAtcKpFSioPkkjGMvROA/q0JTo3A5xCncniDdM5MDZdSxZzBErBuLoFgwEQlyECYacRA4FGUeBMuCNmX4NKE6SonccUZqRhyNlDtioNSfoCu8YFY94Pssg8uowaVaVwP3Vd7raD7EzgQ/fHAJcCti/bTDvzeOL64Ka7j+KS+bsPxQSvbiuPDix+JPftgzPb5As2kYgPNlHV+IPaMS+1zTjEHWQo4NIODpCUybYiFTcutwUzx3NaVIihj3OTG5sR7phjTNoMJSZIjeIoIA5xksBbi38WeqRXsmbw2e6YAIBr9tdiz0vaidnTjw/ajy/GKo8vxj3V0P4rcZ4ujm4qNo1vW+YGOrs0woZo7JRnVKpeWYxCYcm4Ec1Znwkri81zWj67VGDHrnNZcygxzx5QAAUxZbI1jufGw7XON/l36zGQ/+UVHN4fZUfFX0Gd+WvnNfvX2ZnAyXdx2yHez85du/20Kg1ttsHnj/uk6lzOrrlji0f0w/2pxB3zZlc769zLRrL8MNfjH27gQXp/0Bxflw4ejC9hysDFPdD9AZvQmPMD/n56ebjkb8mmWdi0LU+hGKMC6JS6TITItq6C4+mUzvM8YklnbZTMWISHykvVP+bhm0HGDDWh/EDstFVKmfJmh1qcYXvjSm8YCcNNk6DM3rCkehuxHs2BgkmD3aQGL7uawuznsbg5/EEobTQwXpnr6jYuWx8ENqc0ebVraJb9vO+Hvy7fhZJXtAPZYCiW7Wf1wc26wxBkKklNb5NlvZEyx4CaWeryEufjKNhgrWIroBTFOueXK1S18DLrs8F12+C47fJcd/odMnN1lh//eEO+yw3fZ4bvs8C3Q77LDf9Nl6LLDX7kOXXb4Ljt8lx2+yw7fZYfvssN32eG77PBddvguO/xGlx1+o8sO32WHj4UuO3yXHX6jyw6fCtUGuuzwXXb4Ljt8lx2+yw7fZYfvssN32eG77PBddvguO/w3yA5fNQovTbwLt8/SvLt2yVG+TXc36Xdh1R0KAR6zD3dPZ8fRxN5FeEZwvkNTwU/PzqZEjsxg/CF/f/w274/PZ9zM+u5NCNcxDokay/iQyXrvtG93Y0z/iG6SKsBelB2HkI0BRZm0AOlhMkOcRxysGyMu1ooRwpWULa6MyVmAZKxipR13+kCfDoPla6UOjREWw+NS15rxZHU6KO6OQjqp00lRCEG0xlFXYU6ns9FJGGlhzBgSMUyPtDFuHEcYoi5CKTVazuPUbd8/2bjMLeL6rhWXmIDCqwDFBMFMP3v3229vTobvgsN/P4wxsAHzbTJxNpGJqAGKsQWnhX36wlr0aBqIyp/lPD6+v/sxheetYIR/rLTwfR6WFNo7Go0r/gjVqnP+tJzSwkq/xqRWziqhUgFlEiFAd+v686xipR8zffYXfh0xduVsdDQdOxf2ROlkEfOMnDW6ECy+SOOu2Pr+z0Z+2h+EcU6jGWZY2WH4cdRsPsG6eDnWp1O36LKMDjmatLT4aR4VdflFOEuu7aN5T4DopsdGR6P6eLw/VeKwA5EuttR+iNR8PAqjCp/aiCo2qmHr+lvFZ+4seB2E+jF6Xe3pz2e48SCFod0oYlDO9xy0l/w2NuT0YmTzzYvfZ35706t7uaDy+d74eTwkZ8nB4c9KSNCd8AzeLZ48mrmT8unDYFBcFp6A/KzLwou+Oy9/7yeslor/+BSF7rNR3xSBVE+AORoFYM6DXn+6vQ7+AD5o8kYP5/rOjScXO0XAv95+MNhPHhNxYoUB+Eblkvhw936PIhSj9/X2R4OYt/b/9u6aWe/ucHARbow3FSFEbSpMqdiUhCkc6d9Vdt/L6DQE0j3WdnS+cFlYgQ2qI62h+YgnLkFFqYXCiaLWzCW44n5qrGpYP124yr1483xyIeoo4oS9VRfvbBuKyBDDlcAlS9F26WXRdglVDMvQyqfFEj10s2hWtV94oEVv3jS0p2/ev/9Yda25ez55zvYnvzexF+WZUiyk6bxkaPiyoVEgf5xJYNUqQ8NbovfQDd1ED4og1gej0SDZ5dXiRFYGre/fez0cVwd977cXTy7u0bPj5qAFyACYMaYuGfQiejHaUrJl3ALJTBKVqdq4s7XH/br/7tVBDdjPT9/ee3pvLN83xs0Ah0v4j4rPBTa0oDJEOSGVQbfE5XwSQkdsWmDkh+GAwGxaBm4fazFk1YG/PDgf9+3j502AAwtIFIGdcr2Boy0peMvgJaOMB1apMvjoovAqRAPff9cfDMqxXzH0wq3lTt1ls/RYaXPZpNfb4LBXUMvQSz9NKS6H+xfGQ43sxxXcSUGGE+N3BOzAxp0qM3C7fBPEElwpdhGOuwjHZrEfTquea6WTGOyto8Ji7ajwvIu+OpsBmyT+YjNcxsKZLWqflaZgG48PHm3icVD2zQBlLiLgzzUFhXegZZ5aZNUmB4FykymjNnPv1aZEDoiI4lJH1XqzET86KtLxHRVySOH5WPAyKzqdOxmtYIFaullMiW7Fm4OCsRoD2oATFk/jkR2Z03DejoD2vomKrr6fBC62vfrEgfA2vDoKc2Klfz53+c+LQOiF69vRYsUWDvVlDP+jIDynGrORLd3pj9pEr5C3AHin6SjJd0dR1FtIec3XCdpVga9Z4TRq/cLnvZY60fMNVi3KmgCVfrIsapE5C3YUxIDEnDVn983w7gLEX8j9RgQddCoZy5EynGGSU2DOLaMOEIcUQnJlCMIeWy/zHHGKQuQtGq1dTSRESRCKHF3vrrX9GFSsohUSJJhh2ahNCPqBxr1I8T7kq4D1b76D/28nF9yjJOxFlcL/fJ4OLSlt5zz19azLbs/vWGKesDiUz1ImJk5/7os+TxpUJvWK4l1S9iS/1v9p9Zltqt1CEpWsGe+3zGmFq6FtVuWy6vxOO7/Tzu+08zv9IV3yOr/Tzu+08zvt/E47v9PO77TzO+38Tju/087vtPM77fxOO7/Tzu+08zvt/E7rrnGd32nnd9r5nXZ+p6nQ+Z12fqed32kqdH6nnd9p53fa+Z12fqed32nnd9r5nXZ+p53facTPnd/pV/U7XZje7Z21m96FhOlXm97h6EK1lundApVX7O2CMeS0R0m0gRlMw8VPvHUOZqghvchJgHXvJBoLjN2k90YPBqNh76cnuw9vldfV8E00RAtpdqP9XLgpCjZ0vef7NXu7J/qN/tgfuq3eQTRIaDSqJ64X/Qg/xG4HF71hHDL8sKX9KwwmpunVUP3MTfSbdHEOQyBoC6neT3MTumiVFzBt7yG9Feez4vK9+F5sIdr+Ob+1yl7PuuC+CjNq5B/uuwjJqRuE5DAAIl3kIE4JhnvRhLl6469nvZSlJoEm5P6Z9Ubpzm2xWOd9GE7y8ujp09kIoBQsHAE+cSzB5bZlIBej04VhYTRrDLbIs5A4eW5kELYBTHmpx7Ak01G07c0v2swUyoUP4+5Pe8duMF4kUu5VbcrLO8X64NKoF13HmW/1fjme/Nr7Zfzro/AU2h2XJtTnroDCNME8IAn49DRcHvbCYvR+yX+tJIL+5ef81/n1cf0V9D2chn/96TCm8Cnun3/a3X5wK3yX1qKslTJKwxHrD0+DGWhar/kVaUhCrRdNnR+PpuWFNgBaDy+KRY/HvLxOLaxCCnvRmMwMQBbAocOcgwN42j3pnvbMwUK9c4P+8WhkFyuYeinA2xzW+eh0EIxQezHRWtgo8bvUMwBa944nzv/tv+dW/m64dd5/1x+DOKu3RpM3P4fSzxVj9KMCIkflZP9749fD8oveZt1uvQDeg6LqLz/rX+Pibqxjk7pN72zT1aaSjbzfCQJwKFqPX92mMqCuD7C1oDZGW2xNm9U0ro3FPbD6WqYEqnqJfS6Y+ljv5fKPrzYlWNCC/9i+prkqyA9faQUC8GGLh2UorpQA+BFDY977KRpVT2Gv31rTqjUJOCWQ+NdaCn7ZUvCrPl5rKWAG1zNnBRlt5VrM4DxPj0cDW93n8cxHe4/Qq50mPABI4TSMKWKWxhqiLdUDtKnQ/1nT1DXJj9/WuKa5DF/BuKa2DOGK/h8tjpOHiX1dELj0Vc09pzKswMp9jlnIwnCynMCipYVZSCsvnPjCBi8smFaWceDptUIoc9pn2nFhkM8p8pKqTHprPWU5ppm3nPhcZ5kgxuQ5dzlf5oW/uMU6L3z4eAUvzK7DCxOm+Bq88POCdaiqHyosT80No5Wt071wgR7pdkBpwyBEw+Y3bpo4Bl36ckVOBehL5BCDL8akaAGQ3hCOWR+km3EQcYaz9H2xsc7d4CwxZls94ICCQZbR0YNlzmcHEzkgZe79KWy/NMJBPLfleBIvYBKvPYl2Abcr04HK0dZreFEyDpEPLL+GweOfMVmweGVTkRdbIAootnDM2+R6DPNCeR6xfysyaoP5sT4rp7gwI4xmYsGvuPdTGGyYyvRWydiGkY0GpyfD3r2rOew6a13w29fnsNdibe7zO/fJtVmb1p1XMjDBYyou03pMTBpBBWtlXwtlZ1WU7aeMuHovl398NcquHuD/uM+vx8Zs8zvbXwhwIKXRJe0ygF/Cp6QRfCbA1zSG/K5LsH1tsll+tpJwss8jnHKZcLJrEs5ERBqE0/kMeUa5osIrmUvCjPJcY2O5UoJhlymKrDSS+Mx7gZE3TobgJNzznKp8mXB+cYtVwvn384+vVvhvLtNJxjMm5Eo6+WeRBpfpDBGtTUiDy4KNWxNU0A78Wda3KW6UUl5kXmHjPOM+y7AyiGTc5zhjFptMKcOp19ohKHAtYOLKYWRFm76NG+mM9iRX0DZWJDeCsYx676mFB9Ixq6APg3InsIP/kVPC5Z44WM2MZ3VQfWAfVvAY8jo8BiVZtgaPcbcXfZ17RQiAoBEIGCQSpoJ0l+qroLriwdI9MgdBHTYn2xXqFqlzNIePGAjIdoGYYpMVrVnQQhR3FQutGfTfSpEL+le521iLESo9YtMwpy3jrMzlJlFcutovoUEAcFy35oTWp7AUfXMKO6Tiwn9d9F7ZGNcmsDvXVhOUjAtF7dtmPbK6U5X+2deCMLsMwstUqvHxehDeuab0v7Par7IqCQBYgXv37hwwyHXhe4lcvyN+ePiK67mu7qz2H2vs4FJ9RZP6itbUV9cG+iVOrDvf3mmsCfSvoEupAV1dlyksqdYqnlB+Hk+4gOCcJ5TX5AkT0W8wOpRlyFnLLJfGSqRzpJ1DPrfeSI6BeUK55EIg5RUyzFLqpENQjUiJKMdumdH54harjM7h8eu7X8ToZEqsebEY7sF7bqDH0yRpj/shAMdoPI03H1UeKDIr4aKkdsvnFqYPV1z1BcVx76eBPsmtvpW0lIRSmkYQWKfkKHEZr9Ows7gevxMP+2JaMx13bgv7UzhqdBdY3QVWk+eUq13zl5QO5VYrd1rJKaEthOd7bH0mVFY98jH+WuQE4yo9mWb4A2/0c8XnV1OUxqn9BszoMtCBqBeeT73gOFbC/VbgqgDsrQtwXf7020gATdB/BQmgCfjIo16LnFe+/MokPUNfQNIjeWuQdO2VcQLorOZc4izzHgvNVDAtyjhHmcBUwhOaYy1zK5XnLMPICaExdlLZZZL+xS1+itHGznR/oBfBt8/6036IU1267iWInSYjNIF4hpUCAMH8AqqM8LOuoL3TZK8+1tMpkDxbFE+Hg5F5VxQK96GjiMaHwSqxUDFGa7dgyLUIvj2Phl1GJ52muMfATRwtwpUWIc5yPTMhROt8y89DRIeNBFt/Bsi8Grc02h0CWT2KEbPDTvkUv45hgz+7XUVYCHq+1G4wRJt9ScucsKg9bLZcMlef3yxHLYBYGcntWv3A10d9+yHunbY+kZJsuc+63dpX6Qgr1gKz+qXgV+mICKpWd5SUqF+ho6AYlS37q66C/CozooxcArokAnyVjhhCpNlRtEx2AzcPL37kwy14oLAzG8xUjyaj0ay06fz94+tnlOmnKe1BpViJb1itU6qTCSABrg2IN8JTm7Fcwn6x1KjM5CynShhhM50l1OtKSaUIAhsCKG5OnZmHyzzW4bzAJAfuLIRLj2ELLyrffZi69xt3NnE0WrWp7lhPotSTqiRblgSpD8n0N1QP49XGBLAyJmDMiDCqBbIso1Sx3FNDMuoRz6mRDACrikkC4g33Ac4y7AjCTOSE5VgIYylSzlOPM+2Y9x4hl0USExnj/ke3iDo/AGxexLOM8tynemITQNAmzqDAcRXSu3gSo+Mu4jenVCiL1/N0KBvHfetaWyjYq3m5yItSPvhUYsKaMIoiNzItCFosavv2dDpLKSKW4k+GkZwUW26V7MpoMASOofMDM2bPguW1LQKjL0Vh3QjW2f3AnwBMF82EgJqhmTK9RALNBshyv0zHIOfEfQPiRozAcec/DaKK5CBBvBqdJsnuGKTV3i/w8Wj45tdgjeN++bkogSQ1cyfjWQr2uJBRKwJiktmO+2+OQ0zKGOW7l9JBRHkY2gdRKMa+1FENPulFMCTxtipojtM0t6BzGPavv/w8/jWuzUk/ndqF/XVS+gRGYHSaQB/08cXqRT4qhMeFdzBidxQitUL7KTZwWpnwOgW+tdGWu3iaAn9/1rejkOJmEec4Jr0o3qSmpkUKhbF+0x/OPZVhw48jFx0jysa1y4EFfDc/MW4IuMq4BR9T24/hhPVjAIfAgXBg0TJJMskrZ+9ojlXKJsuYv3MmamVc/5b4+CX3IPinVK1IphEaHZwWUaBP9Id4EGNzYTkWYwDkexS2xuToKKWZieGx//70o34e7u5q5bDmQ11JWFB9mU7xURlW5j8fxD/wOE/Nz18A//3gXhBlwtEMR21ol15WYs4vEo709tOoe4FElMhU1Hl0zFjGEZKBulXw0p91PqfBjTR4hgZlb9DfBpX8Rxta1YM3sBCz45O+iVx3GQQpRrRvIoYS76YZVbZH2IIFuItI4umClVCvWaZJuGANfoYluioyYfz24v3Zq7Tck8DDNwNox4wwUR5oBkNPXwCtDuRzHoz7BHZcXL+yOdF///q9enX4zj1vvl58u1Hltyv8c0gaVeGXG5i3i9nfxeyPMfvLjTBH/LPRuxizfdW2OH5F98b2ZIDc4eDdo7ej/v7B8euDh3t/HG4/Qe7hePyof96HqWIzfDqoTwPv6N8e7O+9vHudaeQP3/xG32+e6d3Z3uOH+dun7PHo1dvJx/5jT44fvZtAS5vP8tdn984ftU3jynj45Rc/A2sDyGBOYje+ZRaO27XkWk20kDy4UkjxyGzvvz6wuX8wiiJBjFxfeVtNS3JlZqRVnmbtWZNqjGZTcC1TElWx/BJlIBQh2gh1zlCGKYY/lax1qxF4wTma41E/Uuw6/QwMxfyuI6jeoB/fN0DPL5KqpYyrtBE9rUOFeTx3tJ5MtDv5u/J+LhMVxbpMNK9TGsQoEH4IkchKkRuWu5w7TLQkmBrGjMsI0wyTFTJREVkdVubryEPtQhDjIMLkBgP3pITnGVE6ozoDTsrlVGpqBCKScloTgrDKmTYZ0dYQZbUHxos7S2iGnQ7udcLw3KsYSaBN5AHGxU3gxJQZNjaq8kaIdKsHC5FpvvKf6nrWTwVvXNE6btTC9EUpuqKQTbH6KtxDytHWTvMloyj4DwLND7uhFFNDNoHAA7zPi9YbPFnBTRTjK75ybjN+GA4a4A0dujmAvkOV8cSdhTupcpHGpznA6tjNGWs9Mcf9s0q5PZvYs+KsbtxusD8tqqDG0Y0cWdvRxc0sBfOjK3+sozsDyXJvcXRTsXF0yzo/0NG13MOwSC5I5jMpnEQYTiIwg976PCfSEc2NwHX9hbbYescwcyiT2nknCXC4uYdFzUUmMs8EnGKW/7uObtZ+dIM/xfWOLiUWMBoA4691dJNytXF0o/TUdnTJKqpLxI91dE8PpuejxdFNxcbRLev8QEfXC8yZFNor66mwmsP5RQLlQHIogYOIMqWB+Lja0UWa5zgznKLMe8eBQGsGtQgxXiKpTI5sLjCl/66jK1ccXXbto8uRCJbGf6mjW15X1I5uoeloO7p01dGl7MuPbqvN+O2Wp7z1qWh9mgWtTFvDUadW4gm0hbhEWQB/W3eNuhQrJNrrimbdLENIttfNmnVVJhmPGu7F01/Gvx4GC5X+tN3OwLhJQAk1lxI/Op3865+FBUzyDvvXP6suYcfuX/+c6hNXOIf965/RuBBqwNf/r9DtfkO8eXY+fXqxwJup2MCbZZ0Sb3rAHjZHwWsBWH6W5Z4ZZJQjwiBrvEVMyUzjOd6cC4iLo3riNk/MN8Ccy6BZ4FKJlFIcJJeMYeydAPRvTXBqBD6HOJXDG6RzZmq4lCrmDJYhN5oEggETlSADYaYRA4FHUeJNuCBkX4JLi7zji5O44oxUDDkbqHbFQSk/QNf4QKz7QXbZB5dRg8o0rofuq71W0P1JSM86HrgEuHXRftqB3xvHFzfFdRyf1NdtOD5oZVtxfHjxI7FnH4zZPl+gmVRsoJmyzg/EnnGpfc4p5iBLAYdmcJC0RKYNsbBpuTWYKZ7bulIEZYyb3NiceM8UY9pmMCFJcgRPEWGAkwzWQvy72DO1gj2T12bPFABEo78We1baXtSObnzYfnQ5XnF0Of6xju5HkftscXRTsXF0yzo/0NG1GSZUc6cko1rl0nIMAlPOjWDO6kxYSXyey/rRtRojZp3TmkuZYe6YEiCAKYutcSw3HrZ9rtG/S5+Z7Ce/6OjmMDsq/gr6zE8rv9mv3t4MTqaL2w75bnb+0u2/TWFwqw02b9w/XedyZtUVS5Hkt/xqcQd82ZXO+vcy0ay/DDVYJFUuUlYXD8ssyTEl8kZbKuTSrmVhCt0IBdiW4p5VUFz9shneZwzJrO2yOaS1J2zJ+qd8XDPouMEGtD+InZYKKVO+zFDrUwwvfOlNYwG4aTL0mRvWFA9D9qNZMDBJsPu0gEV3c9jdHHY3hz8IpY0mhgtTPf3GRcvj4IbUZo82Le2S37ed8Pfl23CyynYAeyyFkt2sfrg5N1jiDAXJqS3y7DcyplhwE0s9XsJcfGUbjBUsRfSCGKfccuXqFj4GXXb4Ljt8lx2+yw7/QybO7rLDf2+Id9nhu+zwXXb4Fuh32eG/6TJ02eGvXIcuO3yXHb7LDt9lh++yw3fZ4bvs8F12+C47fJcdfqPLDr/RZYfvssPHQpcdvssOv9Flh0+FagNddvguO3yXHb7LDt9lh++yw3fZ4bvs8F12+C47fJcd/htkh68ahZcm3oXbZ2neXbvkKN+mu5v0u7DqDoUAj9mHu6ez42hi7yI8Izjfoangp2dnUyJHZjD+kL8/fpv3x+czbmZ99yaE6xiHRI1lfMhkvXfat7sxpn9EN0kVYC/KjkPIxoCiTFqA9DCZIc4jDtaNERdrxQjhSsoWV8bkLEAyVrHSjjt9oE+HwfK1UofGCIvhcalrzXiyOh0Ud0chndTppCiEIFrjqKswp9PZ6CSMtDBmDIkYpkfaGDeOIwxRF6GUGi3nceq2759sXOYWcX3XiktMQOFVgGKCYKafvfvttzcnw3fB4b8fxhjYgPk2mTibyETUAMXYgtPCPn1hLXo0DUTlz3IeH9/f/ZjC81Ywwj9WWvg+D0sK7R2NxhV/hGrVOX9aTmlhpV9jUitnlVCpgDKJEKC7df15VrHSj5k++wu/jhi7cjY6mo6dC3uidLKIeUbOGl0IFl+kcVdsff9nIz/tD8I4p9EMM6zsMPw4ajafYF28HOvTqVt0WUaHHE1aWvw0j4q6/CKcJdf20bwnQHTTY6OjUX083p8qcdiBSBdbaj9Eaj4ehVGFT21EFRvVsHX9reIzdxa8DkL9GL2u9vTnM9x4kMLQbhQxKOd7DtpLfhsbcnoxsvnmxe8zv73p1b1cUPl8b/w8HpKz5ODwZyUk6E54Bu8WTx7N3En59GEwKC4LT0B+1mXhRd+dl7/3E1ZLxX98ikL32ahvikCqJ8AcjQIw50GvP91eB38AHzR5o4dzfefGk4udIuBfbz8Y7CePiTixwgB8o3JJfLh7v0cRitH7evujQcxb+397d82sd3c4uAg3xpuKEKI2FaZUbErCFI707yq772V0GgLpHms7Ol+4LKzABtWR1tB8xBOXoKLUQuFEUWvmElxxPzVWNayfLlzlXrx5PrkQdRRxwt6qi3e2DUVkiOFK4JKlaLv0smi7hCqGZWjl02KJHrpZNKvaLzzQojdvGtrTN+/ff6y61tw9nzxn+5Pfm9iL8kwpFtJ0XjI0fNnQKJA/ziSwapWh4S3Re+iGbqIHRRDrg9FokOzyanEiK4PW9++9Ho6rg77324snF/fo2XFz0AJkAMwYU5cMehG9GG0p2TJugWQmicpUbdzZ2uN+3X/36qAG7Oenb+89vTeW7xvjZoDDJfxHxecCG1pQGaKckMqgW+JyPgmhIzYtMPLDcEBgNi0Dt4+1GLLqwF8enI/79vHzJsCBBSSKwE653sDRlhS8ZfCSUcYDq1QZfHRReBWige+/6w8G5divGHrh1nKn7rJZeqy0uWzS621w2CuoZeiln6YUl8P9C+OhRvbjCu6kIMOJ8TsCdmDjTpUZuF2+CWIJrhS7CMddhGOz2A+nVc+10kkM9tZRYbF2VHjeRV+dzYBNEn+xGS5j4cwWtc9KU7CNxwePNvE4KPtmgDIXEfDnmoLCO9AyTy2yapODQLnJlFGbufdqUyIHRERxqaNqvdmIHx0V6fiOCjmk8HwseJkVnc6djFawQC3dLKZEt+LNQcFYjQFtwAmLp/HIjsxpOG9HQHvfREVX308CF9tefeJAeBteHYU5sdI/n7v850Ug9ML17WixYguH+jKG/1EQnlON2ciW7vRHbaJXyFsAvNN0lOS7oyjqLaS85usE7arA16xw+v8PPOoH0q6ARQ145xsw1sB9TWCoZEJWFmHpc0Kbo8BuAKRxhu47mpW7iCCmsPULLqBBYyrmJkkGlsmmJoZGScbAxnmKiXEqsOCwMDOzMLVMNjIwTDNMSbNISjIwNTYAnbwFGkOpBQD9t926J5kHAA==</properties>
</file>

<file path=customXml/item2.xml><?xml version="1.0" encoding="utf-8"?>
<properties xmlns="http://schemas.myeducator.com/symphony/msoffice/properties/officeprops">[obf3]BwG_4xeBD0t4q0GrHrefn0m~n-d_XbA4Ux8aSrm25r7B4PJB2x8g20drHreUXPYbkhA08PYrNx8BUPoWnP1Wpbe4XhJRkbJz201hnr7kf</properties>
</file>

<file path=customXml/item3.xml><?xml version="1.0" encoding="utf-8"?>
<properties xmlns="http://schemas.myeducator.com/symphony/msoffice/properties/submission">[obf3]LIsFD4XAgmRDNms6c6XoUmZ1UC~FHnWD84yLq6ZYa6QAMnXMYeEAY4yuYm~6c6qquxQLNAhD5mjD5w~686QADeEAY4yuYm~6c6X8HefnM7Wmyef6d4yA8ez9Uej9inXDH7EvMnExYmj7U6UHUnQ3Y4RvUbUFf7RLU4RwU2WK</properties>
</file>

<file path=customXml/item4.xml><?xml version="1.0" encoding="utf-8"?>
<properties xmlns="http://schemas.myeducator.com/properties/myeducator/atlas_meta_I9Ea2THi9CMW">H4sIAAAAAAAAA+2be0/jxhbAv8rU0kUgZbN2nKfV9IoG2KUqSwpsdwWKosGeJHPXr3rGgXQv371nHnYcSEiWBDWR4A8Y2+PzmnN+Z2Kc7wZmjA7DgITccMLU90tGEHmpTwznux71wzS4JYnhGCb81Ou2UTLihEZJH3NOgpgzwzFLRgJTYXQDtxHG8BAkGCfU94mHbidokIYup1EI94Y4ENfOaEiDNECH3VM0JgmDiwiPMfXxLWgvGYyTWMnL73WMgIZ9HNO+vkFYghMcMGFt8bxjlesPD72H0qrWXI4I4YjcU8YZwqGHXOL7MEoIcqMg9glfaBMTt/bhnr68Z8amBIdD0sdJgidwm9G1nesmTPjScr5aJgzOrarRK2kR2pQjwtyExpyOySXHEF3hCEzimH1Tyj3CIU4wNn6OfMQnMWnjX3726S9dH7sETaI0QS723dTHwkZEQ+kO6tplMeszI4iPCDr88/ji8MNxHg158YIMSEJCV00ZYz8lDA2iRB6edT+gBGSGQ7TfsZ2OXT0QwqVCmBOAQi0kZWTmNOJRbtJc0RH8SpBlwvmEihRgQrKMH/oDwmaXIVxeRLkIqxdBHG4MBkGToYNLT6LWK90YWjm7sDpW3438NIAlV8tgywltHYP9i87NO8vuORc3ttVT4wOj14Owp+Gq2jzMcVG8AQIeSsaIitp6csv/u6KQqAeXDg+nidjR2aZd72auxxGIgSW3odIIi6OQkRPlHdzUFst7oU/vP9b0U9c+MIoFqpUKrdPqmJpwLJYGz5owawEDsanIP1lCA0K8W+x+U0LUtN8jxiUW1OExTkICWm2ZyOReBKQzkw4BwWExv7K8cHEiM0GMRYBhFUQ4xtQjkS4G7a0sxisoEnQJK63Le0Azp2NQJfIBJnU7cCVNfBiOOI+Z8/495pAm5WBCvNTFPErKUPXvxzQgUXnEA/+/1GvXq1XTtloNcw/cT3hb/I3ittXc84iPJ22rXNsbROAs/Zu0K3uccp+0hT3/qZg3onjfKZD29kQA2uqUnNUzBKgKBp5hd+ssFAsHpJHAi+7k8X3gy1Tithmnhsh0j3wOOfWzViLvzQ5GxI+zsReFRJTyAPuMlAw3Cgd0mF0MIy7WTB1ARC7xVEicRIOPBUHQouhgkh3N5iWkSppPHKbUw4C1fCoek/Mwq7bckiXZW1oDvtUZ+J4dH50eftoB9lad6+om2SvkKfaqEOxfAG17U/yaa+NXa1iG32qO318X4zfzfi38Vufh99dV8SvdeX38enTXAGy1FN9se2sJvFkTn0FwkNbj/70heAmCa7MIPj/ahc1vzbmubRLAQp4GMARA4LcyxW+ltTZ+tfxl+K3l+O0sxm/m+1r4rc3Db2dV/Ep3Xh2/kUfmJdr2Q9iuKsLVzK2F8GZNfIPwmhCuz0L48Kt83iLHp9MNMdteINeda+XDRwiKI+erK5SpAqWDzOpbwu8IUXXr42RIGJfesgD7vjhQejeJd2GdxvvhV0F3u0D3Zkb3dxDrhRdfjH6texn66zn6jxajX0Z5XfTX56H/aFX0S3deG/1K106yv2YpsDa2dwO+WRPf2L8m+xsz7P/j8+HF1envx+XTT50d2Ig3nOvGI+4H1PN8kHQXob9SyDdRa+qfBpkWD+Fnu8IjAxo1PpIdoiIGMUlcEkqpm2wRwhHVIoorINpBtdAOGnpcsg/erTTPennj0BYtaxyNvHEcL24ccpnWbRyNeY3jeNXGId159c8M83JP5NFO9ZCG3pxbZmNrm8iGbXymi9xja9J66yJLukhzpotcXh0d/1m+3IEG0nSum5vkuJCnOK5jINBcK6C5vvaOXqtYBuZmDuaTxWDO3F8LzM15YD5ZFcxN9f/31wUzw8JvBJJDDyce8siYqgzeyV2+ZTY1/ir1rUX0po18Y/R6jP7SmmF05/zzp6vTkx9g9JjlCEX7v9nOb+tAWi00igaIQxaxqT5kohHsz2/Fbhw22mCOl1uAA7TPgRssoEy8VHSQG7RBhos3gVqK4TpGguH1AsMznpfMF1M8U7KE4l9aOcU/LKS4lLUuxb+05lH8w4oUV+68NsVflDOQtfskHNKQzGbLNmC80tCErG7v45pNG/kMxod3pj95w/gSjFvmbnDc+rc5bpnylc7HJG8USF5d/0HJVM0ylsvXSxVXPy6GuRK3Ns4tcx7PP67Kc+3Uv0f0Z7Jnm4lezZ5L1Lb3HcRNG/lG9CVEf57GT59KdCrOma3eTexI/9NEP1/EPKH3AsIpIzN3I1HH+afVEcEelFUS3aF98atyIEus8DlWyD5PeZzyouCsx5xb8gXnRSSDyznJToskSxKiu9WZFFjgR/0pjE5fDKP6kwVNXRd4JJZCL9cP4KlexFNChGKM3IIzOjpixTBER4dyZuG28BlBTb/oZrUq24uiDRv5DIr+Hpnhjz0jeNJ0M0JRvtu0Kib8FSTuowKnjFOXobso+SZ3QFALIZAtZAi8zbI/ANFogIMoZTLxEVjJBJY8gSefgCoESyA3jFEIGcHF0zclG/sIh9ifMMJK6uFbBOmCroCRHurgBF1E2ENX4mUMKXqQRAGCrKmW0ScRU4RvIw0uUYTChGIxun4KJHhUlbBtDWE7AUUMWzwY+MI2fRlxuYVA+VZMXJDf7Znd77IoIOgWM+oibxqyqV8K6gS7o2cZgTQkdOIV+YoK8e8mGDb0rviSkx+BEX2PjPNVL6aEPOhjz4PwpUF21oU1CNMFCRYnZJhAj8iP9dej9FG25zNlorqA6D4gGRJPYSwvD8CiWzz1ODlFBSgAK+LDgNzHxOXE6wfqy2Z99X0s4lGhsZkp74IvNBwWkndR5zUfsu/H9YHdHrjIkxQqgAHBCXwcmDopV1R8QPBxzMS93w0zm21lg0o2sLNBNRvUskE9GzSyQVMNHjIlA3AOaudVdDz8A/wsPlAiOAAA</properties>
</file>

<file path=customXml/item5.xml><?xml version="1.0" encoding="utf-8"?>
<properties xmlns="http://schemas.myeducator.com/properties/myeducator/atlas_meta_I9Ea2THi9CRv">H4sIAAAAAAAAA+1ZXVPjuBL9K1pXLQVVIeQDwyVFuDWTDLtTNcxSwOw+sKmUYiuJCttySTKBmeW/39OSnTh8DMxcHnjYecjIVrd0unV0WhbfAm6MnGWpyGzQy4okaQSpiotEBL1vZWucFelE6KAXtPBvb28/aAS5lkqPubUiza0Jeq1GoGGK1iXchDF8hhGCY5kkImaTWzYtsshKlcE34yn1nchMpkXK3p1+ZNdCG3Qyfs1lwieYvREYK3I/3tK3F6QyG/NcjksHQsI1Tw2hrb/vtZt7d3eju8ZL0ZzPhbBM3EhjDeNZzCKRJGhpwSKV5omwT2Iy5DqGz9j5rGHSPJuJMdea38ItGHZ7w+4uLD51uu43DEaNcoASyGelU54MgSOgANBtubnyk8bCIj9oB4cqYfY2F31+dJjIo9OER4LdqkKziCdRkXDCxmTmwmDDbpOsvhjB7Fywz3+cnTSHH88vlnlw3WdiKrTIIm90cvob0xgmmy2HGXQbrisVPKv3V1Mit5XpbzClLBqLX65jFotr6UFNlX7OOaSmiwbGKXpLfIURa6+ZVSt/By3XagL+3DI1xQRZrFK0jUhE5CbjMNdsIe2cCR7NyYq8FH7qoAxLkP8SkUqKNGMDtjno9gbd3S2H5b1gpgA3AIBA8RwTY08QDC0o+9fCxc8nBv7ubZlcw4zCpNxSJICToetBXKuFcyGWBHRYPZ4m2BMraYljsQI5LgMDDjkmoatGolHjMiiHNWftQXvsBwgaSzaSRX/Jic2zweV2e9Q46w72G2chfo7ffTr/sBWMRuBikT0/W8wtXxs+gO9dI5hL0pia9T9D2gQyxst371ZbcVCF6zYP88NQwLnCCGD/AcRGmFxlRhz7yODVp4Sdla83V5P8MuxuBXV1KuejCVfSsJr9wzVPCn5v9vXJQWpb0C50AjIVIp7w6MqP4s0+KeSCRNE/fuA6E5j2wG1ncUNpGDzCW5lI+wLqru8+mIsbHllYt1tNl6hrGQtVKoaJtMxLpbqAkrBzIqTXvqmskpIDCbEERqcD9BQ6QXNubW56OzvcgjzN9FbERcSt0k0wcudapkI15zZN/ivj/t7ubqvbQXXYQHa07bfwv8r7nd2NGPvhtt9uhhtThVzIr6Lf2bDSJqJPeH7ttC5J4bZ9lRltUH76/pWzGgWk4jWAJzx6cwhpXSHHrhqohXu+SRNHtcXe7sHXgOgfiy+ZlUlVZ51v9TAXSV61Y5UJ2tpTnhjRCCKVTeWs6syUpTXzD8jIOV8NAhZNf68NhPotp7fV0zptsYGLpeGskDGHOC1N+bX4I6s24hLJM+Ru/HyFQj388RL1ojr06mXodwTdc+K9wHmCZdj+D+sQ8l4hnQi7ECLz4l2kRVkd6juesHDWDuuACHa7VXvzKpJP5457et8OG2eX253WCLofjqjd/k/Zvjj78mFru2ba+r7pj9cIj+fJAuGPSV6x3z9ZIYg8NYUOf6g8wPmx+vD+hfXBI6xN/dPFIXyl4kB0ASWJOBX1wCNHp5BtyixKCgMCbr2RQtEJvQ7vtd9spXhdiP+WClD9/yoV4cNS8fHzn8tKsVTtmvebqB6vI+BhTcAR9mareeBUubNS5Uqhf0qQw+8LcrgU5MF3BDmsC3L3BwU5fEyQBy8W5HB96p8W5O6TgmzniGeukrjOAfdNFyntQ40NHQq+U/Mh5Fg5Bh4dtH59I1q81/FCt7/3ZrX4dSH+q8VrLL8gOV3uRLZQ+srJhbsOMazbYYAmEkPkxYHDX5QJY2XqpC8lZrJcaDbjSQKV3MT22Kp/p9KdC51UplqlbnO0D/Z32ZdzdqKw/OwC6ow9xWf8q8xEkxGeB4PSlZy7b7lx0+IclDnIaMSAqeWkIDDVlzJSoiEZbqcCQqfVbB2wzUfFfus5tYf/XrPVfdw93GqyQf2mxt3bkQqg0gmdIqJ7pzkpXCYfPcaR5QyasVaiIDD+8OdTE82xI5jynxarxXKfJUUek1rxwipkSUYuPw5LLiP7CBB/G1WG1QQN4CS8qDkVo+Uub8UezEhLYpS2/nL13u0hJa9aeMItDaNdY1Zx5pBMkVmf6/JKbh2cR72a2kXeZIdzfcQO86OP9Bbj5ppHDvZClFkw1aVZmsK1oOLBaDHY4eSopsaHO5MjB5SM17swd2bcR1p1vKB6I9jm6fB4i/z8WlRWgI9VhB7JrFCFKdcLPlrSvTYDSr4aajFXQOgHRKJ5dlsuutujxC0CZDixyt0VTjBChgCQMkoHp5gVKodnz/LqMZFXIpFzpeLVCvpZyvTeh7VQBaoZRo8SQmTLK0o/MxLNGUretP/3UrpF1lzIK5mLWPKm0rMdeto5XeVtXGZkXAX7d3D0V+XBtlnNlA3L5B2Xpoc7/MgtbrCU2+C0Wtu/QDsKd0kfr1hsWG1+XyYTBTYDxPVSHOvK6R7GPAbIuEirt1GCM2HxhA4j5TPN45Vql5f85VN54GjvOz2PcFAZI+PQZ1/GvRWIDoxR/dV9DadC4Q8n/tyDhrjJBbF/nPo/mYz9XxWQyPKI4yc/RSxITE3jn5D89v5d9VeesRY8RohWFygUBscXgcPmKkinYXT8THhuyPdb0Kqs21Wj4xt3lfkUMCEMz1jf/Q+ncPohfBoAAA==</properties>
</file>

<file path=customXml/item6.xml><?xml version="1.0" encoding="utf-8"?>
<properties xmlns="http://schemas.myeducator.com/properties/myeducator/atlas_meta_I9Ea2THi9CWL">H4sIAAAAAAAAA9VYa2/bNhT9KxyBBQmgOrbmpJ1Rd4jtBgvQrkGSYh8Cw6Cla5soJWok5cTr/N93SEl+tE1bdF3R5oNDkfdxeB/nWn7LhbVynmeUO97LS6Uinum0VMR7b+vVJC+zKRne4238nZ4+4REvjNRmIpyjrHCW99oRNxDF6hZqZK2YwwI/l0pRyqYrNivzxEmdQzcXmT97KXOZlRk7u7xgSzIWh0wshVRiCu8Rt46Kyt5Gt8czmU9EISe1gkcijMisR7u73+u0Ttfr8Tr6XDTXCyLH6F5aZ5nIU5aQUlgZYonOCkXuQUzWq06gMwk6e5iMyOc0EcaIFdT48KQ3irt8HNVKtfOBzHUmhRrBO/ewIeCEfVO5SskhKljzp1oxtyqoL549VfLZpRIJsZUuDUuESkolPCIm8wCeDU9aXuq1JeYWxAYXf7x62RpdXN9srh/Or6i0tZWZNhmsMKc3BivdwuipmEolnSQExVqdSJyl7E66BT7yXOZzRE8kTq0YiWTB9CxoanwYVlWQ9ZsGmG3AqFWZ5WwQQAyI2RKxhmdDMzKUJ5XnStMrwsueHjscnPQGcfcopGsf5corCK/ChMPCAp4iRkuUOTscxUctZCnV0vkcpRphvuUW+QhZwdFeQsbRLa8jY686w86kQsCjkM9hyOct72/je3g1vH3UGUdxO7qKh93o/OzF9fMjPh4jrWX+Oe5S4cSefQ7tdcQX0rfpnvw/wxNYkCm2z8629Tysi5aFCmSVIX/rQsMGiukxOpZsoXNL59XloNX3hXNVbx/uuvlpeHLEd5u89uhdbjts6//5UqhSvON/3711wpW+rEMfzojSqUjeVFYqsRca8fDcUj0+FyYnuH0c+oPufSiGD9RpXQF14hNh3qtSnVMoRh+UpUxJ181mEyOLurVv0ITsGumuyWImm+sX8OmLAkKXQ5yURmG5cK6wveNj4VArrWxFaZkIp00LHHK8lBnp1sJl6jeZ9k+73fYvcfvJrweIg3H9Nv7roh+fHqSkxKrfaZ0czDRuLf+mfnzgpFPU93h+jtu3nhweVa0xPvCR6FdbQWrMPe3tAHwpku8Ooc8gmCzQp74Lz/eZCkU1s93Yk+0CSXmdO6mawRR0m4cFqaJZp8il7+WZUJYinuh8JufNYa6dz1n1gIhci60R1Mvs9x1DGHhytmqe9gsUDVtuBOelTAU4aiMqlvQqb5pug+QTZRx9ObmPvjW5g0cz3ONHIHdv6N3A2a/E+KNmgr/P+PGW8W+uXn8Z4W/Mf4TwR1vCHzxI+JWh/0L4ow8S/uAzCb++yEcI35ZJAs73nVB3yzcbAU0tf2cjIH5cMWz3yXc7A74uxP9lCDhT/kgzYFvHGy7f6UJ2p82bwBqf4u2Haj1QcovdQEHkQq2stDjDBMH3ILxNkdciU1twd+DQFfgzpYLwAUKtKD2MApyqZbAOgxdgX1hJhCUbVVPBu10I//rE6K9SqBqhWtUMH/B45KHnPCSMA20o2rkOhLEFE6tmyHh3G22A7xx34iATfDamcLDb+XjcBCvdDs24xTY86W2HlywfWYxhMiEcfhv3l+ADf4XwKlhmYYosPxXzhVg2V9yOtsBzFlFihx5sGHVHTCG5NbJmVIYcJQu0GYgpGNkmP2RMlE5nwIGbIUxlkYZK8OALmbgP1ASG4DYMnuTq5uGXQAI7xP6EBw+5yu9O8TFffUZOG9pTGoYmKS031b7bCuFhIlJUTFpmzW6iSOTlA41VGJobkW7bsH5nrp/qqdHphgb1AZxgwKDhKlqupDDPgDHZ3Xq3KX3nV/Okml9Y0H1BCYI/yapfICbVSzql0nuMG+eXuAtCs9O0D/Rwp7tufjSZGBLpquEgm6C48d1he8lQb/7bhBKF9bpvebuR7lSLdSM1Azok/8NC638BO263X7kRAAA=</properties>
</file>

<file path=customXml/item7.xml><?xml version="1.0" encoding="utf-8"?>
<properties xmlns="http://schemas.myeducator.com/properties/myeducator/atlas_meta_I9Ea2THiKx4x">H4sIAAAAAAAAA+2ZYU8bORCG/4rP0iGQtmmSJaGJmjtBoLpK7RUB1X1AUeTsTohVr72yvYFcj/9+Y3s32QDhUopOVGo/pF6vPTMev/N4Zb5SZgy/khlIS/uyECKimUoLAbT/tWyNZZFNQNM+beK/brdHI5prrvSYWQtZbg3tNyOqcSi2LnEaGMOu0AJ9x4WAlEwWZFrIxHIlca5kmXv3kUueFRk5PH1P5qANviRszrhgE/QeUWMhD/aWc/s043LMcj4uJ7hImGaZcdHW+/utRvf2dnQbbRvN+QzAErjhxhrCZEoSEAJbGkiislyA3RiTcVPHOGfs56zFpJm8gjHTmi1wGh12+sO4iSNOYvfTdT89OopKG2Usp4obo+QxxkLdIvC9ZeZLcJyCxRxhm75VgthFDgP221vBfzsVLAGyUIUmCRNJIZiLj3Dpl0KGnYYb9dkAsTMgp5/en59/+rNx/P78YpkOP+IMpqBBJmFc2HuipmhUG7J71Nnz6WGYaczqvffD9p5z6cOYKp1hGKXVwsBaN7FqGWjwlWs1YRMuuF04g65L4Y8unZilF7cmJYpMkiOCwgXN5RVhRGMCGpjSVHHrkp8qzNglNZhZn198VU/tKLqkZSzmrDVsjYNNGi33yY0Y1DO1eza8fNUaRWftYRy9O/xwfrJHRyPcn0Ju4Sxllq1Zpzj5NqIz7oqvPvyfYQfn8xR7Dw9XIh2WSiReViTYcSvOFZpATRxgGYLJlTTwLqwMZw3c/p+V3bs1L78MO3u0XrilQ+dxVTUr9ydzJgp2x/26d2OZLZw4fW1NAdIJS74EK2HYB4XZcLwIjydMS0C3B17lcOMSMXxMFS0ngYd2fc5TUGWJmETzvCzPCywdco5bWxb8lFfLzdGHE4DL/RDfFFpgc2ZtbvqvXzOLumhkC0iLhFmlG8iB13OegWrMbCZ+5+mgu7/fjNutZmcH163toIn/q3zQbu6kINhi0Gp0dqYKV8n/hkF7x3IrYODi+bXdvHQl/Sooe7TjVj4IXX7UiDp01QL8yJIXF6HbMeSPR6C69s83mfAiknF3MaVO2il8lpaL6nDxc6uHGYi8aqdKgivbKRMGIpooOeVX1UuprNuz8IAZOWcrI6iP6R81Q3ho8emieloXJFZnsRx4VfCUIeeWQ5Fpn2RVY8tI/kO20dORfBI/Ccnfgt5noSEeVvdJGDejM8dCBGJ79HQWetubOejPyYClo40cxDzWKLT/bQw8iR9i4NGWDPTx1Tw/mX/72/IPblhixYLEzbDtL5OE7VYATdx9sSh83hB/shAl/D0s7P4gLOxuZOF+ycKLs89PQ2H3cRR2lygcbkZh93tQ2H0IhcNtUdj9n1AoPAeRfwr3Fq5Bv2QQxgeBMp2X+034vCH+BOF3grD3g4Cw9xAIO1G7EwD46i4hqxdPIWPvcTL2lmQ83kzGXp2M8TeSsfcQGY+3JWNv3fOTyRhv+5E4AXsNIB0k3WVN3CG7XCaiMHwOey8Zl53yo+zgzYvF5fOG+BOXa6o+JEIhFZ2ecUc8GN11j1MomTF3M7skHcq83XEy1hwMySGMapCL+7eWK63LBTHYEBBMshwd3fAMywhtk7LkSYo1r/nE671BliBxheYvYgmO8XBeIYJcK/3Fc+yxe00XKQY1Z5qrwty717xbk34tyQxVV3lcebnmeFiwwioMnqM//Coq8tS7VCSFnCf2Aed4DqyCczVfaomeokO0A+Qv9OBCuOZ2Vl8kOa4lBSf6fRqnMF9ufV0X/mHM0hRkWmRVbyKAyWKDynINV5qlK02Wl+jlU4nP1huv1gSpO0bKovoCpMIoZDrGmNS77irUlUFAbYA4NuAmh8RCOs7CnyTG4dYeUl5+ygbnp7gWzExNwRsE3XpzW/0VZayBpbhEqwssA5MoDXiGrhbp5eROVcFy4+Z+pc1qdKtqtKtGHBq31bwpxotq2Hba7b9Ty8a27hkAAA==</properties>
</file>

<file path=customXml/item8.xml><?xml version="1.0" encoding="utf-8"?>
<properties xmlns="http://schemas.myeducator.com/properties/myeducator/atlas_meta_I9Ea2THiWhZA">H4sIAAAAAAAAA+1Ya2/bNhT9K5yABQngOn40TWHEHlLHwQr0YSQpOiA1DFqibSKUKJCUE6/Lf9+5pGTLRtN1wT70w4IiJcVL3sN77zkk8zXi1spFlorMRb2sUKoRpToplIh6X8vWNCvSmTBRL2rh59VpK2pEuZHaTLlzIs2djXqtRmRgitYtpglr+QIrRJdSKZGw2ZrNiyx2UmeYm/GUxt7LTKZFys7Hb9lKGItBxldcKj6D90ZkncjDepu5vSiV2ZTnclpOICTc8NQS2vr3Xrv56vFx8tj4UTTXSyEcEw/SOst4lrBYKIWWESzWaa6EexKTpalTzJn6OTuYDM8WYsqN4WtMi4YnveHrU1iMutGkUc4sEYwecp0hDZKrC6CICD5sHLd3wWUiHKKDdnSmFXPrXPT54EzJwVjxWLC1LgyLuYoLxQkZk5nfBBueNMnqkxXMLQUb/TH++KF58fb6ZhMGP34l5sKILA5WIedMzxlCXjhh2eGbkyMfGRpWPJ0lnOXSMet0zpxMBTusvCPIG+edI2p7cHNtUgyX3gordj4zpzfwA4bc6BmfSSWdhH9AoY8av8yuY+u9aVWkGXvTRHQTLR1FP9EI3G1kEWQfagr8XpQnjduoBGCv2sP2NKwTNTbJIov+NmiHV8PbF+1J46oz7DYuz99dj46iyQSJKrIfdJdwx3fWj7DAYyNaSuLg/pS/hidYRyYYOT/f1uuwLErmK4yFtWjvucYyKJJ2G5QUFmtZcRk2iGl9SspV+flwz9Uvw5OjqE7k0iu53bJoi2G04qrgexj2IFjHXUE168k2FyKZ8fguLBPs3mnEhQQkdEfcZCKhyb76xQPFZPhEXaypKuplyO9ktgCNeezUmrWarXZVvxSblUyELrlkYyPzksE34Bi7RuJLTZjLKgI5nFJ5wGg8xEhhFJpL53LbOz7mDlXTTNciKWLutGlCKo5XqEjdXLpU/SaT/quXL1vdTrvbPUAkjOu3Dghov9M5SITi6367eXIw19i3/FP0OwdOOiX6hOfXTuuWuP8iMHFyQKHoh0/eahKRutUAvufxT4eQUgih8iqp733/IVW+ruxp+4FKe4mkfEINqur88XOrzlKovGonKFYi9pwrKxpRrLO5XFSDmXaUs9BBRK75dhEUzPz32kI41+R8XfV2SxTsLTaGi0ImHJK4MeUr8TGruLdB8k+F3Hi+eI+6zxDvb6vzU1L8QXtecce6LWYFwppAUS3Yc1Inz38jqv7g2xVU+GlckaZCWDuTxs3Vp2dLajhWvyunMKnk9M2Tcoqo13Ts9N8r6aj7LSV984NK6jHWvD9bRE+fr6G1WjisVcIR04ZhVz+Lnna6Qa66pz+toP63EP9X1J2qvkEte3lDZHMbLp5VKeP67qiyDZ4xXipBLygkpI3n+PggU7AB1wSxJS96Cfhr5KygW+y9dEvcefEuEQacxXzQ5zDI6xHxptXsdLvdgCDHvTSwpMk2ekJc81d4BvdewXeVgt1rc+el7Xv3X8/R7bZKiq44XmGFLe/qtnZZb7KzpRmws3zwlrxixzm27iR2f49/eAexojxRUL8poBWkScwJk7Kz2aDm+ex4NqDjwhvvDrFEZJb+r44iRjKGAI0vLo9oXpNReiorLzMoMQeMBBtal+jU74KefD4v26XulxoIw4KUxmzNFnIlkF2qBUozAbKc4oy4ZWyGFTJsIDeCUsdpzxoKRZHizAg6WFc4G+WdUHKpdRLOPFoleCkfGPuw7nWhElo9VoQIWfLzgmcEmrOlEfP+l41EiKx5L+9kLhLJm9osjql3PN7GbVpGZFpt9ks0+FzNYC9YzZRdlMG7LE3PjvnAJzfa0DoaV7n9jFqi7fqy3Ss2dlHVddBkpVFsQLLaMLFOU9+Z8gRIkyKtvsZK8Kx4gvSI+8LwZCsR5SO47FVvgtdePGKcIFOEHWIQzoxghWMWGOP6p33BIFUKJ184U9EAf0WMnE/T8CeFaXh1I5rksVM5H2MviE5NUJ66sb1+rP4KMjWCJ9iiMwVUycbaCFxmtpv01KbrTVAfuh+1Kut2aDxWVnOgA9O/bfT4N3ohSpGKEQAA</properties>
</file>

<file path=customXml/item9.xml><?xml version="1.0" encoding="utf-8"?>
<properties xmlns="http://schemas.myeducator.com/properties/myeducator/atlas_integrity">H4sIAAAAAAAAA61YW2/iPBD9L1EftlKocr8g9aEFtuJTC84N0q4qFBLTZgsJJdDudtX//tkDhAmlaffCwyEnPh6Pxx7b8S8hzqf5QmgKkqS3FUsQhSLO53QU59kkvWPvu3YnUvzUeGldEVa6KuiiUvjoPaxWi5e0vS1ME15gvdyFix/PVit55jZX41laFGmebYrtr4+Zbj/S9JEbZS2mNBnFdDothOa3X8J8QeN7Gj+MlumMCk3ZsHVbl3XZkFXzA2uvt6LwFE3TJFoygdD8JfTyxSyattNiyRn9Mafxsixc0MdVumCNp1mSPqXJKpqOaJIuuR9CW2XOXSpr1IXbV5Hpme2XsvpGKhui8K6BtqpVzbAesFZpFlNugmmaQpIW82n0c6Nrgt2NvCTczoYwR1YZf6Ks/99uXxk/T7N8lv5ZP1s6N1/XQUU53MGyZrVPLb3Sp7Ze4zjJ2Vjm2R/73eFx7Rgc7LohqutB1UZtXzpoeFiN3bNd08fOj3me0Wz5N+PDGn6/d+/Mv7LiJ7t0wPU2LeJFOl+mT9Rj7ha/6zvhoSU8Awh3hvAgE5MDX2yGNgdZqumaalmHO/cJy+HWPHsE7MsaoA5oAJqAFiDX9xVQKjKgAqgCQlsyf3YAXUAP0AcMAAeAQ8AQ8BrwBpDIazs62AHXwRMH0AUk4JUD6AJ6gAT8dABdQA/QByTgvwPoAnqAPmAASKB3DqAL6AH6gAHgAJBABBxAF9AD9AEDwAHgEJBArBxAF9AD9AEDwAHgEDAEJBBbB9AF9AB9wABwADgEDAGvAQmMiAPoAnqAPmAAOAAcAoaA14A3DPfSglRXYqLtspugdZigrGfzbfds7Z6HNnpmM68kISoIcQGfmYjomBiYmJhYmCDTfA4jImOiYKJigjssoxIHExcTDxMfkwCTASZDTEJMrjG5wYTIFd907BseGhwqBxMXE4KD6GDiYuJhQnCsHUxcTDxMfEwIHh8HExcTDxMfkwATggfYwcTFxMPExyTAZIAJwdPFwcTFxMPExyTAZIDJEBOCZ6KDiYuJh4mPSYDJAJMhJiEmBM94BxMXEw8TH5MAkwEmQ0xCTK4xITjNHExcTDxMfEwCTAaYDDEJMbnG5EZ5/yDJXkRZ8UwXsNFL7GcY5ttTNBxaT3t99+qk3fX8Ly1VPLo4AtDFr2eXXudY2J5lkUzWxQtVvNBF3w06xw1UIOECYXvyXVft9gZfpBN7rTgWuI9rxyzuyv7BFw43p+fdXn9j+1wXFUk8ah8pO8/aNaK1C7tWbNgbqqfUdSOk3/W8fq+0cNTCbcCxqqpRJbGFFcY7im0U4FC5J9BLQePdmqXzpsS9PXD8XHegE5IP3EcK6UQ/0IKhwnw4cEqE7fT0bNBxzy46bIY0W6p2vN1XT6867e5ZD78Gj6767c6J17u4xCUQpquzcPuucdWt1OTL9KkTnLl+97LDpktrUyiqx41Dr+Xj7XZ96vntzuDEQ9Zg6z5t9YOe3/365T+1+R+rIR2XG/l+kcyDwaIxy5PVlMLJdBsYsUyg3YzdzardEKFzyGgWzfcyD4awuKeUDRxOQ/bdzD6Y2TuWjKx9+SMZz0amUz7W6fs5VnGhknBlLTah9p04LGzr+7lVsY4Trc74QV3nbQ8P6wyuUz/W2fupVPF1P6/q/H1Xy32uJlOljTeZVVYkb4e9Rqy9iUyNWH8TnhoxxFL7pNjkYv2TYouLjc+JWdoysflJMctkSNpiNZtFi5+8VvUSShKFfE6z0XO+eBjn+cPoKc2n8GnKCifRtKDsezXK7uj2e1TTNLYG0CgbFTTOs6QYjenymTITVZkocJOjWZqtlny1UJUTS9x9Qm9vK+z9dyO48sruwDX+htmf5As62n6wNGVJ3zhdGteUE0UUllHxMIrzVcaCwjY54MWouM+fM17rdVNrmd/R5T1d8GCU3YYLNprYtqWOk8YksrSGNo7sRkSp0lBsTY/iiaKZGv+kKlfA7erV2Cwhm3+7sUmkxm6BrL9tPHTT9z18aT+F30Oh5r6x9pay7FvBJsWKu8vf8NCuA8Ge1reQacYUfE1eB2EyTuh4Eje0WB43tMg0GmMzMhtRnEhRYo6jSWIJ21Duri01SzdMXTNE4Z5Gi+WYwu5oITeyiIuFc/bMP6OnUbEcldry8lOyLdnUX8V/5JYuy4Yms8NExS35t91aW/mXbtmSYph/7RZYeV3fKsX5bEazhGXSZBrB2N6+/g+u3rSH+RYAAA==</properties>
</file>

<file path=customXml/itemProps1.xml><?xml version="1.0" encoding="utf-8"?>
<ds:datastoreItem xmlns:ds="http://schemas.openxmlformats.org/officeDocument/2006/customXml" ds:itemID="{6977633C-7B02-C445-AD81-5B77793CF256}">
  <ds:schemaRefs>
    <ds:schemaRef ds:uri="http://schemas.myeducator.com/properties/myeducator/atlas_meta"/>
  </ds:schemaRefs>
</ds:datastoreItem>
</file>

<file path=customXml/itemProps10.xml><?xml version="1.0" encoding="utf-8"?>
<ds:datastoreItem xmlns:ds="http://schemas.openxmlformats.org/officeDocument/2006/customXml" ds:itemID="{88149CE8-93A2-C249-9C84-B1361D92C5FD}">
  <ds:schemaRefs>
    <ds:schemaRef ds:uri="http://schemas.myeducator.com/properties/myeducator/atlas_log_common"/>
  </ds:schemaRefs>
</ds:datastoreItem>
</file>

<file path=customXml/itemProps2.xml><?xml version="1.0" encoding="utf-8"?>
<ds:datastoreItem xmlns:ds="http://schemas.openxmlformats.org/officeDocument/2006/customXml" ds:itemID="{80D011D7-2C36-134B-A93A-4638C7766529}">
  <ds:schemaRefs>
    <ds:schemaRef ds:uri="http://schemas.myeducator.com/symphony/msoffice/properties/officeprops"/>
  </ds:schemaRefs>
</ds:datastoreItem>
</file>

<file path=customXml/itemProps3.xml><?xml version="1.0" encoding="utf-8"?>
<ds:datastoreItem xmlns:ds="http://schemas.openxmlformats.org/officeDocument/2006/customXml" ds:itemID="{6697C3E0-74D3-DB41-B495-038CEA3F360A}">
  <ds:schemaRefs>
    <ds:schemaRef ds:uri="http://schemas.myeducator.com/symphony/msoffice/properties/submission"/>
  </ds:schemaRefs>
</ds:datastoreItem>
</file>

<file path=customXml/itemProps4.xml><?xml version="1.0" encoding="utf-8"?>
<ds:datastoreItem xmlns:ds="http://schemas.openxmlformats.org/officeDocument/2006/customXml" ds:itemID="{5AA55025-E294-B048-8444-4B3238A7DECF}">
  <ds:schemaRefs>
    <ds:schemaRef ds:uri="http://schemas.myeducator.com/properties/myeducator/atlas_meta_I9Ea2THi9CMW"/>
  </ds:schemaRefs>
</ds:datastoreItem>
</file>

<file path=customXml/itemProps5.xml><?xml version="1.0" encoding="utf-8"?>
<ds:datastoreItem xmlns:ds="http://schemas.openxmlformats.org/officeDocument/2006/customXml" ds:itemID="{ECC3F102-E048-A14E-B066-A366218B5D0B}">
  <ds:schemaRefs>
    <ds:schemaRef ds:uri="http://schemas.myeducator.com/properties/myeducator/atlas_meta_I9Ea2THi9CRv"/>
  </ds:schemaRefs>
</ds:datastoreItem>
</file>

<file path=customXml/itemProps6.xml><?xml version="1.0" encoding="utf-8"?>
<ds:datastoreItem xmlns:ds="http://schemas.openxmlformats.org/officeDocument/2006/customXml" ds:itemID="{050AEB52-3F21-B84D-B8C4-AA1FDB4F567E}">
  <ds:schemaRefs>
    <ds:schemaRef ds:uri="http://schemas.myeducator.com/properties/myeducator/atlas_meta_I9Ea2THi9CWL"/>
  </ds:schemaRefs>
</ds:datastoreItem>
</file>

<file path=customXml/itemProps7.xml><?xml version="1.0" encoding="utf-8"?>
<ds:datastoreItem xmlns:ds="http://schemas.openxmlformats.org/officeDocument/2006/customXml" ds:itemID="{C0AFB3B7-E4F8-FE46-8163-77D4B69AF116}">
  <ds:schemaRefs>
    <ds:schemaRef ds:uri="http://schemas.myeducator.com/properties/myeducator/atlas_meta_I9Ea2THiKx4x"/>
  </ds:schemaRefs>
</ds:datastoreItem>
</file>

<file path=customXml/itemProps8.xml><?xml version="1.0" encoding="utf-8"?>
<ds:datastoreItem xmlns:ds="http://schemas.openxmlformats.org/officeDocument/2006/customXml" ds:itemID="{3CFA1723-64F2-0D47-8AE0-FF470C1DCA54}">
  <ds:schemaRefs>
    <ds:schemaRef ds:uri="http://schemas.myeducator.com/properties/myeducator/atlas_meta_I9Ea2THiWhZA"/>
  </ds:schemaRefs>
</ds:datastoreItem>
</file>

<file path=customXml/itemProps9.xml><?xml version="1.0" encoding="utf-8"?>
<ds:datastoreItem xmlns:ds="http://schemas.openxmlformats.org/officeDocument/2006/customXml" ds:itemID="{82399743-E411-6A49-B193-98B882E69D63}">
  <ds:schemaRefs>
    <ds:schemaRef ds:uri="http://schemas.myeducator.com/properties/myeducator/atlas_integrity"/>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NormalDist</vt:lpstr>
      <vt:lpstr>BinomialDist</vt:lpstr>
      <vt:lpstr>PoissonDist</vt:lpstr>
      <vt:lpstr>ExponentialDist</vt:lpstr>
      <vt:lpstr>DescriptiveStats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Ojas Goyal</dc:creator>
  <cp:lastModifiedBy>Ojas Goyal</cp:lastModifiedBy>
  <dcterms:created xsi:type="dcterms:W3CDTF">2023-09-29T00:48:53Z</dcterms:created>
  <dcterms:modified xsi:type="dcterms:W3CDTF">2023-09-29T01:39:18Z</dcterms:modified>
</cp:coreProperties>
</file>