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ksha\Downloads\"/>
    </mc:Choice>
  </mc:AlternateContent>
  <xr:revisionPtr revIDLastSave="0" documentId="8_{A8DCAE42-AADA-4120-BA55-E80FDD988DF5}" xr6:coauthVersionLast="47" xr6:coauthVersionMax="47" xr10:uidLastSave="{00000000-0000-0000-0000-000000000000}"/>
  <bookViews>
    <workbookView xWindow="-108" yWindow="-108" windowWidth="23256" windowHeight="13896" activeTab="1" xr2:uid="{24975C5B-1484-4323-ADA1-A527741D0BEE}"/>
  </bookViews>
  <sheets>
    <sheet name="Sensitivity Analysis Report" sheetId="2" r:id="rId1"/>
    <sheet name="Sheet1" sheetId="1" r:id="rId2"/>
  </sheets>
  <definedNames>
    <definedName name="solver_node1" localSheetId="1" hidden="1">"1;$F$39;;;;$E$10;New Node;1;"</definedName>
    <definedName name="solver_node10" localSheetId="1" hidden="1">"2;$N$32;$J$32;49320;0.25;Event 2;Terminal;1;"</definedName>
    <definedName name="solver_node11" localSheetId="1" hidden="1">"2;$N$37;$J$32;46765;=100%-L25-L30;Event 3 ;Terminal;1;"</definedName>
    <definedName name="solver_node12" localSheetId="1" hidden="1">"2;$N$42;$J$47;58205;0.45;Event 1;Terminal;1;"</definedName>
    <definedName name="solver_node13" localSheetId="1" hidden="1">"2;$N$47;$J$47;52940;0.35;Event 2;Terminal;1;"</definedName>
    <definedName name="solver_node14" localSheetId="1" hidden="1">"2;$N$52;$J$47;49605;0.2;Event 3 ;Terminal;1;"</definedName>
    <definedName name="solver_node15" localSheetId="1" hidden="1">"2;$N$57;$J$62;57250;0.65;Event 1;Terminal;1;"</definedName>
    <definedName name="solver_node16" localSheetId="1" hidden="1">"2;$N$62;$J$62;50250;0.3;Event 2;Terminal;1;"</definedName>
    <definedName name="solver_node17" localSheetId="1" hidden="1">"2;$N$67;$J$62;45250;0.05;Event 3 ;Terminal;1;"</definedName>
    <definedName name="solver_node2" localSheetId="1" hidden="1">"0;$J$17;$F$39;0;;SUA;Terminal;1;"</definedName>
    <definedName name="solver_node3" localSheetId="1" hidden="1">"2;$N$12;$J$17;69155;0.55;Event 1;Terminal;1;"</definedName>
    <definedName name="solver_node4" localSheetId="1" hidden="1">"2;$N$17;$J$17;48380;0.3;Event 2;Terminal;1;"</definedName>
    <definedName name="solver_node5" localSheetId="1" hidden="1">"2;$N$22;$J$17;35365;0.15;Event 3 ;Terminal;1;"</definedName>
    <definedName name="solver_node6" localSheetId="1" hidden="1">"0;$J$32;$F$39;0;;YSP;Terminal;1;"</definedName>
    <definedName name="solver_node7" localSheetId="1" hidden="1">"0;$J$47;$F$39;=;;HTC;Terminal;1;"</definedName>
    <definedName name="solver_node8" localSheetId="1" hidden="1">"0;$J$62;$F$39;=;;YHA;Terminal;1;"</definedName>
    <definedName name="solver_node9" localSheetId="1" hidden="1">"2;$N$27;$J$32;65820;=PsiSenParam(35%,65%,50%);Event 1;Terminal;1;"</definedName>
    <definedName name="solver_nodes" localSheetId="1" hidden="1">17</definedName>
    <definedName name="solver_tree_a" localSheetId="1" hidden="1">1</definedName>
    <definedName name="solver_tree_b" localSheetId="1" hidden="1">1</definedName>
    <definedName name="solver_tree_rt" localSheetId="1" hidden="1">1000000000000</definedName>
    <definedName name="solver_treeroot" localSheetId="1" hidden="1">Sheet1!$E$10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O67" i="1" l="1"/>
  <c r="M68" i="1" s="1"/>
  <c r="M63" i="1"/>
  <c r="O62" i="1"/>
  <c r="O57" i="1"/>
  <c r="M58" i="1" s="1"/>
  <c r="O52" i="1"/>
  <c r="M53" i="1" s="1"/>
  <c r="O47" i="1"/>
  <c r="M48" i="1" s="1"/>
  <c r="O42" i="1"/>
  <c r="M43" i="1" s="1"/>
  <c r="I48" i="1" s="1"/>
  <c r="O37" i="1"/>
  <c r="M38" i="1" s="1"/>
  <c r="O32" i="1"/>
  <c r="M33" i="1" s="1"/>
  <c r="M28" i="1"/>
  <c r="O27" i="1"/>
  <c r="O22" i="1"/>
  <c r="M23" i="1" s="1"/>
  <c r="O17" i="1"/>
  <c r="M18" i="1" s="1"/>
  <c r="O12" i="1"/>
  <c r="M13" i="1" s="1"/>
  <c r="L25" i="1"/>
  <c r="I18" i="1" l="1"/>
  <c r="I63" i="1"/>
  <c r="L35" i="1"/>
  <c r="I33" i="1" s="1"/>
  <c r="E40" i="1" l="1"/>
  <c r="F39" i="1" s="1"/>
  <c r="E42" i="1" a="1"/>
  <c r="E42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<sst xmlns="http://schemas.openxmlformats.org/spreadsheetml/2006/main" count="20" uniqueCount="10">
  <si>
    <t>SUA</t>
  </si>
  <si>
    <t>YSP</t>
  </si>
  <si>
    <t>HTC</t>
  </si>
  <si>
    <t>=</t>
  </si>
  <si>
    <t>YHA</t>
  </si>
  <si>
    <t>Event 1</t>
  </si>
  <si>
    <t>Event 2</t>
  </si>
  <si>
    <t xml:space="preserve">Event 3 </t>
  </si>
  <si>
    <t>$L$25</t>
  </si>
  <si>
    <t>[Book1]Sheet1!$E$40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</si>
</sst>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/>
      <right/>
      <top style="medium">
        <color indexed="23"/>
      </top>
      <bottom style="medium">
        <color indexed="23"/>
      </bottom>
      <diagonal/>
    </border>
    <border>
      <left/>
      <right/>
      <top style="thin">
        <color indexed="23"/>
      </top>
      <bottom/>
      <diagonal/>
    </border>
    <border>
      <left/>
      <right/>
      <top style="thin">
        <color indexed="23"/>
      </top>
      <bottom style="medium">
        <color indexed="2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9" fontId="0" fillId="0" borderId="0" xfId="0" applyNumberFormat="1" applyAlignment="1">
      <alignment horizontal="left"/>
    </xf>
    <xf numFmtId="9" fontId="0" fillId="0" borderId="2" xfId="0" applyNumberFormat="1" applyFill="1" applyBorder="1" applyAlignment="1"/>
    <xf numFmtId="0" fontId="0" fillId="0" borderId="2" xfId="0" applyNumberFormat="1" applyFill="1" applyBorder="1" applyAlignment="1"/>
    <xf numFmtId="9" fontId="0" fillId="0" borderId="3" xfId="0" applyNumberFormat="1" applyFill="1" applyBorder="1" applyAlignment="1"/>
    <xf numFmtId="0" fontId="0" fillId="0" borderId="3" xfId="0" applyNumberFormat="1" applyFill="1" applyBorder="1" applyAlignment="1"/>
    <xf numFmtId="0" fontId="1" fillId="0" borderId="1" xfId="0" applyFont="1" applyFill="1" applyBorder="1" applyAlignment="1">
      <alignment horizontal="left"/>
    </xf>
    <xf numFmtId="9" fontId="0" fillId="2" borderId="2" xfId="0" applyNumberFormat="1" applyFill="1" applyBorder="1" applyAlignment="1"/>
    <xf numFmtId="0" fontId="0" fillId="2" borderId="2" xfId="0" applyNumberForma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38</xdr:row>
      <xdr:rowOff>0</xdr:rowOff>
    </xdr:from>
    <xdr:to>
      <xdr:col>6</xdr:col>
      <xdr:colOff>22860</xdr:colOff>
      <xdr:row>38</xdr:row>
      <xdr:rowOff>160020</xdr:rowOff>
    </xdr:to>
    <xdr:sp macro="" textlink="">
      <xdr:nvSpPr>
        <xdr:cNvPr id="844" name="Solver_shape$F$39">
          <a:extLst>
            <a:ext uri="{FF2B5EF4-FFF2-40B4-BE49-F238E27FC236}">
              <a16:creationId xmlns:a16="http://schemas.microsoft.com/office/drawing/2014/main" id="{4F9140A2-9085-8D2A-B7E1-00B4D46C653D}"/>
            </a:ext>
          </a:extLst>
        </xdr:cNvPr>
        <xdr:cNvSpPr/>
      </xdr:nvSpPr>
      <xdr:spPr>
        <a:xfrm>
          <a:off x="3048000" y="6949440"/>
          <a:ext cx="160020" cy="160020"/>
        </a:xfrm>
        <a:prstGeom prst="flowChartProcess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4</xdr:col>
      <xdr:colOff>0</xdr:colOff>
      <xdr:row>38</xdr:row>
      <xdr:rowOff>80010</xdr:rowOff>
    </xdr:from>
    <xdr:to>
      <xdr:col>5</xdr:col>
      <xdr:colOff>0</xdr:colOff>
      <xdr:row>38</xdr:row>
      <xdr:rowOff>80010</xdr:rowOff>
    </xdr:to>
    <xdr:cxnSp macro="">
      <xdr:nvCxnSpPr>
        <xdr:cNvPr id="845" name="Solver_line$F$39">
          <a:extLst>
            <a:ext uri="{FF2B5EF4-FFF2-40B4-BE49-F238E27FC236}">
              <a16:creationId xmlns:a16="http://schemas.microsoft.com/office/drawing/2014/main" id="{ECED2833-A444-8E0C-978B-018894D526C8}"/>
            </a:ext>
          </a:extLst>
        </xdr:cNvPr>
        <xdr:cNvCxnSpPr/>
      </xdr:nvCxnSpPr>
      <xdr:spPr>
        <a:xfrm>
          <a:off x="2438400" y="7029450"/>
          <a:ext cx="60960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16</xdr:row>
      <xdr:rowOff>80010</xdr:rowOff>
    </xdr:from>
    <xdr:to>
      <xdr:col>7</xdr:col>
      <xdr:colOff>0</xdr:colOff>
      <xdr:row>38</xdr:row>
      <xdr:rowOff>80010</xdr:rowOff>
    </xdr:to>
    <xdr:cxnSp macro="">
      <xdr:nvCxnSpPr>
        <xdr:cNvPr id="846" name="Solver_shapecon$J$17">
          <a:extLst>
            <a:ext uri="{FF2B5EF4-FFF2-40B4-BE49-F238E27FC236}">
              <a16:creationId xmlns:a16="http://schemas.microsoft.com/office/drawing/2014/main" id="{583338C8-6870-F7A2-86CF-35AB9E523039}"/>
            </a:ext>
          </a:extLst>
        </xdr:cNvPr>
        <xdr:cNvCxnSpPr/>
      </xdr:nvCxnSpPr>
      <xdr:spPr>
        <a:xfrm flipV="1">
          <a:off x="3208020" y="3006090"/>
          <a:ext cx="259080" cy="402336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16</xdr:row>
      <xdr:rowOff>0</xdr:rowOff>
    </xdr:from>
    <xdr:to>
      <xdr:col>10</xdr:col>
      <xdr:colOff>0</xdr:colOff>
      <xdr:row>16</xdr:row>
      <xdr:rowOff>160020</xdr:rowOff>
    </xdr:to>
    <xdr:sp macro="" textlink="">
      <xdr:nvSpPr>
        <xdr:cNvPr id="847" name="Solver_shape$J$17">
          <a:extLst>
            <a:ext uri="{FF2B5EF4-FFF2-40B4-BE49-F238E27FC236}">
              <a16:creationId xmlns:a16="http://schemas.microsoft.com/office/drawing/2014/main" id="{173BBCB3-A535-4D44-6E02-06FE8A018784}"/>
            </a:ext>
          </a:extLst>
        </xdr:cNvPr>
        <xdr:cNvSpPr/>
      </xdr:nvSpPr>
      <xdr:spPr>
        <a:xfrm>
          <a:off x="4389120" y="2926080"/>
          <a:ext cx="160020" cy="16002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0</xdr:colOff>
      <xdr:row>16</xdr:row>
      <xdr:rowOff>80010</xdr:rowOff>
    </xdr:from>
    <xdr:to>
      <xdr:col>9</xdr:col>
      <xdr:colOff>0</xdr:colOff>
      <xdr:row>16</xdr:row>
      <xdr:rowOff>80010</xdr:rowOff>
    </xdr:to>
    <xdr:cxnSp macro="">
      <xdr:nvCxnSpPr>
        <xdr:cNvPr id="848" name="Solver_line$J$17">
          <a:extLst>
            <a:ext uri="{FF2B5EF4-FFF2-40B4-BE49-F238E27FC236}">
              <a16:creationId xmlns:a16="http://schemas.microsoft.com/office/drawing/2014/main" id="{D3A48FAA-1E83-0F5C-9ADD-CDE7E9154002}"/>
            </a:ext>
          </a:extLst>
        </xdr:cNvPr>
        <xdr:cNvCxnSpPr/>
      </xdr:nvCxnSpPr>
      <xdr:spPr>
        <a:xfrm>
          <a:off x="3467100" y="3006090"/>
          <a:ext cx="92202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11</xdr:row>
      <xdr:rowOff>80010</xdr:rowOff>
    </xdr:from>
    <xdr:to>
      <xdr:col>11</xdr:col>
      <xdr:colOff>0</xdr:colOff>
      <xdr:row>16</xdr:row>
      <xdr:rowOff>80010</xdr:rowOff>
    </xdr:to>
    <xdr:cxnSp macro="">
      <xdr:nvCxnSpPr>
        <xdr:cNvPr id="849" name="Solver_shapecon$N$12">
          <a:extLst>
            <a:ext uri="{FF2B5EF4-FFF2-40B4-BE49-F238E27FC236}">
              <a16:creationId xmlns:a16="http://schemas.microsoft.com/office/drawing/2014/main" id="{A0B9D759-D9F4-983D-FB43-EDCAB02C1EF1}"/>
            </a:ext>
          </a:extLst>
        </xdr:cNvPr>
        <xdr:cNvCxnSpPr/>
      </xdr:nvCxnSpPr>
      <xdr:spPr>
        <a:xfrm flipV="1">
          <a:off x="4549140" y="2091690"/>
          <a:ext cx="259080" cy="91440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11</xdr:row>
      <xdr:rowOff>0</xdr:rowOff>
    </xdr:from>
    <xdr:to>
      <xdr:col>14</xdr:col>
      <xdr:colOff>0</xdr:colOff>
      <xdr:row>11</xdr:row>
      <xdr:rowOff>160020</xdr:rowOff>
    </xdr:to>
    <xdr:sp macro="" textlink="">
      <xdr:nvSpPr>
        <xdr:cNvPr id="850" name="Solver_shape$N$12">
          <a:extLst>
            <a:ext uri="{FF2B5EF4-FFF2-40B4-BE49-F238E27FC236}">
              <a16:creationId xmlns:a16="http://schemas.microsoft.com/office/drawing/2014/main" id="{527D5195-A8D0-9447-1601-9CA06321A214}"/>
            </a:ext>
          </a:extLst>
        </xdr:cNvPr>
        <xdr:cNvSpPr/>
      </xdr:nvSpPr>
      <xdr:spPr>
        <a:xfrm rot="16200000">
          <a:off x="5699760" y="201168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11</xdr:row>
      <xdr:rowOff>80010</xdr:rowOff>
    </xdr:from>
    <xdr:to>
      <xdr:col>13</xdr:col>
      <xdr:colOff>0</xdr:colOff>
      <xdr:row>11</xdr:row>
      <xdr:rowOff>80010</xdr:rowOff>
    </xdr:to>
    <xdr:cxnSp macro="">
      <xdr:nvCxnSpPr>
        <xdr:cNvPr id="851" name="Solver_line$N$12">
          <a:extLst>
            <a:ext uri="{FF2B5EF4-FFF2-40B4-BE49-F238E27FC236}">
              <a16:creationId xmlns:a16="http://schemas.microsoft.com/office/drawing/2014/main" id="{5F686D4A-DA25-3A4C-DDEC-3E7D8B99EDD7}"/>
            </a:ext>
          </a:extLst>
        </xdr:cNvPr>
        <xdr:cNvCxnSpPr/>
      </xdr:nvCxnSpPr>
      <xdr:spPr>
        <a:xfrm>
          <a:off x="4808220" y="2091690"/>
          <a:ext cx="89154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80010</xdr:rowOff>
    </xdr:from>
    <xdr:to>
      <xdr:col>11</xdr:col>
      <xdr:colOff>0</xdr:colOff>
      <xdr:row>16</xdr:row>
      <xdr:rowOff>80010</xdr:rowOff>
    </xdr:to>
    <xdr:cxnSp macro="">
      <xdr:nvCxnSpPr>
        <xdr:cNvPr id="852" name="Solver_shapecon$N$17">
          <a:extLst>
            <a:ext uri="{FF2B5EF4-FFF2-40B4-BE49-F238E27FC236}">
              <a16:creationId xmlns:a16="http://schemas.microsoft.com/office/drawing/2014/main" id="{2BCA8A91-D874-3E9D-F079-C2C0ACA1CE43}"/>
            </a:ext>
          </a:extLst>
        </xdr:cNvPr>
        <xdr:cNvCxnSpPr/>
      </xdr:nvCxnSpPr>
      <xdr:spPr>
        <a:xfrm>
          <a:off x="4549140" y="2983230"/>
          <a:ext cx="25908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16</xdr:row>
      <xdr:rowOff>0</xdr:rowOff>
    </xdr:from>
    <xdr:to>
      <xdr:col>14</xdr:col>
      <xdr:colOff>0</xdr:colOff>
      <xdr:row>16</xdr:row>
      <xdr:rowOff>160020</xdr:rowOff>
    </xdr:to>
    <xdr:sp macro="" textlink="">
      <xdr:nvSpPr>
        <xdr:cNvPr id="853" name="Solver_shape$N$17">
          <a:extLst>
            <a:ext uri="{FF2B5EF4-FFF2-40B4-BE49-F238E27FC236}">
              <a16:creationId xmlns:a16="http://schemas.microsoft.com/office/drawing/2014/main" id="{353100EB-052A-616C-27EC-8B2F35FDDE7E}"/>
            </a:ext>
          </a:extLst>
        </xdr:cNvPr>
        <xdr:cNvSpPr/>
      </xdr:nvSpPr>
      <xdr:spPr>
        <a:xfrm rot="16200000">
          <a:off x="5699760" y="290322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16</xdr:row>
      <xdr:rowOff>80010</xdr:rowOff>
    </xdr:from>
    <xdr:to>
      <xdr:col>13</xdr:col>
      <xdr:colOff>0</xdr:colOff>
      <xdr:row>16</xdr:row>
      <xdr:rowOff>80010</xdr:rowOff>
    </xdr:to>
    <xdr:cxnSp macro="">
      <xdr:nvCxnSpPr>
        <xdr:cNvPr id="854" name="Solver_line$N$17">
          <a:extLst>
            <a:ext uri="{FF2B5EF4-FFF2-40B4-BE49-F238E27FC236}">
              <a16:creationId xmlns:a16="http://schemas.microsoft.com/office/drawing/2014/main" id="{6DC34D25-0D9A-4CE1-075B-E6E13174DFC8}"/>
            </a:ext>
          </a:extLst>
        </xdr:cNvPr>
        <xdr:cNvCxnSpPr/>
      </xdr:nvCxnSpPr>
      <xdr:spPr>
        <a:xfrm>
          <a:off x="4808220" y="2983230"/>
          <a:ext cx="89154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16</xdr:row>
      <xdr:rowOff>80010</xdr:rowOff>
    </xdr:from>
    <xdr:to>
      <xdr:col>11</xdr:col>
      <xdr:colOff>0</xdr:colOff>
      <xdr:row>21</xdr:row>
      <xdr:rowOff>80010</xdr:rowOff>
    </xdr:to>
    <xdr:cxnSp macro="">
      <xdr:nvCxnSpPr>
        <xdr:cNvPr id="855" name="Solver_shapecon$N$22">
          <a:extLst>
            <a:ext uri="{FF2B5EF4-FFF2-40B4-BE49-F238E27FC236}">
              <a16:creationId xmlns:a16="http://schemas.microsoft.com/office/drawing/2014/main" id="{9047C51A-5E09-2D78-E2F1-22CD82F40437}"/>
            </a:ext>
          </a:extLst>
        </xdr:cNvPr>
        <xdr:cNvCxnSpPr/>
      </xdr:nvCxnSpPr>
      <xdr:spPr>
        <a:xfrm>
          <a:off x="4549140" y="2983230"/>
          <a:ext cx="259080" cy="89154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21</xdr:row>
      <xdr:rowOff>0</xdr:rowOff>
    </xdr:from>
    <xdr:to>
      <xdr:col>14</xdr:col>
      <xdr:colOff>0</xdr:colOff>
      <xdr:row>21</xdr:row>
      <xdr:rowOff>160020</xdr:rowOff>
    </xdr:to>
    <xdr:sp macro="" textlink="">
      <xdr:nvSpPr>
        <xdr:cNvPr id="856" name="Solver_shape$N$22">
          <a:extLst>
            <a:ext uri="{FF2B5EF4-FFF2-40B4-BE49-F238E27FC236}">
              <a16:creationId xmlns:a16="http://schemas.microsoft.com/office/drawing/2014/main" id="{BAA00F22-CD47-E5F6-68CB-FBBB37AE7172}"/>
            </a:ext>
          </a:extLst>
        </xdr:cNvPr>
        <xdr:cNvSpPr/>
      </xdr:nvSpPr>
      <xdr:spPr>
        <a:xfrm rot="16200000">
          <a:off x="5699760" y="379476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21</xdr:row>
      <xdr:rowOff>80010</xdr:rowOff>
    </xdr:from>
    <xdr:to>
      <xdr:col>13</xdr:col>
      <xdr:colOff>0</xdr:colOff>
      <xdr:row>21</xdr:row>
      <xdr:rowOff>80010</xdr:rowOff>
    </xdr:to>
    <xdr:cxnSp macro="">
      <xdr:nvCxnSpPr>
        <xdr:cNvPr id="857" name="Solver_line$N$22">
          <a:extLst>
            <a:ext uri="{FF2B5EF4-FFF2-40B4-BE49-F238E27FC236}">
              <a16:creationId xmlns:a16="http://schemas.microsoft.com/office/drawing/2014/main" id="{C233213B-736E-175F-0745-5789F083BB80}"/>
            </a:ext>
          </a:extLst>
        </xdr:cNvPr>
        <xdr:cNvCxnSpPr/>
      </xdr:nvCxnSpPr>
      <xdr:spPr>
        <a:xfrm>
          <a:off x="4808220" y="3874770"/>
          <a:ext cx="89154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31</xdr:row>
      <xdr:rowOff>80010</xdr:rowOff>
    </xdr:from>
    <xdr:to>
      <xdr:col>7</xdr:col>
      <xdr:colOff>0</xdr:colOff>
      <xdr:row>38</xdr:row>
      <xdr:rowOff>80010</xdr:rowOff>
    </xdr:to>
    <xdr:cxnSp macro="">
      <xdr:nvCxnSpPr>
        <xdr:cNvPr id="858" name="Solver_shapecon$J$32">
          <a:extLst>
            <a:ext uri="{FF2B5EF4-FFF2-40B4-BE49-F238E27FC236}">
              <a16:creationId xmlns:a16="http://schemas.microsoft.com/office/drawing/2014/main" id="{D36D6961-1E95-6121-E87B-938A20701637}"/>
            </a:ext>
          </a:extLst>
        </xdr:cNvPr>
        <xdr:cNvCxnSpPr/>
      </xdr:nvCxnSpPr>
      <xdr:spPr>
        <a:xfrm flipV="1">
          <a:off x="3208020" y="5680710"/>
          <a:ext cx="259080" cy="128016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31</xdr:row>
      <xdr:rowOff>0</xdr:rowOff>
    </xdr:from>
    <xdr:to>
      <xdr:col>10</xdr:col>
      <xdr:colOff>0</xdr:colOff>
      <xdr:row>31</xdr:row>
      <xdr:rowOff>160020</xdr:rowOff>
    </xdr:to>
    <xdr:sp macro="" textlink="">
      <xdr:nvSpPr>
        <xdr:cNvPr id="859" name="Solver_shape$J$32">
          <a:extLst>
            <a:ext uri="{FF2B5EF4-FFF2-40B4-BE49-F238E27FC236}">
              <a16:creationId xmlns:a16="http://schemas.microsoft.com/office/drawing/2014/main" id="{FC68BDDF-CEE7-A413-5479-6AC78E8ABB3E}"/>
            </a:ext>
          </a:extLst>
        </xdr:cNvPr>
        <xdr:cNvSpPr/>
      </xdr:nvSpPr>
      <xdr:spPr>
        <a:xfrm>
          <a:off x="4389120" y="5600700"/>
          <a:ext cx="160020" cy="16002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0</xdr:colOff>
      <xdr:row>31</xdr:row>
      <xdr:rowOff>80010</xdr:rowOff>
    </xdr:from>
    <xdr:to>
      <xdr:col>9</xdr:col>
      <xdr:colOff>0</xdr:colOff>
      <xdr:row>31</xdr:row>
      <xdr:rowOff>80010</xdr:rowOff>
    </xdr:to>
    <xdr:cxnSp macro="">
      <xdr:nvCxnSpPr>
        <xdr:cNvPr id="860" name="Solver_line$J$32">
          <a:extLst>
            <a:ext uri="{FF2B5EF4-FFF2-40B4-BE49-F238E27FC236}">
              <a16:creationId xmlns:a16="http://schemas.microsoft.com/office/drawing/2014/main" id="{AAC72754-BF9B-4ACF-773C-113B0A1FF98A}"/>
            </a:ext>
          </a:extLst>
        </xdr:cNvPr>
        <xdr:cNvCxnSpPr/>
      </xdr:nvCxnSpPr>
      <xdr:spPr>
        <a:xfrm>
          <a:off x="3467100" y="5680710"/>
          <a:ext cx="92202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26</xdr:row>
      <xdr:rowOff>80010</xdr:rowOff>
    </xdr:from>
    <xdr:to>
      <xdr:col>11</xdr:col>
      <xdr:colOff>0</xdr:colOff>
      <xdr:row>31</xdr:row>
      <xdr:rowOff>80010</xdr:rowOff>
    </xdr:to>
    <xdr:cxnSp macro="">
      <xdr:nvCxnSpPr>
        <xdr:cNvPr id="861" name="Solver_shapecon$N$27">
          <a:extLst>
            <a:ext uri="{FF2B5EF4-FFF2-40B4-BE49-F238E27FC236}">
              <a16:creationId xmlns:a16="http://schemas.microsoft.com/office/drawing/2014/main" id="{9E378EBD-9531-DFA8-3AC9-819C837C7CA0}"/>
            </a:ext>
          </a:extLst>
        </xdr:cNvPr>
        <xdr:cNvCxnSpPr/>
      </xdr:nvCxnSpPr>
      <xdr:spPr>
        <a:xfrm flipV="1">
          <a:off x="4549140" y="4766310"/>
          <a:ext cx="259080" cy="91440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26</xdr:row>
      <xdr:rowOff>0</xdr:rowOff>
    </xdr:from>
    <xdr:to>
      <xdr:col>14</xdr:col>
      <xdr:colOff>0</xdr:colOff>
      <xdr:row>26</xdr:row>
      <xdr:rowOff>160020</xdr:rowOff>
    </xdr:to>
    <xdr:sp macro="" textlink="">
      <xdr:nvSpPr>
        <xdr:cNvPr id="862" name="Solver_shape$N$27">
          <a:extLst>
            <a:ext uri="{FF2B5EF4-FFF2-40B4-BE49-F238E27FC236}">
              <a16:creationId xmlns:a16="http://schemas.microsoft.com/office/drawing/2014/main" id="{72A6360B-2A43-9684-EC4E-66EBB5E41C90}"/>
            </a:ext>
          </a:extLst>
        </xdr:cNvPr>
        <xdr:cNvSpPr/>
      </xdr:nvSpPr>
      <xdr:spPr>
        <a:xfrm rot="16200000">
          <a:off x="5699760" y="468630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26</xdr:row>
      <xdr:rowOff>80010</xdr:rowOff>
    </xdr:from>
    <xdr:to>
      <xdr:col>13</xdr:col>
      <xdr:colOff>0</xdr:colOff>
      <xdr:row>26</xdr:row>
      <xdr:rowOff>80010</xdr:rowOff>
    </xdr:to>
    <xdr:cxnSp macro="">
      <xdr:nvCxnSpPr>
        <xdr:cNvPr id="863" name="Solver_line$N$27">
          <a:extLst>
            <a:ext uri="{FF2B5EF4-FFF2-40B4-BE49-F238E27FC236}">
              <a16:creationId xmlns:a16="http://schemas.microsoft.com/office/drawing/2014/main" id="{CCB1A492-BC72-9263-39C7-E71F1AB64DB9}"/>
            </a:ext>
          </a:extLst>
        </xdr:cNvPr>
        <xdr:cNvCxnSpPr/>
      </xdr:nvCxnSpPr>
      <xdr:spPr>
        <a:xfrm>
          <a:off x="4808220" y="4766310"/>
          <a:ext cx="89154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31</xdr:row>
      <xdr:rowOff>80010</xdr:rowOff>
    </xdr:from>
    <xdr:to>
      <xdr:col>11</xdr:col>
      <xdr:colOff>0</xdr:colOff>
      <xdr:row>31</xdr:row>
      <xdr:rowOff>80010</xdr:rowOff>
    </xdr:to>
    <xdr:cxnSp macro="">
      <xdr:nvCxnSpPr>
        <xdr:cNvPr id="864" name="Solver_shapecon$N$32">
          <a:extLst>
            <a:ext uri="{FF2B5EF4-FFF2-40B4-BE49-F238E27FC236}">
              <a16:creationId xmlns:a16="http://schemas.microsoft.com/office/drawing/2014/main" id="{6B2B7E5C-2BA9-4447-2B00-92B587275E80}"/>
            </a:ext>
          </a:extLst>
        </xdr:cNvPr>
        <xdr:cNvCxnSpPr/>
      </xdr:nvCxnSpPr>
      <xdr:spPr>
        <a:xfrm>
          <a:off x="4549140" y="5657850"/>
          <a:ext cx="25908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31</xdr:row>
      <xdr:rowOff>0</xdr:rowOff>
    </xdr:from>
    <xdr:to>
      <xdr:col>14</xdr:col>
      <xdr:colOff>0</xdr:colOff>
      <xdr:row>31</xdr:row>
      <xdr:rowOff>160020</xdr:rowOff>
    </xdr:to>
    <xdr:sp macro="" textlink="">
      <xdr:nvSpPr>
        <xdr:cNvPr id="865" name="Solver_shape$N$32">
          <a:extLst>
            <a:ext uri="{FF2B5EF4-FFF2-40B4-BE49-F238E27FC236}">
              <a16:creationId xmlns:a16="http://schemas.microsoft.com/office/drawing/2014/main" id="{96758311-2B19-834C-8862-F0EED0E9F33F}"/>
            </a:ext>
          </a:extLst>
        </xdr:cNvPr>
        <xdr:cNvSpPr/>
      </xdr:nvSpPr>
      <xdr:spPr>
        <a:xfrm rot="16200000">
          <a:off x="5699760" y="557784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31</xdr:row>
      <xdr:rowOff>80010</xdr:rowOff>
    </xdr:from>
    <xdr:to>
      <xdr:col>13</xdr:col>
      <xdr:colOff>0</xdr:colOff>
      <xdr:row>31</xdr:row>
      <xdr:rowOff>80010</xdr:rowOff>
    </xdr:to>
    <xdr:cxnSp macro="">
      <xdr:nvCxnSpPr>
        <xdr:cNvPr id="866" name="Solver_line$N$32">
          <a:extLst>
            <a:ext uri="{FF2B5EF4-FFF2-40B4-BE49-F238E27FC236}">
              <a16:creationId xmlns:a16="http://schemas.microsoft.com/office/drawing/2014/main" id="{0D694651-3D4A-43C9-C907-3943190ECDCC}"/>
            </a:ext>
          </a:extLst>
        </xdr:cNvPr>
        <xdr:cNvCxnSpPr/>
      </xdr:nvCxnSpPr>
      <xdr:spPr>
        <a:xfrm>
          <a:off x="4808220" y="5657850"/>
          <a:ext cx="89154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31</xdr:row>
      <xdr:rowOff>80010</xdr:rowOff>
    </xdr:from>
    <xdr:to>
      <xdr:col>11</xdr:col>
      <xdr:colOff>0</xdr:colOff>
      <xdr:row>36</xdr:row>
      <xdr:rowOff>80010</xdr:rowOff>
    </xdr:to>
    <xdr:cxnSp macro="">
      <xdr:nvCxnSpPr>
        <xdr:cNvPr id="867" name="Solver_shapecon$N$37">
          <a:extLst>
            <a:ext uri="{FF2B5EF4-FFF2-40B4-BE49-F238E27FC236}">
              <a16:creationId xmlns:a16="http://schemas.microsoft.com/office/drawing/2014/main" id="{21E49CD0-69C9-1F9D-2B26-39881698EC5D}"/>
            </a:ext>
          </a:extLst>
        </xdr:cNvPr>
        <xdr:cNvCxnSpPr/>
      </xdr:nvCxnSpPr>
      <xdr:spPr>
        <a:xfrm>
          <a:off x="4549140" y="5657850"/>
          <a:ext cx="259080" cy="89154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36</xdr:row>
      <xdr:rowOff>0</xdr:rowOff>
    </xdr:from>
    <xdr:to>
      <xdr:col>14</xdr:col>
      <xdr:colOff>0</xdr:colOff>
      <xdr:row>36</xdr:row>
      <xdr:rowOff>160020</xdr:rowOff>
    </xdr:to>
    <xdr:sp macro="" textlink="">
      <xdr:nvSpPr>
        <xdr:cNvPr id="868" name="Solver_shape$N$37">
          <a:extLst>
            <a:ext uri="{FF2B5EF4-FFF2-40B4-BE49-F238E27FC236}">
              <a16:creationId xmlns:a16="http://schemas.microsoft.com/office/drawing/2014/main" id="{90C80D51-1454-3DB6-D76C-E7782EE2EEC5}"/>
            </a:ext>
          </a:extLst>
        </xdr:cNvPr>
        <xdr:cNvSpPr/>
      </xdr:nvSpPr>
      <xdr:spPr>
        <a:xfrm rot="16200000">
          <a:off x="5699760" y="646938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36</xdr:row>
      <xdr:rowOff>80010</xdr:rowOff>
    </xdr:from>
    <xdr:to>
      <xdr:col>13</xdr:col>
      <xdr:colOff>0</xdr:colOff>
      <xdr:row>36</xdr:row>
      <xdr:rowOff>80010</xdr:rowOff>
    </xdr:to>
    <xdr:cxnSp macro="">
      <xdr:nvCxnSpPr>
        <xdr:cNvPr id="869" name="Solver_line$N$37">
          <a:extLst>
            <a:ext uri="{FF2B5EF4-FFF2-40B4-BE49-F238E27FC236}">
              <a16:creationId xmlns:a16="http://schemas.microsoft.com/office/drawing/2014/main" id="{88C1B4B2-7B8B-D17C-1CF5-9F654D96564C}"/>
            </a:ext>
          </a:extLst>
        </xdr:cNvPr>
        <xdr:cNvCxnSpPr/>
      </xdr:nvCxnSpPr>
      <xdr:spPr>
        <a:xfrm>
          <a:off x="4808220" y="6549390"/>
          <a:ext cx="89154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38</xdr:row>
      <xdr:rowOff>80010</xdr:rowOff>
    </xdr:from>
    <xdr:to>
      <xdr:col>7</xdr:col>
      <xdr:colOff>0</xdr:colOff>
      <xdr:row>46</xdr:row>
      <xdr:rowOff>80010</xdr:rowOff>
    </xdr:to>
    <xdr:cxnSp macro="">
      <xdr:nvCxnSpPr>
        <xdr:cNvPr id="870" name="Solver_shapecon$J$47">
          <a:extLst>
            <a:ext uri="{FF2B5EF4-FFF2-40B4-BE49-F238E27FC236}">
              <a16:creationId xmlns:a16="http://schemas.microsoft.com/office/drawing/2014/main" id="{A9C60446-2772-EBB2-91A9-1073459996A0}"/>
            </a:ext>
          </a:extLst>
        </xdr:cNvPr>
        <xdr:cNvCxnSpPr/>
      </xdr:nvCxnSpPr>
      <xdr:spPr>
        <a:xfrm>
          <a:off x="3208020" y="6892290"/>
          <a:ext cx="259080" cy="144018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46</xdr:row>
      <xdr:rowOff>0</xdr:rowOff>
    </xdr:from>
    <xdr:to>
      <xdr:col>10</xdr:col>
      <xdr:colOff>0</xdr:colOff>
      <xdr:row>46</xdr:row>
      <xdr:rowOff>160020</xdr:rowOff>
    </xdr:to>
    <xdr:sp macro="" textlink="">
      <xdr:nvSpPr>
        <xdr:cNvPr id="871" name="Solver_shape$J$47">
          <a:extLst>
            <a:ext uri="{FF2B5EF4-FFF2-40B4-BE49-F238E27FC236}">
              <a16:creationId xmlns:a16="http://schemas.microsoft.com/office/drawing/2014/main" id="{AAF98A49-44B9-B037-B7B7-0ECA81BFB151}"/>
            </a:ext>
          </a:extLst>
        </xdr:cNvPr>
        <xdr:cNvSpPr/>
      </xdr:nvSpPr>
      <xdr:spPr>
        <a:xfrm>
          <a:off x="4389120" y="8252460"/>
          <a:ext cx="160020" cy="16002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0</xdr:colOff>
      <xdr:row>46</xdr:row>
      <xdr:rowOff>80010</xdr:rowOff>
    </xdr:from>
    <xdr:to>
      <xdr:col>9</xdr:col>
      <xdr:colOff>0</xdr:colOff>
      <xdr:row>46</xdr:row>
      <xdr:rowOff>80010</xdr:rowOff>
    </xdr:to>
    <xdr:cxnSp macro="">
      <xdr:nvCxnSpPr>
        <xdr:cNvPr id="872" name="Solver_line$J$47">
          <a:extLst>
            <a:ext uri="{FF2B5EF4-FFF2-40B4-BE49-F238E27FC236}">
              <a16:creationId xmlns:a16="http://schemas.microsoft.com/office/drawing/2014/main" id="{AA9C141C-666D-A439-D092-A5A58F367106}"/>
            </a:ext>
          </a:extLst>
        </xdr:cNvPr>
        <xdr:cNvCxnSpPr/>
      </xdr:nvCxnSpPr>
      <xdr:spPr>
        <a:xfrm>
          <a:off x="3467100" y="8332470"/>
          <a:ext cx="92202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41</xdr:row>
      <xdr:rowOff>80010</xdr:rowOff>
    </xdr:from>
    <xdr:to>
      <xdr:col>11</xdr:col>
      <xdr:colOff>0</xdr:colOff>
      <xdr:row>46</xdr:row>
      <xdr:rowOff>80010</xdr:rowOff>
    </xdr:to>
    <xdr:cxnSp macro="">
      <xdr:nvCxnSpPr>
        <xdr:cNvPr id="873" name="Solver_shapecon$N$42">
          <a:extLst>
            <a:ext uri="{FF2B5EF4-FFF2-40B4-BE49-F238E27FC236}">
              <a16:creationId xmlns:a16="http://schemas.microsoft.com/office/drawing/2014/main" id="{BD7589DA-D23D-FE2E-3F5A-CE0978FF7802}"/>
            </a:ext>
          </a:extLst>
        </xdr:cNvPr>
        <xdr:cNvCxnSpPr/>
      </xdr:nvCxnSpPr>
      <xdr:spPr>
        <a:xfrm flipV="1">
          <a:off x="4549140" y="7418070"/>
          <a:ext cx="259080" cy="91440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41</xdr:row>
      <xdr:rowOff>0</xdr:rowOff>
    </xdr:from>
    <xdr:to>
      <xdr:col>14</xdr:col>
      <xdr:colOff>0</xdr:colOff>
      <xdr:row>41</xdr:row>
      <xdr:rowOff>160020</xdr:rowOff>
    </xdr:to>
    <xdr:sp macro="" textlink="">
      <xdr:nvSpPr>
        <xdr:cNvPr id="874" name="Solver_shape$N$42">
          <a:extLst>
            <a:ext uri="{FF2B5EF4-FFF2-40B4-BE49-F238E27FC236}">
              <a16:creationId xmlns:a16="http://schemas.microsoft.com/office/drawing/2014/main" id="{16D28B87-06E0-F4F2-380D-C868F2BBA8E3}"/>
            </a:ext>
          </a:extLst>
        </xdr:cNvPr>
        <xdr:cNvSpPr/>
      </xdr:nvSpPr>
      <xdr:spPr>
        <a:xfrm rot="16200000">
          <a:off x="5699760" y="733806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41</xdr:row>
      <xdr:rowOff>80010</xdr:rowOff>
    </xdr:from>
    <xdr:to>
      <xdr:col>13</xdr:col>
      <xdr:colOff>0</xdr:colOff>
      <xdr:row>41</xdr:row>
      <xdr:rowOff>80010</xdr:rowOff>
    </xdr:to>
    <xdr:cxnSp macro="">
      <xdr:nvCxnSpPr>
        <xdr:cNvPr id="875" name="Solver_line$N$42">
          <a:extLst>
            <a:ext uri="{FF2B5EF4-FFF2-40B4-BE49-F238E27FC236}">
              <a16:creationId xmlns:a16="http://schemas.microsoft.com/office/drawing/2014/main" id="{B50ED627-81E5-8F64-D0DA-7A8820272388}"/>
            </a:ext>
          </a:extLst>
        </xdr:cNvPr>
        <xdr:cNvCxnSpPr/>
      </xdr:nvCxnSpPr>
      <xdr:spPr>
        <a:xfrm>
          <a:off x="4808220" y="7418070"/>
          <a:ext cx="89154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46</xdr:row>
      <xdr:rowOff>80010</xdr:rowOff>
    </xdr:from>
    <xdr:to>
      <xdr:col>11</xdr:col>
      <xdr:colOff>0</xdr:colOff>
      <xdr:row>46</xdr:row>
      <xdr:rowOff>80010</xdr:rowOff>
    </xdr:to>
    <xdr:cxnSp macro="">
      <xdr:nvCxnSpPr>
        <xdr:cNvPr id="876" name="Solver_shapecon$N$47">
          <a:extLst>
            <a:ext uri="{FF2B5EF4-FFF2-40B4-BE49-F238E27FC236}">
              <a16:creationId xmlns:a16="http://schemas.microsoft.com/office/drawing/2014/main" id="{817C3534-8E18-65D1-EE20-F0DD0E6CD8D7}"/>
            </a:ext>
          </a:extLst>
        </xdr:cNvPr>
        <xdr:cNvCxnSpPr/>
      </xdr:nvCxnSpPr>
      <xdr:spPr>
        <a:xfrm>
          <a:off x="4549140" y="8309610"/>
          <a:ext cx="25908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46</xdr:row>
      <xdr:rowOff>0</xdr:rowOff>
    </xdr:from>
    <xdr:to>
      <xdr:col>14</xdr:col>
      <xdr:colOff>0</xdr:colOff>
      <xdr:row>46</xdr:row>
      <xdr:rowOff>160020</xdr:rowOff>
    </xdr:to>
    <xdr:sp macro="" textlink="">
      <xdr:nvSpPr>
        <xdr:cNvPr id="877" name="Solver_shape$N$47">
          <a:extLst>
            <a:ext uri="{FF2B5EF4-FFF2-40B4-BE49-F238E27FC236}">
              <a16:creationId xmlns:a16="http://schemas.microsoft.com/office/drawing/2014/main" id="{AA20CA60-D31F-EF05-F84E-FBB24444C0C3}"/>
            </a:ext>
          </a:extLst>
        </xdr:cNvPr>
        <xdr:cNvSpPr/>
      </xdr:nvSpPr>
      <xdr:spPr>
        <a:xfrm rot="16200000">
          <a:off x="5699760" y="822960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46</xdr:row>
      <xdr:rowOff>80010</xdr:rowOff>
    </xdr:from>
    <xdr:to>
      <xdr:col>13</xdr:col>
      <xdr:colOff>0</xdr:colOff>
      <xdr:row>46</xdr:row>
      <xdr:rowOff>80010</xdr:rowOff>
    </xdr:to>
    <xdr:cxnSp macro="">
      <xdr:nvCxnSpPr>
        <xdr:cNvPr id="878" name="Solver_line$N$47">
          <a:extLst>
            <a:ext uri="{FF2B5EF4-FFF2-40B4-BE49-F238E27FC236}">
              <a16:creationId xmlns:a16="http://schemas.microsoft.com/office/drawing/2014/main" id="{D1A2CFC6-2264-B889-CB34-474FADFD1E33}"/>
            </a:ext>
          </a:extLst>
        </xdr:cNvPr>
        <xdr:cNvCxnSpPr/>
      </xdr:nvCxnSpPr>
      <xdr:spPr>
        <a:xfrm>
          <a:off x="4808220" y="8309610"/>
          <a:ext cx="89154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46</xdr:row>
      <xdr:rowOff>80010</xdr:rowOff>
    </xdr:from>
    <xdr:to>
      <xdr:col>11</xdr:col>
      <xdr:colOff>0</xdr:colOff>
      <xdr:row>51</xdr:row>
      <xdr:rowOff>80010</xdr:rowOff>
    </xdr:to>
    <xdr:cxnSp macro="">
      <xdr:nvCxnSpPr>
        <xdr:cNvPr id="879" name="Solver_shapecon$N$52">
          <a:extLst>
            <a:ext uri="{FF2B5EF4-FFF2-40B4-BE49-F238E27FC236}">
              <a16:creationId xmlns:a16="http://schemas.microsoft.com/office/drawing/2014/main" id="{6B8EDB64-F851-D1AA-2CA5-843D47199870}"/>
            </a:ext>
          </a:extLst>
        </xdr:cNvPr>
        <xdr:cNvCxnSpPr/>
      </xdr:nvCxnSpPr>
      <xdr:spPr>
        <a:xfrm>
          <a:off x="4549140" y="8309610"/>
          <a:ext cx="259080" cy="89154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51</xdr:row>
      <xdr:rowOff>0</xdr:rowOff>
    </xdr:from>
    <xdr:to>
      <xdr:col>14</xdr:col>
      <xdr:colOff>0</xdr:colOff>
      <xdr:row>51</xdr:row>
      <xdr:rowOff>160020</xdr:rowOff>
    </xdr:to>
    <xdr:sp macro="" textlink="">
      <xdr:nvSpPr>
        <xdr:cNvPr id="880" name="Solver_shape$N$52">
          <a:extLst>
            <a:ext uri="{FF2B5EF4-FFF2-40B4-BE49-F238E27FC236}">
              <a16:creationId xmlns:a16="http://schemas.microsoft.com/office/drawing/2014/main" id="{3DDD1179-C8D7-F089-5684-A724AA6B733A}"/>
            </a:ext>
          </a:extLst>
        </xdr:cNvPr>
        <xdr:cNvSpPr/>
      </xdr:nvSpPr>
      <xdr:spPr>
        <a:xfrm rot="16200000">
          <a:off x="5699760" y="912114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51</xdr:row>
      <xdr:rowOff>80010</xdr:rowOff>
    </xdr:from>
    <xdr:to>
      <xdr:col>13</xdr:col>
      <xdr:colOff>0</xdr:colOff>
      <xdr:row>51</xdr:row>
      <xdr:rowOff>80010</xdr:rowOff>
    </xdr:to>
    <xdr:cxnSp macro="">
      <xdr:nvCxnSpPr>
        <xdr:cNvPr id="881" name="Solver_line$N$52">
          <a:extLst>
            <a:ext uri="{FF2B5EF4-FFF2-40B4-BE49-F238E27FC236}">
              <a16:creationId xmlns:a16="http://schemas.microsoft.com/office/drawing/2014/main" id="{76C4D10E-32D4-7D61-B20A-CA58B430F076}"/>
            </a:ext>
          </a:extLst>
        </xdr:cNvPr>
        <xdr:cNvCxnSpPr/>
      </xdr:nvCxnSpPr>
      <xdr:spPr>
        <a:xfrm>
          <a:off x="4808220" y="9201150"/>
          <a:ext cx="89154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38</xdr:row>
      <xdr:rowOff>80010</xdr:rowOff>
    </xdr:from>
    <xdr:to>
      <xdr:col>7</xdr:col>
      <xdr:colOff>0</xdr:colOff>
      <xdr:row>61</xdr:row>
      <xdr:rowOff>80010</xdr:rowOff>
    </xdr:to>
    <xdr:cxnSp macro="">
      <xdr:nvCxnSpPr>
        <xdr:cNvPr id="882" name="Solver_shapecon$J$62">
          <a:extLst>
            <a:ext uri="{FF2B5EF4-FFF2-40B4-BE49-F238E27FC236}">
              <a16:creationId xmlns:a16="http://schemas.microsoft.com/office/drawing/2014/main" id="{3A724F95-68D6-F6DC-E7B2-BA9AC89132BC}"/>
            </a:ext>
          </a:extLst>
        </xdr:cNvPr>
        <xdr:cNvCxnSpPr/>
      </xdr:nvCxnSpPr>
      <xdr:spPr>
        <a:xfrm>
          <a:off x="3208020" y="6892290"/>
          <a:ext cx="259080" cy="411480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9</xdr:col>
      <xdr:colOff>0</xdr:colOff>
      <xdr:row>61</xdr:row>
      <xdr:rowOff>0</xdr:rowOff>
    </xdr:from>
    <xdr:to>
      <xdr:col>10</xdr:col>
      <xdr:colOff>0</xdr:colOff>
      <xdr:row>61</xdr:row>
      <xdr:rowOff>160020</xdr:rowOff>
    </xdr:to>
    <xdr:sp macro="" textlink="">
      <xdr:nvSpPr>
        <xdr:cNvPr id="883" name="Solver_shape$J$62">
          <a:extLst>
            <a:ext uri="{FF2B5EF4-FFF2-40B4-BE49-F238E27FC236}">
              <a16:creationId xmlns:a16="http://schemas.microsoft.com/office/drawing/2014/main" id="{18CC6E32-5967-2075-DCB7-847B5CB835BD}"/>
            </a:ext>
          </a:extLst>
        </xdr:cNvPr>
        <xdr:cNvSpPr/>
      </xdr:nvSpPr>
      <xdr:spPr>
        <a:xfrm>
          <a:off x="4389120" y="10927080"/>
          <a:ext cx="160020" cy="160020"/>
        </a:xfrm>
        <a:prstGeom prst="flowChartConnector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7</xdr:col>
      <xdr:colOff>0</xdr:colOff>
      <xdr:row>61</xdr:row>
      <xdr:rowOff>80010</xdr:rowOff>
    </xdr:from>
    <xdr:to>
      <xdr:col>9</xdr:col>
      <xdr:colOff>0</xdr:colOff>
      <xdr:row>61</xdr:row>
      <xdr:rowOff>80010</xdr:rowOff>
    </xdr:to>
    <xdr:cxnSp macro="">
      <xdr:nvCxnSpPr>
        <xdr:cNvPr id="884" name="Solver_line$J$62">
          <a:extLst>
            <a:ext uri="{FF2B5EF4-FFF2-40B4-BE49-F238E27FC236}">
              <a16:creationId xmlns:a16="http://schemas.microsoft.com/office/drawing/2014/main" id="{BE025AB0-89D2-7C03-5AFA-5EF3CA6C26AB}"/>
            </a:ext>
          </a:extLst>
        </xdr:cNvPr>
        <xdr:cNvCxnSpPr/>
      </xdr:nvCxnSpPr>
      <xdr:spPr>
        <a:xfrm>
          <a:off x="3467100" y="11007090"/>
          <a:ext cx="92202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56</xdr:row>
      <xdr:rowOff>80010</xdr:rowOff>
    </xdr:from>
    <xdr:to>
      <xdr:col>11</xdr:col>
      <xdr:colOff>0</xdr:colOff>
      <xdr:row>61</xdr:row>
      <xdr:rowOff>80010</xdr:rowOff>
    </xdr:to>
    <xdr:cxnSp macro="">
      <xdr:nvCxnSpPr>
        <xdr:cNvPr id="885" name="Solver_shapecon$N$57">
          <a:extLst>
            <a:ext uri="{FF2B5EF4-FFF2-40B4-BE49-F238E27FC236}">
              <a16:creationId xmlns:a16="http://schemas.microsoft.com/office/drawing/2014/main" id="{9DC351D6-9F09-ED48-F2FF-50CC44BC64BA}"/>
            </a:ext>
          </a:extLst>
        </xdr:cNvPr>
        <xdr:cNvCxnSpPr/>
      </xdr:nvCxnSpPr>
      <xdr:spPr>
        <a:xfrm flipV="1">
          <a:off x="4549140" y="10092690"/>
          <a:ext cx="259080" cy="91440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56</xdr:row>
      <xdr:rowOff>0</xdr:rowOff>
    </xdr:from>
    <xdr:to>
      <xdr:col>14</xdr:col>
      <xdr:colOff>0</xdr:colOff>
      <xdr:row>56</xdr:row>
      <xdr:rowOff>160020</xdr:rowOff>
    </xdr:to>
    <xdr:sp macro="" textlink="">
      <xdr:nvSpPr>
        <xdr:cNvPr id="886" name="Solver_shape$N$57">
          <a:extLst>
            <a:ext uri="{FF2B5EF4-FFF2-40B4-BE49-F238E27FC236}">
              <a16:creationId xmlns:a16="http://schemas.microsoft.com/office/drawing/2014/main" id="{86A302E8-7543-9B54-E83A-692B0F819808}"/>
            </a:ext>
          </a:extLst>
        </xdr:cNvPr>
        <xdr:cNvSpPr/>
      </xdr:nvSpPr>
      <xdr:spPr>
        <a:xfrm rot="16200000">
          <a:off x="5699760" y="1001268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56</xdr:row>
      <xdr:rowOff>80010</xdr:rowOff>
    </xdr:from>
    <xdr:to>
      <xdr:col>13</xdr:col>
      <xdr:colOff>0</xdr:colOff>
      <xdr:row>56</xdr:row>
      <xdr:rowOff>80010</xdr:rowOff>
    </xdr:to>
    <xdr:cxnSp macro="">
      <xdr:nvCxnSpPr>
        <xdr:cNvPr id="887" name="Solver_line$N$57">
          <a:extLst>
            <a:ext uri="{FF2B5EF4-FFF2-40B4-BE49-F238E27FC236}">
              <a16:creationId xmlns:a16="http://schemas.microsoft.com/office/drawing/2014/main" id="{BA8AAF4A-3088-0BCD-3DA8-30F34F2A2686}"/>
            </a:ext>
          </a:extLst>
        </xdr:cNvPr>
        <xdr:cNvCxnSpPr/>
      </xdr:nvCxnSpPr>
      <xdr:spPr>
        <a:xfrm>
          <a:off x="4808220" y="10092690"/>
          <a:ext cx="89154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61</xdr:row>
      <xdr:rowOff>80010</xdr:rowOff>
    </xdr:from>
    <xdr:to>
      <xdr:col>11</xdr:col>
      <xdr:colOff>0</xdr:colOff>
      <xdr:row>61</xdr:row>
      <xdr:rowOff>80010</xdr:rowOff>
    </xdr:to>
    <xdr:cxnSp macro="">
      <xdr:nvCxnSpPr>
        <xdr:cNvPr id="888" name="Solver_shapecon$N$62">
          <a:extLst>
            <a:ext uri="{FF2B5EF4-FFF2-40B4-BE49-F238E27FC236}">
              <a16:creationId xmlns:a16="http://schemas.microsoft.com/office/drawing/2014/main" id="{854840A0-4908-8C2E-927A-8F68A147CFB9}"/>
            </a:ext>
          </a:extLst>
        </xdr:cNvPr>
        <xdr:cNvCxnSpPr/>
      </xdr:nvCxnSpPr>
      <xdr:spPr>
        <a:xfrm>
          <a:off x="4549140" y="10984230"/>
          <a:ext cx="25908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61</xdr:row>
      <xdr:rowOff>0</xdr:rowOff>
    </xdr:from>
    <xdr:to>
      <xdr:col>13</xdr:col>
      <xdr:colOff>160019</xdr:colOff>
      <xdr:row>61</xdr:row>
      <xdr:rowOff>160020</xdr:rowOff>
    </xdr:to>
    <xdr:sp macro="" textlink="">
      <xdr:nvSpPr>
        <xdr:cNvPr id="889" name="Solver_shape$N$62">
          <a:extLst>
            <a:ext uri="{FF2B5EF4-FFF2-40B4-BE49-F238E27FC236}">
              <a16:creationId xmlns:a16="http://schemas.microsoft.com/office/drawing/2014/main" id="{17B07D31-CAEC-AFF5-01F5-5A1435D3433A}"/>
            </a:ext>
          </a:extLst>
        </xdr:cNvPr>
        <xdr:cNvSpPr/>
      </xdr:nvSpPr>
      <xdr:spPr>
        <a:xfrm rot="16200000">
          <a:off x="5699760" y="10904220"/>
          <a:ext cx="160020" cy="160019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61</xdr:row>
      <xdr:rowOff>80010</xdr:rowOff>
    </xdr:from>
    <xdr:to>
      <xdr:col>13</xdr:col>
      <xdr:colOff>0</xdr:colOff>
      <xdr:row>61</xdr:row>
      <xdr:rowOff>80010</xdr:rowOff>
    </xdr:to>
    <xdr:cxnSp macro="">
      <xdr:nvCxnSpPr>
        <xdr:cNvPr id="890" name="Solver_line$N$62">
          <a:extLst>
            <a:ext uri="{FF2B5EF4-FFF2-40B4-BE49-F238E27FC236}">
              <a16:creationId xmlns:a16="http://schemas.microsoft.com/office/drawing/2014/main" id="{F5F136B0-93A9-5809-B862-D6FFC8C09C99}"/>
            </a:ext>
          </a:extLst>
        </xdr:cNvPr>
        <xdr:cNvCxnSpPr/>
      </xdr:nvCxnSpPr>
      <xdr:spPr>
        <a:xfrm>
          <a:off x="4808220" y="10984230"/>
          <a:ext cx="89154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61</xdr:row>
      <xdr:rowOff>80010</xdr:rowOff>
    </xdr:from>
    <xdr:to>
      <xdr:col>11</xdr:col>
      <xdr:colOff>0</xdr:colOff>
      <xdr:row>66</xdr:row>
      <xdr:rowOff>80010</xdr:rowOff>
    </xdr:to>
    <xdr:cxnSp macro="">
      <xdr:nvCxnSpPr>
        <xdr:cNvPr id="891" name="Solver_shapecon$N$67">
          <a:extLst>
            <a:ext uri="{FF2B5EF4-FFF2-40B4-BE49-F238E27FC236}">
              <a16:creationId xmlns:a16="http://schemas.microsoft.com/office/drawing/2014/main" id="{ECF63003-6086-39B4-C2C8-DF14D475C5C3}"/>
            </a:ext>
          </a:extLst>
        </xdr:cNvPr>
        <xdr:cNvCxnSpPr/>
      </xdr:nvCxnSpPr>
      <xdr:spPr>
        <a:xfrm>
          <a:off x="4549140" y="10984230"/>
          <a:ext cx="259080" cy="89154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0</xdr:colOff>
      <xdr:row>66</xdr:row>
      <xdr:rowOff>0</xdr:rowOff>
    </xdr:from>
    <xdr:to>
      <xdr:col>14</xdr:col>
      <xdr:colOff>0</xdr:colOff>
      <xdr:row>66</xdr:row>
      <xdr:rowOff>160020</xdr:rowOff>
    </xdr:to>
    <xdr:sp macro="" textlink="">
      <xdr:nvSpPr>
        <xdr:cNvPr id="892" name="Solver_shape$N$67">
          <a:extLst>
            <a:ext uri="{FF2B5EF4-FFF2-40B4-BE49-F238E27FC236}">
              <a16:creationId xmlns:a16="http://schemas.microsoft.com/office/drawing/2014/main" id="{1CFAC84D-31D2-3DEA-F4B7-88C0361466FA}"/>
            </a:ext>
          </a:extLst>
        </xdr:cNvPr>
        <xdr:cNvSpPr/>
      </xdr:nvSpPr>
      <xdr:spPr>
        <a:xfrm rot="16200000">
          <a:off x="5699760" y="11795760"/>
          <a:ext cx="160020" cy="160020"/>
        </a:xfrm>
        <a:prstGeom prst="flowChartExtract">
          <a:avLst/>
        </a:prstGeom>
        <a:noFill/>
        <a:ln w="25400"/>
        <a:extLst>
          <a:ext uri="{909E8E84-426E-40DD-AFC4-6F175D3DCCD1}">
            <a14:hiddenFill xmlns:a14="http://schemas.microsoft.com/office/drawing/2010/main">
              <a:solidFill>
                <a:schemeClr val="accent1">
                  <a:alpha val="0"/>
                </a:schemeClr>
              </a:solidFill>
            </a14:hiddenFill>
          </a:ext>
        </a:extLst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 kern="1200"/>
        </a:p>
      </xdr:txBody>
    </xdr:sp>
    <xdr:clientData/>
  </xdr:twoCellAnchor>
  <xdr:twoCellAnchor>
    <xdr:from>
      <xdr:col>11</xdr:col>
      <xdr:colOff>0</xdr:colOff>
      <xdr:row>66</xdr:row>
      <xdr:rowOff>80010</xdr:rowOff>
    </xdr:from>
    <xdr:to>
      <xdr:col>13</xdr:col>
      <xdr:colOff>0</xdr:colOff>
      <xdr:row>66</xdr:row>
      <xdr:rowOff>80010</xdr:rowOff>
    </xdr:to>
    <xdr:cxnSp macro="">
      <xdr:nvCxnSpPr>
        <xdr:cNvPr id="893" name="Solver_line$N$67">
          <a:extLst>
            <a:ext uri="{FF2B5EF4-FFF2-40B4-BE49-F238E27FC236}">
              <a16:creationId xmlns:a16="http://schemas.microsoft.com/office/drawing/2014/main" id="{6CDD35E9-9E14-E544-0D3E-F2E89D742BBE}"/>
            </a:ext>
          </a:extLst>
        </xdr:cNvPr>
        <xdr:cNvCxnSpPr/>
      </xdr:nvCxnSpPr>
      <xdr:spPr>
        <a:xfrm>
          <a:off x="4808220" y="11875770"/>
          <a:ext cx="891540" cy="0"/>
        </a:xfrm>
        <a:prstGeom prst="line">
          <a:avLst/>
        </a:prstGeom>
        <a:ln w="25400"/>
      </xdr:spPr>
      <xdr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854FEE-786E-4557-BC16-9424B6A801DD}">
  <dimension ref="A1:B32"/>
  <sheetViews>
    <sheetView workbookViewId="0">
      <selection activeCell="F15" sqref="F15"/>
    </sheetView>
  </sheetViews>
  <sheetFormatPr defaultRowHeight="14.4" x14ac:dyDescent="0.3"/>
  <cols>
    <col min="1" max="1" width="5.88671875" bestFit="1" customWidth="1"/>
    <col min="2" max="2" width="18.88671875" bestFit="1" customWidth="1"/>
  </cols>
  <sheetData>
    <row r="1" spans="1:2" ht="15" thickBot="1" x14ac:dyDescent="0.35">
      <c r="A1" s="7" t="s">
        <v>8</v>
      </c>
      <c r="B1" s="7" t="s">
        <v>9</v>
      </c>
    </row>
    <row r="2" spans="1:2" x14ac:dyDescent="0.3">
      <c r="A2" s="3">
        <v>0.35</v>
      </c>
      <c r="B2" s="4">
        <v>57854</v>
      </c>
    </row>
    <row r="3" spans="1:2" x14ac:dyDescent="0.3">
      <c r="A3" s="3">
        <v>0.36</v>
      </c>
      <c r="B3" s="4">
        <v>57854</v>
      </c>
    </row>
    <row r="4" spans="1:2" x14ac:dyDescent="0.3">
      <c r="A4" s="3">
        <v>0.37</v>
      </c>
      <c r="B4" s="4">
        <v>57854</v>
      </c>
    </row>
    <row r="5" spans="1:2" x14ac:dyDescent="0.3">
      <c r="A5" s="3">
        <v>0.38</v>
      </c>
      <c r="B5" s="4">
        <v>57854</v>
      </c>
    </row>
    <row r="6" spans="1:2" x14ac:dyDescent="0.3">
      <c r="A6" s="3">
        <v>0.39</v>
      </c>
      <c r="B6" s="4">
        <v>57854</v>
      </c>
    </row>
    <row r="7" spans="1:2" x14ac:dyDescent="0.3">
      <c r="A7" s="3">
        <v>0.4</v>
      </c>
      <c r="B7" s="4">
        <v>57854</v>
      </c>
    </row>
    <row r="8" spans="1:2" x14ac:dyDescent="0.3">
      <c r="A8" s="3">
        <v>0.41000000000000003</v>
      </c>
      <c r="B8" s="4">
        <v>57854</v>
      </c>
    </row>
    <row r="9" spans="1:2" x14ac:dyDescent="0.3">
      <c r="A9" s="3">
        <v>0.42000000000000004</v>
      </c>
      <c r="B9" s="4">
        <v>57854</v>
      </c>
    </row>
    <row r="10" spans="1:2" x14ac:dyDescent="0.3">
      <c r="A10" s="3">
        <v>0.43000000000000005</v>
      </c>
      <c r="B10" s="4">
        <v>57854</v>
      </c>
    </row>
    <row r="11" spans="1:2" x14ac:dyDescent="0.3">
      <c r="A11" s="3">
        <v>0.44000000000000006</v>
      </c>
      <c r="B11" s="4">
        <v>57854</v>
      </c>
    </row>
    <row r="12" spans="1:2" x14ac:dyDescent="0.3">
      <c r="A12" s="3">
        <v>0.45000000000000007</v>
      </c>
      <c r="B12" s="4">
        <v>57854</v>
      </c>
    </row>
    <row r="13" spans="1:2" x14ac:dyDescent="0.3">
      <c r="A13" s="3">
        <v>0.46000000000000008</v>
      </c>
      <c r="B13" s="4">
        <v>57854</v>
      </c>
    </row>
    <row r="14" spans="1:2" x14ac:dyDescent="0.3">
      <c r="A14" s="3">
        <v>0.47000000000000008</v>
      </c>
      <c r="B14" s="4">
        <v>57854</v>
      </c>
    </row>
    <row r="15" spans="1:2" x14ac:dyDescent="0.3">
      <c r="A15" s="3">
        <v>0.48000000000000009</v>
      </c>
      <c r="B15" s="4">
        <v>57854</v>
      </c>
    </row>
    <row r="16" spans="1:2" x14ac:dyDescent="0.3">
      <c r="A16" s="3">
        <v>0.4900000000000001</v>
      </c>
      <c r="B16" s="4">
        <v>57854</v>
      </c>
    </row>
    <row r="17" spans="1:2" x14ac:dyDescent="0.3">
      <c r="A17" s="8">
        <v>0.50000000000000011</v>
      </c>
      <c r="B17" s="9">
        <v>57854</v>
      </c>
    </row>
    <row r="18" spans="1:2" x14ac:dyDescent="0.3">
      <c r="A18" s="3">
        <v>0.51000000000000012</v>
      </c>
      <c r="B18" s="4">
        <v>57854</v>
      </c>
    </row>
    <row r="19" spans="1:2" x14ac:dyDescent="0.3">
      <c r="A19" s="3">
        <v>0.52000000000000013</v>
      </c>
      <c r="B19" s="4">
        <v>57854</v>
      </c>
    </row>
    <row r="20" spans="1:2" x14ac:dyDescent="0.3">
      <c r="A20" s="3">
        <v>0.53000000000000014</v>
      </c>
      <c r="B20" s="4">
        <v>57854</v>
      </c>
    </row>
    <row r="21" spans="1:2" x14ac:dyDescent="0.3">
      <c r="A21" s="3">
        <v>0.54000000000000015</v>
      </c>
      <c r="B21" s="4">
        <v>57854</v>
      </c>
    </row>
    <row r="22" spans="1:2" x14ac:dyDescent="0.3">
      <c r="A22" s="3">
        <v>0.55000000000000016</v>
      </c>
      <c r="B22" s="4">
        <v>57884</v>
      </c>
    </row>
    <row r="23" spans="1:2" x14ac:dyDescent="0.3">
      <c r="A23" s="3">
        <v>0.56000000000000016</v>
      </c>
      <c r="B23" s="4">
        <v>58074.55</v>
      </c>
    </row>
    <row r="24" spans="1:2" x14ac:dyDescent="0.3">
      <c r="A24" s="3">
        <v>0.57000000000000017</v>
      </c>
      <c r="B24" s="4">
        <v>58265.1</v>
      </c>
    </row>
    <row r="25" spans="1:2" x14ac:dyDescent="0.3">
      <c r="A25" s="3">
        <v>0.58000000000000018</v>
      </c>
      <c r="B25" s="4">
        <v>58455.65</v>
      </c>
    </row>
    <row r="26" spans="1:2" x14ac:dyDescent="0.3">
      <c r="A26" s="3">
        <v>0.59000000000000019</v>
      </c>
      <c r="B26" s="4">
        <v>58646.2</v>
      </c>
    </row>
    <row r="27" spans="1:2" x14ac:dyDescent="0.3">
      <c r="A27" s="3">
        <v>0.6000000000000002</v>
      </c>
      <c r="B27" s="4">
        <v>58836.75</v>
      </c>
    </row>
    <row r="28" spans="1:2" x14ac:dyDescent="0.3">
      <c r="A28" s="3">
        <v>0.61000000000000021</v>
      </c>
      <c r="B28" s="4">
        <v>59027.299999999996</v>
      </c>
    </row>
    <row r="29" spans="1:2" x14ac:dyDescent="0.3">
      <c r="A29" s="3">
        <v>0.62000000000000022</v>
      </c>
      <c r="B29" s="4">
        <v>59217.850000000006</v>
      </c>
    </row>
    <row r="30" spans="1:2" x14ac:dyDescent="0.3">
      <c r="A30" s="3">
        <v>0.63000000000000023</v>
      </c>
      <c r="B30" s="4">
        <v>59408.4</v>
      </c>
    </row>
    <row r="31" spans="1:2" x14ac:dyDescent="0.3">
      <c r="A31" s="3">
        <v>0.64000000000000024</v>
      </c>
      <c r="B31" s="4">
        <v>59598.950000000004</v>
      </c>
    </row>
    <row r="32" spans="1:2" ht="15" thickBot="1" x14ac:dyDescent="0.35">
      <c r="A32" s="5">
        <v>0.65000000000000024</v>
      </c>
      <c r="B32" s="6">
        <v>59789.5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EEDD1-8936-4C18-B812-9E86A10FCBC6}">
  <dimension ref="E10:IU65534"/>
  <sheetViews>
    <sheetView tabSelected="1" workbookViewId="0">
      <selection activeCell="E40" sqref="E40"/>
    </sheetView>
  </sheetViews>
  <sheetFormatPr defaultRowHeight="14.4" x14ac:dyDescent="0.3"/>
  <cols>
    <col min="6" max="6" width="2" bestFit="1" customWidth="1"/>
    <col min="7" max="7" width="3.77734375" customWidth="1"/>
    <col min="8" max="8" width="4.44140625" bestFit="1" customWidth="1"/>
    <col min="9" max="9" width="9" bestFit="1" customWidth="1"/>
    <col min="10" max="10" width="2.33203125" customWidth="1"/>
    <col min="11" max="11" width="3.77734375" customWidth="1"/>
    <col min="12" max="12" width="7" bestFit="1" customWidth="1"/>
    <col min="13" max="13" width="6" bestFit="1" customWidth="1"/>
    <col min="14" max="14" width="2.33203125" customWidth="1"/>
    <col min="15" max="15" width="6" bestFit="1" customWidth="1"/>
  </cols>
  <sheetData>
    <row r="10" spans="8:15" x14ac:dyDescent="0.3">
      <c r="L10" s="2">
        <v>0.55000000000000004</v>
      </c>
    </row>
    <row r="11" spans="8:15" x14ac:dyDescent="0.3">
      <c r="L11" t="s">
        <v>5</v>
      </c>
    </row>
    <row r="12" spans="8:15" x14ac:dyDescent="0.3">
      <c r="O12">
        <f>SUM($L$13,$H$18)</f>
        <v>69155</v>
      </c>
    </row>
    <row r="13" spans="8:15" x14ac:dyDescent="0.3">
      <c r="H13" s="1"/>
      <c r="L13" s="1">
        <v>69155</v>
      </c>
      <c r="M13">
        <f>$O$12</f>
        <v>69155</v>
      </c>
    </row>
    <row r="15" spans="8:15" x14ac:dyDescent="0.3">
      <c r="L15" s="2">
        <v>0.3</v>
      </c>
    </row>
    <row r="16" spans="8:15" x14ac:dyDescent="0.3">
      <c r="H16" t="s">
        <v>0</v>
      </c>
      <c r="L16" t="s">
        <v>6</v>
      </c>
    </row>
    <row r="17" spans="8:15" x14ac:dyDescent="0.3">
      <c r="O17">
        <f>SUM($L$18,$H$18)</f>
        <v>48380</v>
      </c>
    </row>
    <row r="18" spans="8:15" x14ac:dyDescent="0.3">
      <c r="H18" s="1">
        <v>0</v>
      </c>
      <c r="I18">
        <f>IF(ABS(1-SUM($L$10,$L$15,$L$20))&lt;=0.00001,SUM($L$10*$M$13,$L$15*$M$18,$L$20*$M$23),NA())</f>
        <v>57854</v>
      </c>
      <c r="L18" s="1">
        <v>48380</v>
      </c>
      <c r="M18">
        <f>$O$17</f>
        <v>48380</v>
      </c>
    </row>
    <row r="20" spans="8:15" x14ac:dyDescent="0.3">
      <c r="L20" s="2">
        <v>0.15</v>
      </c>
    </row>
    <row r="21" spans="8:15" x14ac:dyDescent="0.3">
      <c r="L21" t="s">
        <v>7</v>
      </c>
    </row>
    <row r="22" spans="8:15" x14ac:dyDescent="0.3">
      <c r="O22">
        <f>SUM($L$23,$H$18)</f>
        <v>35365</v>
      </c>
    </row>
    <row r="23" spans="8:15" x14ac:dyDescent="0.3">
      <c r="H23" s="1"/>
      <c r="L23" s="1">
        <v>35365</v>
      </c>
      <c r="M23">
        <f>$O$22</f>
        <v>35365</v>
      </c>
    </row>
    <row r="25" spans="8:15" x14ac:dyDescent="0.3">
      <c r="L25" s="2">
        <f ca="1">_xll.PsiSenParam(35%,65%,50%)</f>
        <v>0.5</v>
      </c>
    </row>
    <row r="26" spans="8:15" x14ac:dyDescent="0.3">
      <c r="L26" t="s">
        <v>5</v>
      </c>
    </row>
    <row r="27" spans="8:15" x14ac:dyDescent="0.3">
      <c r="O27">
        <f>SUM($L$28,$H$33)</f>
        <v>65820</v>
      </c>
    </row>
    <row r="28" spans="8:15" x14ac:dyDescent="0.3">
      <c r="H28" s="1"/>
      <c r="L28" s="1">
        <v>65820</v>
      </c>
      <c r="M28">
        <f>$O$27</f>
        <v>65820</v>
      </c>
    </row>
    <row r="30" spans="8:15" x14ac:dyDescent="0.3">
      <c r="L30" s="2">
        <v>0.25</v>
      </c>
    </row>
    <row r="31" spans="8:15" x14ac:dyDescent="0.3">
      <c r="H31" t="s">
        <v>1</v>
      </c>
      <c r="L31" t="s">
        <v>6</v>
      </c>
    </row>
    <row r="32" spans="8:15" x14ac:dyDescent="0.3">
      <c r="O32">
        <f>SUM($L$33,$H$33)</f>
        <v>49320</v>
      </c>
    </row>
    <row r="33" spans="5:15" x14ac:dyDescent="0.3">
      <c r="H33" s="1">
        <v>0</v>
      </c>
      <c r="I33">
        <f ca="1">IF(ABS(1-SUM($L$25,$L$30,$L$35))&lt;=0.00001,SUM($L$25*$M$28,$L$30*$M$33,$L$35*$M$38),NA())</f>
        <v>56931.25</v>
      </c>
      <c r="L33" s="1">
        <v>49320</v>
      </c>
      <c r="M33">
        <f>$O$32</f>
        <v>49320</v>
      </c>
    </row>
    <row r="35" spans="5:15" x14ac:dyDescent="0.3">
      <c r="L35" s="2">
        <f ca="1">100%-L25-L30</f>
        <v>0.25</v>
      </c>
    </row>
    <row r="36" spans="5:15" x14ac:dyDescent="0.3">
      <c r="L36" t="s">
        <v>7</v>
      </c>
    </row>
    <row r="37" spans="5:15" x14ac:dyDescent="0.3">
      <c r="O37">
        <f>SUM($L$38,$H$33)</f>
        <v>46765</v>
      </c>
    </row>
    <row r="38" spans="5:15" x14ac:dyDescent="0.3">
      <c r="H38" s="1"/>
      <c r="L38" s="1">
        <v>46765</v>
      </c>
      <c r="M38">
        <f>$O$37</f>
        <v>46765</v>
      </c>
    </row>
    <row r="39" spans="5:15" x14ac:dyDescent="0.3">
      <c r="F39">
        <f ca="1">IF($E$40=$I$18,1,IF($E$40=$I$33,2,IF($E$40=$I$48,3,IF($E$40=$I$63,4))))</f>
        <v>1</v>
      </c>
    </row>
    <row r="40" spans="5:15" x14ac:dyDescent="0.3">
      <c r="E40">
        <f ca="1">MAX($I$18,$I$33,$I$48,$I$63)</f>
        <v>57854</v>
      </c>
      <c r="L40" s="2">
        <v>0.45</v>
      </c>
    </row>
    <row r="41" spans="5:15" x14ac:dyDescent="0.3">
      <c r="L41" t="s">
        <v>5</v>
      </c>
    </row>
    <row r="42" spans="5:15" x14ac:dyDescent="0.3">
      <c r="E42" cm="1">
        <f t="array" aca="1" ref="E42" ca="1">_xll.PsiSenValue(E40)</f>
        <v>57854</v>
      </c>
      <c r="O42">
        <f>SUM($L$43,$H$48)</f>
        <v>58205</v>
      </c>
    </row>
    <row r="43" spans="5:15" x14ac:dyDescent="0.3">
      <c r="H43" s="1"/>
      <c r="L43" s="1">
        <v>58205</v>
      </c>
      <c r="M43">
        <f>$O$42</f>
        <v>58205</v>
      </c>
    </row>
    <row r="45" spans="5:15" x14ac:dyDescent="0.3">
      <c r="L45" s="2">
        <v>0.35</v>
      </c>
    </row>
    <row r="46" spans="5:15" x14ac:dyDescent="0.3">
      <c r="H46" t="s">
        <v>2</v>
      </c>
      <c r="L46" t="s">
        <v>6</v>
      </c>
    </row>
    <row r="47" spans="5:15" x14ac:dyDescent="0.3">
      <c r="O47">
        <f>SUM($L$48,$H$48)</f>
        <v>52940</v>
      </c>
    </row>
    <row r="48" spans="5:15" x14ac:dyDescent="0.3">
      <c r="H48" s="1" t="s">
        <v>3</v>
      </c>
      <c r="I48">
        <f>IF(ABS(1-SUM($L$40,$L$45,$L$50))&lt;=0.00001,SUM($L$40*$M$43,$L$45*$M$48,$L$50*$M$53),NA())</f>
        <v>54642.25</v>
      </c>
      <c r="L48" s="1">
        <v>52940</v>
      </c>
      <c r="M48">
        <f>$O$47</f>
        <v>52940</v>
      </c>
    </row>
    <row r="50" spans="8:15" x14ac:dyDescent="0.3">
      <c r="L50" s="2">
        <v>0.2</v>
      </c>
    </row>
    <row r="51" spans="8:15" x14ac:dyDescent="0.3">
      <c r="L51" t="s">
        <v>7</v>
      </c>
    </row>
    <row r="52" spans="8:15" x14ac:dyDescent="0.3">
      <c r="O52">
        <f>SUM($L$53,$H$48)</f>
        <v>49605</v>
      </c>
    </row>
    <row r="53" spans="8:15" x14ac:dyDescent="0.3">
      <c r="L53" s="1">
        <v>49605</v>
      </c>
      <c r="M53">
        <f>$O$52</f>
        <v>49605</v>
      </c>
    </row>
    <row r="55" spans="8:15" x14ac:dyDescent="0.3">
      <c r="L55" s="2">
        <v>0.65</v>
      </c>
    </row>
    <row r="56" spans="8:15" x14ac:dyDescent="0.3">
      <c r="L56" t="s">
        <v>5</v>
      </c>
    </row>
    <row r="57" spans="8:15" x14ac:dyDescent="0.3">
      <c r="O57">
        <f>SUM($L$58,$H$63)</f>
        <v>57250</v>
      </c>
    </row>
    <row r="58" spans="8:15" x14ac:dyDescent="0.3">
      <c r="H58" s="1"/>
      <c r="L58" s="1">
        <v>57250</v>
      </c>
      <c r="M58">
        <f>$O$57</f>
        <v>57250</v>
      </c>
    </row>
    <row r="60" spans="8:15" x14ac:dyDescent="0.3">
      <c r="L60" s="2">
        <v>0.3</v>
      </c>
    </row>
    <row r="61" spans="8:15" x14ac:dyDescent="0.3">
      <c r="H61" t="s">
        <v>4</v>
      </c>
      <c r="L61" t="s">
        <v>6</v>
      </c>
    </row>
    <row r="62" spans="8:15" x14ac:dyDescent="0.3">
      <c r="O62">
        <f>SUM($L$63,$H$63)</f>
        <v>50250</v>
      </c>
    </row>
    <row r="63" spans="8:15" x14ac:dyDescent="0.3">
      <c r="H63" s="1" t="s">
        <v>3</v>
      </c>
      <c r="I63">
        <f>IF(ABS(1-SUM($L$55,$L$60,$L$65))&lt;=0.00001,SUM($L$55*$M$58,$L$60*$M$63,$L$65*$M$68),NA())</f>
        <v>54550</v>
      </c>
      <c r="L63" s="1">
        <v>50250</v>
      </c>
      <c r="M63">
        <f>$O$62</f>
        <v>50250</v>
      </c>
    </row>
    <row r="65" spans="12:15" x14ac:dyDescent="0.3">
      <c r="L65" s="2">
        <v>0.05</v>
      </c>
    </row>
    <row r="66" spans="12:15" x14ac:dyDescent="0.3">
      <c r="L66" t="s">
        <v>7</v>
      </c>
    </row>
    <row r="67" spans="12:15" x14ac:dyDescent="0.3">
      <c r="O67">
        <f>SUM($L$68,$H$63)</f>
        <v>45250</v>
      </c>
    </row>
    <row r="68" spans="12:15" x14ac:dyDescent="0.3">
      <c r="L68" s="1">
        <v>45250</v>
      </c>
      <c r="M68">
        <f>$O$67</f>
        <v>45250</v>
      </c>
    </row>
    <row r="65534" spans="255:255" x14ac:dyDescent="0.3">
      <c r="IU65534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Sensitivity Analysis Report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Shashank Kumar</dc:creator>
  <cp:lastModifiedBy>Shashank Kumar</cp:lastModifiedBy>
  <dcterms:created xsi:type="dcterms:W3CDTF">2024-11-21T04:36:53Z</dcterms:created>
  <dcterms:modified xsi:type="dcterms:W3CDTF">2024-11-21T05:55:00Z</dcterms:modified>
</cp:coreProperties>
</file>