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13_ncr:1_{375E513B-285E-AB46-9879-775872A599C2}" xr6:coauthVersionLast="47" xr6:coauthVersionMax="47" xr10:uidLastSave="{00000000-0000-0000-0000-000000000000}"/>
  <bookViews>
    <workbookView xWindow="380" yWindow="500" windowWidth="28040" windowHeight="16280" activeTab="1" xr2:uid="{F1C6F6F1-AD01-BF42-8525-AC0E24EDC1EB}"/>
  </bookViews>
  <sheets>
    <sheet name="Data" sheetId="2" r:id="rId1"/>
    <sheet name="Cellular" sheetId="3" r:id="rId2"/>
    <sheet name="RideShare" sheetId="4" r:id="rId3"/>
    <sheet name="Paychec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5" i="3"/>
  <c r="F7" i="3"/>
  <c r="C37" i="5"/>
  <c r="C38" i="5"/>
  <c r="C33" i="5"/>
  <c r="G8" i="3"/>
  <c r="G9" i="3" s="1"/>
  <c r="H8" i="3"/>
  <c r="H9" i="3" s="1"/>
  <c r="I8" i="3"/>
  <c r="I9" i="3" s="1"/>
  <c r="J8" i="3"/>
  <c r="J9" i="3" s="1"/>
  <c r="K8" i="3"/>
  <c r="K9" i="3" s="1"/>
  <c r="F8" i="3"/>
  <c r="C23" i="5"/>
  <c r="I7" i="3"/>
  <c r="I6" i="3"/>
  <c r="J6" i="3"/>
  <c r="K6" i="3"/>
  <c r="F6" i="3"/>
  <c r="G5" i="3"/>
  <c r="G6" i="3" s="1"/>
  <c r="H5" i="3"/>
  <c r="H6" i="3" s="1"/>
  <c r="I5" i="3"/>
  <c r="J5" i="3"/>
  <c r="K5" i="3"/>
  <c r="F5" i="3"/>
  <c r="H4" i="2"/>
  <c r="H5" i="2" s="1"/>
  <c r="H6" i="2" s="1"/>
  <c r="G7" i="3" s="1"/>
  <c r="I4" i="2"/>
  <c r="I5" i="2" s="1"/>
  <c r="I6" i="2" s="1"/>
  <c r="H7" i="3" s="1"/>
  <c r="J4" i="2"/>
  <c r="K4" i="2"/>
  <c r="L4" i="2"/>
  <c r="G4" i="2"/>
  <c r="J5" i="2"/>
  <c r="J6" i="2" s="1"/>
  <c r="K5" i="2"/>
  <c r="K6" i="2" s="1"/>
  <c r="J7" i="3" s="1"/>
  <c r="C29" i="5"/>
  <c r="C28" i="5"/>
  <c r="C21" i="5"/>
  <c r="C22" i="5"/>
  <c r="C24" i="5" s="1"/>
  <c r="F12" i="5"/>
  <c r="C11" i="4"/>
  <c r="C12" i="4"/>
  <c r="C13" i="4"/>
  <c r="C14" i="4"/>
  <c r="C15" i="4" s="1"/>
  <c r="C18" i="4"/>
  <c r="F13" i="3"/>
  <c r="G13" i="3"/>
  <c r="H13" i="3"/>
  <c r="H14" i="3" s="1"/>
  <c r="H15" i="3" s="1"/>
  <c r="I13" i="3"/>
  <c r="I14" i="3" s="1"/>
  <c r="I15" i="3" s="1"/>
  <c r="J13" i="3"/>
  <c r="K13" i="3"/>
  <c r="F14" i="3"/>
  <c r="G14" i="3"/>
  <c r="G15" i="3" s="1"/>
  <c r="F17" i="3" l="1"/>
  <c r="H17" i="3"/>
  <c r="G17" i="3"/>
  <c r="I17" i="3"/>
  <c r="C19" i="4"/>
  <c r="G5" i="2"/>
  <c r="G6" i="2" s="1"/>
  <c r="J14" i="3"/>
  <c r="J15" i="3" s="1"/>
  <c r="L15" i="3" s="1"/>
  <c r="K14" i="3"/>
  <c r="K15" i="3" s="1"/>
  <c r="L5" i="2" l="1"/>
  <c r="L6" i="2" s="1"/>
  <c r="K7" i="3" s="1"/>
  <c r="K17" i="3" s="1"/>
  <c r="J17" i="3"/>
  <c r="C25" i="5"/>
  <c r="C30" i="5" l="1"/>
  <c r="C12" i="5"/>
  <c r="C42" i="5"/>
  <c r="C41" i="5"/>
  <c r="C31" i="5" l="1"/>
  <c r="C13" i="5" s="1"/>
  <c r="C40" i="5"/>
  <c r="L9" i="3"/>
  <c r="L17" i="3" s="1"/>
  <c r="C14" i="5" l="1"/>
  <c r="C36" i="5"/>
  <c r="C39" i="5" l="1"/>
  <c r="C43" i="5" l="1"/>
  <c r="C15" i="5" s="1"/>
  <c r="C17" i="5" s="1"/>
</calcChain>
</file>

<file path=xl/sharedStrings.xml><?xml version="1.0" encoding="utf-8"?>
<sst xmlns="http://schemas.openxmlformats.org/spreadsheetml/2006/main" count="310" uniqueCount="95">
  <si>
    <t>Month</t>
  </si>
  <si>
    <t>Day</t>
  </si>
  <si>
    <t>Megabytes Used</t>
  </si>
  <si>
    <t>Jan</t>
  </si>
  <si>
    <t>Feb</t>
  </si>
  <si>
    <t>Mar</t>
  </si>
  <si>
    <t>Apr</t>
  </si>
  <si>
    <t>May</t>
  </si>
  <si>
    <t>Jun</t>
  </si>
  <si>
    <t>Usage Summary</t>
  </si>
  <si>
    <t>Gigabytes Used</t>
  </si>
  <si>
    <t>Gigabytes Used (Rounded)</t>
  </si>
  <si>
    <t>* Note: 1 gigabyte is equal to 1024 megabytes</t>
  </si>
  <si>
    <t>Plan Options</t>
  </si>
  <si>
    <t>Option 1 - Pay-as-you-go</t>
  </si>
  <si>
    <t>Monthly Charges</t>
  </si>
  <si>
    <t>Data Charges per Gigabyte</t>
  </si>
  <si>
    <t>Gigabytes Included</t>
  </si>
  <si>
    <t>Option 2 - Unlimited Plan</t>
  </si>
  <si>
    <t>Monthly Cost</t>
  </si>
  <si>
    <t>Taxes and Fees</t>
  </si>
  <si>
    <t>Rate</t>
  </si>
  <si>
    <t>Cost Comparison</t>
  </si>
  <si>
    <t>Total</t>
  </si>
  <si>
    <t>Data Charges</t>
  </si>
  <si>
    <t>Total Cost</t>
  </si>
  <si>
    <t>Taxes</t>
  </si>
  <si>
    <t>Which is best?</t>
  </si>
  <si>
    <t>Trip Information</t>
  </si>
  <si>
    <t>Premium Time Lookup Table</t>
  </si>
  <si>
    <t>Customer Name</t>
  </si>
  <si>
    <t>Time Period</t>
  </si>
  <si>
    <t>Description</t>
  </si>
  <si>
    <t>Premium</t>
  </si>
  <si>
    <t>Date of Trip</t>
  </si>
  <si>
    <t>Morning</t>
  </si>
  <si>
    <t>Time of Trip</t>
  </si>
  <si>
    <t>Mid-day</t>
  </si>
  <si>
    <t># of Travelers</t>
  </si>
  <si>
    <t>Evening</t>
  </si>
  <si>
    <t># of Miles</t>
  </si>
  <si>
    <t>Night</t>
  </si>
  <si>
    <t>Deposit Required</t>
  </si>
  <si>
    <t>Customer Quote</t>
  </si>
  <si>
    <t>Prepared for:</t>
  </si>
  <si>
    <t>Rider Charge</t>
  </si>
  <si>
    <t>Milleage Charge</t>
  </si>
  <si>
    <t>Time Premium</t>
  </si>
  <si>
    <t>Total Price</t>
  </si>
  <si>
    <t>Payments</t>
  </si>
  <si>
    <t>Deposit</t>
  </si>
  <si>
    <t>Balance Due</t>
  </si>
  <si>
    <t>Employee Information</t>
  </si>
  <si>
    <t>Model Assumptions</t>
  </si>
  <si>
    <t>Hours Worked</t>
  </si>
  <si>
    <t>Pay Rate</t>
  </si>
  <si>
    <t># regular hours in Pay Period</t>
  </si>
  <si>
    <t>Federal Tax Rate Tables</t>
  </si>
  <si>
    <t>Marital Status</t>
  </si>
  <si>
    <t>Married</t>
  </si>
  <si>
    <t># of paychecks per year</t>
  </si>
  <si>
    <t>"Single" Tax Rate</t>
  </si>
  <si>
    <t>"Married" Tax Rate</t>
  </si>
  <si>
    <t># of Allowances</t>
  </si>
  <si>
    <t>Income</t>
  </si>
  <si>
    <t>Retirement Savings %</t>
  </si>
  <si>
    <t>Payroll Tax information</t>
  </si>
  <si>
    <t>Health Insurance (every paycheck)</t>
  </si>
  <si>
    <t>Medicare Rate</t>
  </si>
  <si>
    <t>Flexible Spending (Annual)</t>
  </si>
  <si>
    <t>Social Security Rate</t>
  </si>
  <si>
    <t>Paycheck Summary</t>
  </si>
  <si>
    <t>Income Tax Information</t>
  </si>
  <si>
    <t>Gross Pay</t>
  </si>
  <si>
    <t>Allowance Deduction</t>
  </si>
  <si>
    <t>Total Deductions</t>
  </si>
  <si>
    <t>State Tax Rate</t>
  </si>
  <si>
    <t>Adjusted Income</t>
  </si>
  <si>
    <t>Total Taxes</t>
  </si>
  <si>
    <t>Net Pay</t>
  </si>
  <si>
    <t>Paycheck Calculations</t>
  </si>
  <si>
    <t>Regular Pay</t>
  </si>
  <si>
    <t>Overtime Pay</t>
  </si>
  <si>
    <t>Total Gross Pay</t>
  </si>
  <si>
    <t>Deductions (Items not subject to income tax)</t>
  </si>
  <si>
    <t>Insurance</t>
  </si>
  <si>
    <t>Flexible Spending</t>
  </si>
  <si>
    <t>Retirement</t>
  </si>
  <si>
    <t>Federal Income Tax Rate</t>
  </si>
  <si>
    <t>Federal Income Tax</t>
  </si>
  <si>
    <t>Adjustment for Allowances</t>
  </si>
  <si>
    <t>Net Federal Income Tax</t>
  </si>
  <si>
    <t>State Income Tax</t>
  </si>
  <si>
    <t>Medicare Tax</t>
  </si>
  <si>
    <t>Social Security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</si>
</sst>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0.00"/>
    <numFmt numFmtId="165" formatCode="&quot;$&quot;#,##0.00"/>
    <numFmt numFmtId="166" formatCode="0.0%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  <fill>
      <patternFill patternType="solid">
        <fgColor rgb="FFF0E68C"/>
        <bgColor rgb="FF00E73C"/>
      </patternFill>
    </fill>
  </fills>
  <borders count="3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BBBBBB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3" borderId="16" xfId="0" applyFill="1" applyBorder="1" applyAlignment="1">
      <alignment horizontal="center"/>
    </xf>
    <xf numFmtId="0" fontId="1" fillId="0" borderId="4" xfId="0" applyFont="1" applyBorder="1"/>
    <xf numFmtId="0" fontId="0" fillId="3" borderId="17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13" xfId="0" applyFont="1" applyBorder="1"/>
    <xf numFmtId="0" fontId="0" fillId="0" borderId="15" xfId="0" applyBorder="1"/>
    <xf numFmtId="0" fontId="0" fillId="0" borderId="14" xfId="0" applyBorder="1"/>
    <xf numFmtId="164" fontId="0" fillId="0" borderId="6" xfId="0" applyNumberFormat="1" applyBorder="1"/>
    <xf numFmtId="164" fontId="0" fillId="3" borderId="1" xfId="0" applyNumberForma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9" fontId="0" fillId="0" borderId="7" xfId="0" applyNumberFormat="1" applyBorder="1"/>
    <xf numFmtId="0" fontId="3" fillId="2" borderId="12" xfId="0" applyFont="1" applyFill="1" applyBorder="1"/>
    <xf numFmtId="0" fontId="0" fillId="0" borderId="5" xfId="0" applyBorder="1"/>
    <xf numFmtId="0" fontId="3" fillId="2" borderId="11" xfId="0" applyFont="1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8" fontId="3" fillId="2" borderId="10" xfId="0" applyNumberFormat="1" applyFont="1" applyFill="1" applyBorder="1"/>
    <xf numFmtId="18" fontId="0" fillId="0" borderId="3" xfId="0" applyNumberFormat="1" applyBorder="1"/>
    <xf numFmtId="18" fontId="0" fillId="0" borderId="4" xfId="0" applyNumberFormat="1" applyBorder="1"/>
    <xf numFmtId="18" fontId="0" fillId="3" borderId="21" xfId="0" applyNumberFormat="1" applyFill="1" applyBorder="1" applyAlignment="1">
      <alignment horizontal="center"/>
    </xf>
    <xf numFmtId="14" fontId="0" fillId="3" borderId="21" xfId="0" applyNumberFormat="1" applyFill="1" applyBorder="1" applyAlignment="1">
      <alignment horizontal="center"/>
    </xf>
    <xf numFmtId="9" fontId="0" fillId="0" borderId="6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9" fontId="0" fillId="0" borderId="1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24" xfId="0" applyFont="1" applyBorder="1"/>
    <xf numFmtId="0" fontId="0" fillId="3" borderId="30" xfId="0" applyFill="1" applyBorder="1"/>
    <xf numFmtId="165" fontId="0" fillId="3" borderId="30" xfId="0" applyNumberFormat="1" applyFill="1" applyBorder="1"/>
    <xf numFmtId="0" fontId="0" fillId="0" borderId="26" xfId="0" applyBorder="1"/>
    <xf numFmtId="9" fontId="0" fillId="3" borderId="30" xfId="0" applyNumberFormat="1" applyFill="1" applyBorder="1" applyAlignment="1">
      <alignment horizontal="right"/>
    </xf>
    <xf numFmtId="165" fontId="0" fillId="3" borderId="30" xfId="0" applyNumberFormat="1" applyFill="1" applyBorder="1" applyAlignment="1">
      <alignment horizontal="right"/>
    </xf>
    <xf numFmtId="165" fontId="0" fillId="3" borderId="31" xfId="0" applyNumberFormat="1" applyFill="1" applyBorder="1" applyAlignment="1">
      <alignment horizontal="right"/>
    </xf>
    <xf numFmtId="0" fontId="1" fillId="0" borderId="28" xfId="0" applyFont="1" applyBorder="1"/>
    <xf numFmtId="0" fontId="1" fillId="0" borderId="25" xfId="0" applyFont="1" applyBorder="1"/>
    <xf numFmtId="165" fontId="0" fillId="0" borderId="26" xfId="0" applyNumberFormat="1" applyBorder="1"/>
    <xf numFmtId="165" fontId="1" fillId="0" borderId="27" xfId="0" applyNumberFormat="1" applyFont="1" applyBorder="1"/>
    <xf numFmtId="165" fontId="0" fillId="0" borderId="29" xfId="0" applyNumberFormat="1" applyBorder="1"/>
    <xf numFmtId="9" fontId="0" fillId="0" borderId="26" xfId="0" applyNumberFormat="1" applyBorder="1"/>
    <xf numFmtId="165" fontId="0" fillId="0" borderId="27" xfId="0" applyNumberFormat="1" applyBorder="1"/>
    <xf numFmtId="164" fontId="0" fillId="0" borderId="0" xfId="0" applyNumberFormat="1"/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9" xfId="0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3" fillId="2" borderId="12" xfId="0" applyFont="1" applyFill="1" applyBorder="1"/>
    <xf numFmtId="0" fontId="4" fillId="0" borderId="0" xfId="0" applyFont="1"/>
    <xf numFmtId="0" fontId="0" fillId="0" borderId="0" xfId="0"/>
    <xf numFmtId="0" fontId="1" fillId="0" borderId="2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57F8B0D-CB6D-794F-BF5F-45FE9898641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562B-A80D-7A41-866C-E41226F46D0F}">
  <dimension ref="B1:M183"/>
  <sheetViews>
    <sheetView workbookViewId="0">
      <selection activeCell="G6" sqref="G6:L6"/>
    </sheetView>
  </sheetViews>
  <sheetFormatPr baseColWidth="10" defaultRowHeight="16" x14ac:dyDescent="0.2"/>
  <cols>
    <col min="1" max="1" width="3.33203125" customWidth="1"/>
    <col min="2" max="2" width="8.33203125" customWidth="1"/>
    <col min="3" max="3" width="5" customWidth="1"/>
    <col min="4" max="4" width="15.83203125" customWidth="1"/>
    <col min="5" max="5" width="3.33203125" customWidth="1"/>
    <col min="6" max="6" width="23.33203125" customWidth="1"/>
    <col min="13" max="13" width="1.6640625" customWidth="1"/>
  </cols>
  <sheetData>
    <row r="1" spans="2:13" ht="17" thickBot="1" x14ac:dyDescent="0.25"/>
    <row r="2" spans="2:13" x14ac:dyDescent="0.2">
      <c r="B2" s="12" t="s">
        <v>0</v>
      </c>
      <c r="C2" s="13" t="s">
        <v>1</v>
      </c>
      <c r="D2" s="14" t="s">
        <v>2</v>
      </c>
      <c r="F2" s="80" t="s">
        <v>9</v>
      </c>
      <c r="G2" s="81"/>
      <c r="H2" s="81"/>
      <c r="I2" s="81"/>
      <c r="J2" s="81"/>
      <c r="K2" s="81"/>
      <c r="L2" s="81"/>
      <c r="M2" s="82"/>
    </row>
    <row r="3" spans="2:13" x14ac:dyDescent="0.2">
      <c r="B3" s="3" t="s">
        <v>3</v>
      </c>
      <c r="C3" s="1">
        <v>1</v>
      </c>
      <c r="D3" s="6">
        <v>839</v>
      </c>
      <c r="F3" s="9" t="s">
        <v>0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6"/>
    </row>
    <row r="4" spans="2:13" x14ac:dyDescent="0.2">
      <c r="B4" s="3" t="s">
        <v>3</v>
      </c>
      <c r="C4" s="1">
        <v>2</v>
      </c>
      <c r="D4" s="6">
        <v>232</v>
      </c>
      <c r="F4" s="10" t="s">
        <v>2</v>
      </c>
      <c r="G4" s="2">
        <f>SUMIF($B$2:$B$183,G3,$D$2:$D$183)</f>
        <v>15273</v>
      </c>
      <c r="H4" s="2">
        <f t="shared" ref="H4:L4" si="0">SUMIF($B$2:$B$183,H3,$D$2:$D$183)</f>
        <v>11478</v>
      </c>
      <c r="I4" s="2">
        <f t="shared" si="0"/>
        <v>13595</v>
      </c>
      <c r="J4" s="2">
        <f t="shared" si="0"/>
        <v>14184</v>
      </c>
      <c r="K4" s="2">
        <f t="shared" si="0"/>
        <v>12825</v>
      </c>
      <c r="L4" s="2">
        <f t="shared" si="0"/>
        <v>13851</v>
      </c>
      <c r="M4" s="6"/>
    </row>
    <row r="5" spans="2:13" x14ac:dyDescent="0.2">
      <c r="B5" s="3" t="s">
        <v>3</v>
      </c>
      <c r="C5" s="1">
        <v>3</v>
      </c>
      <c r="D5" s="6">
        <v>821</v>
      </c>
      <c r="F5" s="10" t="s">
        <v>10</v>
      </c>
      <c r="G5" s="1">
        <f t="shared" ref="G5:L5" si="1">G4/1024</f>
        <v>14.9150390625</v>
      </c>
      <c r="H5" s="1">
        <f t="shared" si="1"/>
        <v>11.208984375</v>
      </c>
      <c r="I5" s="1">
        <f t="shared" si="1"/>
        <v>13.2763671875</v>
      </c>
      <c r="J5" s="1">
        <f t="shared" si="1"/>
        <v>13.8515625</v>
      </c>
      <c r="K5" s="1">
        <f t="shared" si="1"/>
        <v>12.5244140625</v>
      </c>
      <c r="L5" s="1">
        <f t="shared" si="1"/>
        <v>13.5263671875</v>
      </c>
      <c r="M5" s="6"/>
    </row>
    <row r="6" spans="2:13" x14ac:dyDescent="0.2">
      <c r="B6" s="3" t="s">
        <v>3</v>
      </c>
      <c r="C6" s="1">
        <v>4</v>
      </c>
      <c r="D6" s="6">
        <v>580</v>
      </c>
      <c r="F6" s="15" t="s">
        <v>11</v>
      </c>
      <c r="G6" s="16">
        <f t="shared" ref="G6:L6" si="2">ROUNDUP(G5,0)</f>
        <v>15</v>
      </c>
      <c r="H6" s="16">
        <f t="shared" si="2"/>
        <v>12</v>
      </c>
      <c r="I6" s="16">
        <f t="shared" si="2"/>
        <v>14</v>
      </c>
      <c r="J6" s="16">
        <f t="shared" si="2"/>
        <v>14</v>
      </c>
      <c r="K6" s="16">
        <f t="shared" si="2"/>
        <v>13</v>
      </c>
      <c r="L6" s="16">
        <f t="shared" si="2"/>
        <v>14</v>
      </c>
      <c r="M6" s="17"/>
    </row>
    <row r="7" spans="2:13" x14ac:dyDescent="0.2">
      <c r="B7" s="3" t="s">
        <v>3</v>
      </c>
      <c r="C7" s="1">
        <v>5</v>
      </c>
      <c r="D7" s="6">
        <v>835</v>
      </c>
    </row>
    <row r="8" spans="2:13" x14ac:dyDescent="0.2">
      <c r="B8" s="3" t="s">
        <v>3</v>
      </c>
      <c r="C8" s="1">
        <v>6</v>
      </c>
      <c r="D8" s="6">
        <v>753</v>
      </c>
      <c r="F8" t="s">
        <v>12</v>
      </c>
    </row>
    <row r="9" spans="2:13" x14ac:dyDescent="0.2">
      <c r="B9" s="3" t="s">
        <v>3</v>
      </c>
      <c r="C9" s="1">
        <v>7</v>
      </c>
      <c r="D9" s="6">
        <v>102</v>
      </c>
    </row>
    <row r="10" spans="2:13" x14ac:dyDescent="0.2">
      <c r="B10" s="3" t="s">
        <v>3</v>
      </c>
      <c r="C10" s="1">
        <v>8</v>
      </c>
      <c r="D10" s="6">
        <v>566</v>
      </c>
    </row>
    <row r="11" spans="2:13" x14ac:dyDescent="0.2">
      <c r="B11" s="3" t="s">
        <v>3</v>
      </c>
      <c r="C11" s="1">
        <v>9</v>
      </c>
      <c r="D11" s="6">
        <v>109</v>
      </c>
    </row>
    <row r="12" spans="2:13" x14ac:dyDescent="0.2">
      <c r="B12" s="3" t="s">
        <v>3</v>
      </c>
      <c r="C12" s="1">
        <v>10</v>
      </c>
      <c r="D12" s="6">
        <v>733</v>
      </c>
    </row>
    <row r="13" spans="2:13" x14ac:dyDescent="0.2">
      <c r="B13" s="3" t="s">
        <v>3</v>
      </c>
      <c r="C13" s="1">
        <v>11</v>
      </c>
      <c r="D13" s="6">
        <v>343</v>
      </c>
    </row>
    <row r="14" spans="2:13" x14ac:dyDescent="0.2">
      <c r="B14" s="3" t="s">
        <v>3</v>
      </c>
      <c r="C14" s="1">
        <v>12</v>
      </c>
      <c r="D14" s="6">
        <v>553</v>
      </c>
    </row>
    <row r="15" spans="2:13" x14ac:dyDescent="0.2">
      <c r="B15" s="3" t="s">
        <v>3</v>
      </c>
      <c r="C15" s="1">
        <v>13</v>
      </c>
      <c r="D15" s="6">
        <v>826</v>
      </c>
    </row>
    <row r="16" spans="2:13" x14ac:dyDescent="0.2">
      <c r="B16" s="3" t="s">
        <v>3</v>
      </c>
      <c r="C16" s="1">
        <v>14</v>
      </c>
      <c r="D16" s="6">
        <v>451</v>
      </c>
    </row>
    <row r="17" spans="2:4" x14ac:dyDescent="0.2">
      <c r="B17" s="3" t="s">
        <v>3</v>
      </c>
      <c r="C17" s="1">
        <v>15</v>
      </c>
      <c r="D17" s="6">
        <v>258</v>
      </c>
    </row>
    <row r="18" spans="2:4" x14ac:dyDescent="0.2">
      <c r="B18" s="3" t="s">
        <v>3</v>
      </c>
      <c r="C18" s="1">
        <v>16</v>
      </c>
      <c r="D18" s="6">
        <v>498</v>
      </c>
    </row>
    <row r="19" spans="2:4" x14ac:dyDescent="0.2">
      <c r="B19" s="3" t="s">
        <v>3</v>
      </c>
      <c r="C19" s="1">
        <v>17</v>
      </c>
      <c r="D19" s="6">
        <v>443</v>
      </c>
    </row>
    <row r="20" spans="2:4" x14ac:dyDescent="0.2">
      <c r="B20" s="3" t="s">
        <v>3</v>
      </c>
      <c r="C20" s="1">
        <v>18</v>
      </c>
      <c r="D20" s="6">
        <v>245</v>
      </c>
    </row>
    <row r="21" spans="2:4" x14ac:dyDescent="0.2">
      <c r="B21" s="3" t="s">
        <v>3</v>
      </c>
      <c r="C21" s="1">
        <v>19</v>
      </c>
      <c r="D21" s="6">
        <v>335</v>
      </c>
    </row>
    <row r="22" spans="2:4" x14ac:dyDescent="0.2">
      <c r="B22" s="3" t="s">
        <v>3</v>
      </c>
      <c r="C22" s="1">
        <v>20</v>
      </c>
      <c r="D22" s="6">
        <v>807</v>
      </c>
    </row>
    <row r="23" spans="2:4" x14ac:dyDescent="0.2">
      <c r="B23" s="3" t="s">
        <v>3</v>
      </c>
      <c r="C23" s="1">
        <v>21</v>
      </c>
      <c r="D23" s="6">
        <v>300</v>
      </c>
    </row>
    <row r="24" spans="2:4" x14ac:dyDescent="0.2">
      <c r="B24" s="3" t="s">
        <v>3</v>
      </c>
      <c r="C24" s="1">
        <v>22</v>
      </c>
      <c r="D24" s="6">
        <v>781</v>
      </c>
    </row>
    <row r="25" spans="2:4" x14ac:dyDescent="0.2">
      <c r="B25" s="3" t="s">
        <v>3</v>
      </c>
      <c r="C25" s="1">
        <v>23</v>
      </c>
      <c r="D25" s="6">
        <v>100</v>
      </c>
    </row>
    <row r="26" spans="2:4" x14ac:dyDescent="0.2">
      <c r="B26" s="3" t="s">
        <v>3</v>
      </c>
      <c r="C26" s="1">
        <v>24</v>
      </c>
      <c r="D26" s="6">
        <v>720</v>
      </c>
    </row>
    <row r="27" spans="2:4" x14ac:dyDescent="0.2">
      <c r="B27" s="3" t="s">
        <v>3</v>
      </c>
      <c r="C27" s="1">
        <v>25</v>
      </c>
      <c r="D27" s="6">
        <v>191</v>
      </c>
    </row>
    <row r="28" spans="2:4" x14ac:dyDescent="0.2">
      <c r="B28" s="3" t="s">
        <v>3</v>
      </c>
      <c r="C28" s="1">
        <v>26</v>
      </c>
      <c r="D28" s="6">
        <v>399</v>
      </c>
    </row>
    <row r="29" spans="2:4" x14ac:dyDescent="0.2">
      <c r="B29" s="3" t="s">
        <v>3</v>
      </c>
      <c r="C29" s="1">
        <v>27</v>
      </c>
      <c r="D29" s="6">
        <v>569</v>
      </c>
    </row>
    <row r="30" spans="2:4" x14ac:dyDescent="0.2">
      <c r="B30" s="3" t="s">
        <v>3</v>
      </c>
      <c r="C30" s="1">
        <v>28</v>
      </c>
      <c r="D30" s="6">
        <v>694</v>
      </c>
    </row>
    <row r="31" spans="2:4" x14ac:dyDescent="0.2">
      <c r="B31" s="3" t="s">
        <v>3</v>
      </c>
      <c r="C31" s="1">
        <v>29</v>
      </c>
      <c r="D31" s="6">
        <v>90</v>
      </c>
    </row>
    <row r="32" spans="2:4" x14ac:dyDescent="0.2">
      <c r="B32" s="3" t="s">
        <v>3</v>
      </c>
      <c r="C32" s="1">
        <v>30</v>
      </c>
      <c r="D32" s="6">
        <v>617</v>
      </c>
    </row>
    <row r="33" spans="2:4" x14ac:dyDescent="0.2">
      <c r="B33" s="3" t="s">
        <v>3</v>
      </c>
      <c r="C33" s="1">
        <v>31</v>
      </c>
      <c r="D33" s="6">
        <v>483</v>
      </c>
    </row>
    <row r="34" spans="2:4" x14ac:dyDescent="0.2">
      <c r="B34" s="3" t="s">
        <v>4</v>
      </c>
      <c r="C34" s="1">
        <v>1</v>
      </c>
      <c r="D34" s="6">
        <v>235</v>
      </c>
    </row>
    <row r="35" spans="2:4" x14ac:dyDescent="0.2">
      <c r="B35" s="3" t="s">
        <v>4</v>
      </c>
      <c r="C35" s="1">
        <v>2</v>
      </c>
      <c r="D35" s="6">
        <v>165</v>
      </c>
    </row>
    <row r="36" spans="2:4" x14ac:dyDescent="0.2">
      <c r="B36" s="3" t="s">
        <v>4</v>
      </c>
      <c r="C36" s="1">
        <v>3</v>
      </c>
      <c r="D36" s="6">
        <v>217</v>
      </c>
    </row>
    <row r="37" spans="2:4" x14ac:dyDescent="0.2">
      <c r="B37" s="3" t="s">
        <v>4</v>
      </c>
      <c r="C37" s="1">
        <v>4</v>
      </c>
      <c r="D37" s="6">
        <v>186</v>
      </c>
    </row>
    <row r="38" spans="2:4" x14ac:dyDescent="0.2">
      <c r="B38" s="3" t="s">
        <v>4</v>
      </c>
      <c r="C38" s="1">
        <v>5</v>
      </c>
      <c r="D38" s="6">
        <v>826</v>
      </c>
    </row>
    <row r="39" spans="2:4" x14ac:dyDescent="0.2">
      <c r="B39" s="3" t="s">
        <v>4</v>
      </c>
      <c r="C39" s="1">
        <v>6</v>
      </c>
      <c r="D39" s="6">
        <v>390</v>
      </c>
    </row>
    <row r="40" spans="2:4" x14ac:dyDescent="0.2">
      <c r="B40" s="3" t="s">
        <v>4</v>
      </c>
      <c r="C40" s="1">
        <v>7</v>
      </c>
      <c r="D40" s="6">
        <v>776</v>
      </c>
    </row>
    <row r="41" spans="2:4" x14ac:dyDescent="0.2">
      <c r="B41" s="3" t="s">
        <v>4</v>
      </c>
      <c r="C41" s="1">
        <v>8</v>
      </c>
      <c r="D41" s="6">
        <v>549</v>
      </c>
    </row>
    <row r="42" spans="2:4" x14ac:dyDescent="0.2">
      <c r="B42" s="3" t="s">
        <v>4</v>
      </c>
      <c r="C42" s="1">
        <v>9</v>
      </c>
      <c r="D42" s="6">
        <v>751</v>
      </c>
    </row>
    <row r="43" spans="2:4" x14ac:dyDescent="0.2">
      <c r="B43" s="3" t="s">
        <v>4</v>
      </c>
      <c r="C43" s="1">
        <v>10</v>
      </c>
      <c r="D43" s="6">
        <v>328</v>
      </c>
    </row>
    <row r="44" spans="2:4" x14ac:dyDescent="0.2">
      <c r="B44" s="3" t="s">
        <v>4</v>
      </c>
      <c r="C44" s="1">
        <v>11</v>
      </c>
      <c r="D44" s="6">
        <v>372</v>
      </c>
    </row>
    <row r="45" spans="2:4" x14ac:dyDescent="0.2">
      <c r="B45" s="3" t="s">
        <v>4</v>
      </c>
      <c r="C45" s="1">
        <v>12</v>
      </c>
      <c r="D45" s="6">
        <v>691</v>
      </c>
    </row>
    <row r="46" spans="2:4" x14ac:dyDescent="0.2">
      <c r="B46" s="3" t="s">
        <v>4</v>
      </c>
      <c r="C46" s="1">
        <v>13</v>
      </c>
      <c r="D46" s="6">
        <v>116</v>
      </c>
    </row>
    <row r="47" spans="2:4" x14ac:dyDescent="0.2">
      <c r="B47" s="3" t="s">
        <v>4</v>
      </c>
      <c r="C47" s="1">
        <v>14</v>
      </c>
      <c r="D47" s="6">
        <v>266</v>
      </c>
    </row>
    <row r="48" spans="2:4" x14ac:dyDescent="0.2">
      <c r="B48" s="3" t="s">
        <v>4</v>
      </c>
      <c r="C48" s="1">
        <v>15</v>
      </c>
      <c r="D48" s="6">
        <v>417</v>
      </c>
    </row>
    <row r="49" spans="2:4" x14ac:dyDescent="0.2">
      <c r="B49" s="3" t="s">
        <v>4</v>
      </c>
      <c r="C49" s="1">
        <v>16</v>
      </c>
      <c r="D49" s="6">
        <v>475</v>
      </c>
    </row>
    <row r="50" spans="2:4" x14ac:dyDescent="0.2">
      <c r="B50" s="3" t="s">
        <v>4</v>
      </c>
      <c r="C50" s="1">
        <v>17</v>
      </c>
      <c r="D50" s="6">
        <v>532</v>
      </c>
    </row>
    <row r="51" spans="2:4" x14ac:dyDescent="0.2">
      <c r="B51" s="3" t="s">
        <v>4</v>
      </c>
      <c r="C51" s="1">
        <v>18</v>
      </c>
      <c r="D51" s="6">
        <v>353</v>
      </c>
    </row>
    <row r="52" spans="2:4" x14ac:dyDescent="0.2">
      <c r="B52" s="3" t="s">
        <v>4</v>
      </c>
      <c r="C52" s="1">
        <v>19</v>
      </c>
      <c r="D52" s="6">
        <v>84</v>
      </c>
    </row>
    <row r="53" spans="2:4" x14ac:dyDescent="0.2">
      <c r="B53" s="3" t="s">
        <v>4</v>
      </c>
      <c r="C53" s="1">
        <v>20</v>
      </c>
      <c r="D53" s="6">
        <v>137</v>
      </c>
    </row>
    <row r="54" spans="2:4" x14ac:dyDescent="0.2">
      <c r="B54" s="3" t="s">
        <v>4</v>
      </c>
      <c r="C54" s="1">
        <v>21</v>
      </c>
      <c r="D54" s="6">
        <v>809</v>
      </c>
    </row>
    <row r="55" spans="2:4" x14ac:dyDescent="0.2">
      <c r="B55" s="3" t="s">
        <v>4</v>
      </c>
      <c r="C55" s="1">
        <v>22</v>
      </c>
      <c r="D55" s="6">
        <v>734</v>
      </c>
    </row>
    <row r="56" spans="2:4" x14ac:dyDescent="0.2">
      <c r="B56" s="3" t="s">
        <v>4</v>
      </c>
      <c r="C56" s="1">
        <v>23</v>
      </c>
      <c r="D56" s="6">
        <v>617</v>
      </c>
    </row>
    <row r="57" spans="2:4" x14ac:dyDescent="0.2">
      <c r="B57" s="3" t="s">
        <v>4</v>
      </c>
      <c r="C57" s="1">
        <v>24</v>
      </c>
      <c r="D57" s="6">
        <v>150</v>
      </c>
    </row>
    <row r="58" spans="2:4" x14ac:dyDescent="0.2">
      <c r="B58" s="3" t="s">
        <v>4</v>
      </c>
      <c r="C58" s="1">
        <v>25</v>
      </c>
      <c r="D58" s="6">
        <v>179</v>
      </c>
    </row>
    <row r="59" spans="2:4" x14ac:dyDescent="0.2">
      <c r="B59" s="3" t="s">
        <v>4</v>
      </c>
      <c r="C59" s="1">
        <v>26</v>
      </c>
      <c r="D59" s="6">
        <v>177</v>
      </c>
    </row>
    <row r="60" spans="2:4" x14ac:dyDescent="0.2">
      <c r="B60" s="3" t="s">
        <v>4</v>
      </c>
      <c r="C60" s="1">
        <v>27</v>
      </c>
      <c r="D60" s="6">
        <v>715</v>
      </c>
    </row>
    <row r="61" spans="2:4" x14ac:dyDescent="0.2">
      <c r="B61" s="3" t="s">
        <v>4</v>
      </c>
      <c r="C61" s="1">
        <v>28</v>
      </c>
      <c r="D61" s="6">
        <v>231</v>
      </c>
    </row>
    <row r="62" spans="2:4" x14ac:dyDescent="0.2">
      <c r="B62" s="3" t="s">
        <v>5</v>
      </c>
      <c r="C62" s="1">
        <v>1</v>
      </c>
      <c r="D62" s="6">
        <v>345</v>
      </c>
    </row>
    <row r="63" spans="2:4" x14ac:dyDescent="0.2">
      <c r="B63" s="3" t="s">
        <v>5</v>
      </c>
      <c r="C63" s="1">
        <v>2</v>
      </c>
      <c r="D63" s="6">
        <v>745</v>
      </c>
    </row>
    <row r="64" spans="2:4" x14ac:dyDescent="0.2">
      <c r="B64" s="3" t="s">
        <v>5</v>
      </c>
      <c r="C64" s="1">
        <v>3</v>
      </c>
      <c r="D64" s="6">
        <v>515</v>
      </c>
    </row>
    <row r="65" spans="2:4" x14ac:dyDescent="0.2">
      <c r="B65" s="3" t="s">
        <v>5</v>
      </c>
      <c r="C65" s="1">
        <v>4</v>
      </c>
      <c r="D65" s="6">
        <v>692</v>
      </c>
    </row>
    <row r="66" spans="2:4" x14ac:dyDescent="0.2">
      <c r="B66" s="3" t="s">
        <v>5</v>
      </c>
      <c r="C66" s="1">
        <v>5</v>
      </c>
      <c r="D66" s="6">
        <v>268</v>
      </c>
    </row>
    <row r="67" spans="2:4" x14ac:dyDescent="0.2">
      <c r="B67" s="3" t="s">
        <v>5</v>
      </c>
      <c r="C67" s="1">
        <v>6</v>
      </c>
      <c r="D67" s="6">
        <v>26</v>
      </c>
    </row>
    <row r="68" spans="2:4" x14ac:dyDescent="0.2">
      <c r="B68" s="3" t="s">
        <v>5</v>
      </c>
      <c r="C68" s="1">
        <v>7</v>
      </c>
      <c r="D68" s="6">
        <v>80</v>
      </c>
    </row>
    <row r="69" spans="2:4" x14ac:dyDescent="0.2">
      <c r="B69" s="3" t="s">
        <v>5</v>
      </c>
      <c r="C69" s="1">
        <v>8</v>
      </c>
      <c r="D69" s="6">
        <v>694</v>
      </c>
    </row>
    <row r="70" spans="2:4" x14ac:dyDescent="0.2">
      <c r="B70" s="3" t="s">
        <v>5</v>
      </c>
      <c r="C70" s="1">
        <v>9</v>
      </c>
      <c r="D70" s="6">
        <v>488</v>
      </c>
    </row>
    <row r="71" spans="2:4" x14ac:dyDescent="0.2">
      <c r="B71" s="3" t="s">
        <v>5</v>
      </c>
      <c r="C71" s="1">
        <v>10</v>
      </c>
      <c r="D71" s="6">
        <v>591</v>
      </c>
    </row>
    <row r="72" spans="2:4" x14ac:dyDescent="0.2">
      <c r="B72" s="3" t="s">
        <v>5</v>
      </c>
      <c r="C72" s="1">
        <v>11</v>
      </c>
      <c r="D72" s="6">
        <v>823</v>
      </c>
    </row>
    <row r="73" spans="2:4" x14ac:dyDescent="0.2">
      <c r="B73" s="3" t="s">
        <v>5</v>
      </c>
      <c r="C73" s="1">
        <v>12</v>
      </c>
      <c r="D73" s="6">
        <v>801</v>
      </c>
    </row>
    <row r="74" spans="2:4" x14ac:dyDescent="0.2">
      <c r="B74" s="3" t="s">
        <v>5</v>
      </c>
      <c r="C74" s="1">
        <v>13</v>
      </c>
      <c r="D74" s="6">
        <v>73</v>
      </c>
    </row>
    <row r="75" spans="2:4" x14ac:dyDescent="0.2">
      <c r="B75" s="3" t="s">
        <v>5</v>
      </c>
      <c r="C75" s="1">
        <v>14</v>
      </c>
      <c r="D75" s="6">
        <v>288</v>
      </c>
    </row>
    <row r="76" spans="2:4" x14ac:dyDescent="0.2">
      <c r="B76" s="3" t="s">
        <v>5</v>
      </c>
      <c r="C76" s="1">
        <v>15</v>
      </c>
      <c r="D76" s="6">
        <v>159</v>
      </c>
    </row>
    <row r="77" spans="2:4" x14ac:dyDescent="0.2">
      <c r="B77" s="3" t="s">
        <v>5</v>
      </c>
      <c r="C77" s="1">
        <v>16</v>
      </c>
      <c r="D77" s="6">
        <v>174</v>
      </c>
    </row>
    <row r="78" spans="2:4" x14ac:dyDescent="0.2">
      <c r="B78" s="3" t="s">
        <v>5</v>
      </c>
      <c r="C78" s="1">
        <v>17</v>
      </c>
      <c r="D78" s="6">
        <v>113</v>
      </c>
    </row>
    <row r="79" spans="2:4" x14ac:dyDescent="0.2">
      <c r="B79" s="3" t="s">
        <v>5</v>
      </c>
      <c r="C79" s="1">
        <v>18</v>
      </c>
      <c r="D79" s="6">
        <v>203</v>
      </c>
    </row>
    <row r="80" spans="2:4" x14ac:dyDescent="0.2">
      <c r="B80" s="3" t="s">
        <v>5</v>
      </c>
      <c r="C80" s="1">
        <v>19</v>
      </c>
      <c r="D80" s="6">
        <v>120</v>
      </c>
    </row>
    <row r="81" spans="2:4" x14ac:dyDescent="0.2">
      <c r="B81" s="3" t="s">
        <v>5</v>
      </c>
      <c r="C81" s="1">
        <v>20</v>
      </c>
      <c r="D81" s="6">
        <v>364</v>
      </c>
    </row>
    <row r="82" spans="2:4" x14ac:dyDescent="0.2">
      <c r="B82" s="3" t="s">
        <v>5</v>
      </c>
      <c r="C82" s="1">
        <v>21</v>
      </c>
      <c r="D82" s="6">
        <v>481</v>
      </c>
    </row>
    <row r="83" spans="2:4" x14ac:dyDescent="0.2">
      <c r="B83" s="3" t="s">
        <v>5</v>
      </c>
      <c r="C83" s="1">
        <v>22</v>
      </c>
      <c r="D83" s="6">
        <v>789</v>
      </c>
    </row>
    <row r="84" spans="2:4" x14ac:dyDescent="0.2">
      <c r="B84" s="3" t="s">
        <v>5</v>
      </c>
      <c r="C84" s="1">
        <v>23</v>
      </c>
      <c r="D84" s="6">
        <v>524</v>
      </c>
    </row>
    <row r="85" spans="2:4" x14ac:dyDescent="0.2">
      <c r="B85" s="3" t="s">
        <v>5</v>
      </c>
      <c r="C85" s="1">
        <v>24</v>
      </c>
      <c r="D85" s="6">
        <v>815</v>
      </c>
    </row>
    <row r="86" spans="2:4" x14ac:dyDescent="0.2">
      <c r="B86" s="3" t="s">
        <v>5</v>
      </c>
      <c r="C86" s="1">
        <v>25</v>
      </c>
      <c r="D86" s="6">
        <v>743</v>
      </c>
    </row>
    <row r="87" spans="2:4" x14ac:dyDescent="0.2">
      <c r="B87" s="3" t="s">
        <v>5</v>
      </c>
      <c r="C87" s="1">
        <v>26</v>
      </c>
      <c r="D87" s="6">
        <v>812</v>
      </c>
    </row>
    <row r="88" spans="2:4" x14ac:dyDescent="0.2">
      <c r="B88" s="3" t="s">
        <v>5</v>
      </c>
      <c r="C88" s="1">
        <v>27</v>
      </c>
      <c r="D88" s="6">
        <v>641</v>
      </c>
    </row>
    <row r="89" spans="2:4" x14ac:dyDescent="0.2">
      <c r="B89" s="3" t="s">
        <v>5</v>
      </c>
      <c r="C89" s="1">
        <v>28</v>
      </c>
      <c r="D89" s="6">
        <v>367</v>
      </c>
    </row>
    <row r="90" spans="2:4" x14ac:dyDescent="0.2">
      <c r="B90" s="3" t="s">
        <v>5</v>
      </c>
      <c r="C90" s="1">
        <v>29</v>
      </c>
      <c r="D90" s="6">
        <v>324</v>
      </c>
    </row>
    <row r="91" spans="2:4" x14ac:dyDescent="0.2">
      <c r="B91" s="3" t="s">
        <v>5</v>
      </c>
      <c r="C91" s="1">
        <v>30</v>
      </c>
      <c r="D91" s="6">
        <v>318</v>
      </c>
    </row>
    <row r="92" spans="2:4" x14ac:dyDescent="0.2">
      <c r="B92" s="3" t="s">
        <v>5</v>
      </c>
      <c r="C92" s="1">
        <v>31</v>
      </c>
      <c r="D92" s="6">
        <v>219</v>
      </c>
    </row>
    <row r="93" spans="2:4" x14ac:dyDescent="0.2">
      <c r="B93" s="3" t="s">
        <v>6</v>
      </c>
      <c r="C93" s="1">
        <v>1</v>
      </c>
      <c r="D93" s="6">
        <v>360</v>
      </c>
    </row>
    <row r="94" spans="2:4" x14ac:dyDescent="0.2">
      <c r="B94" s="3" t="s">
        <v>6</v>
      </c>
      <c r="C94" s="1">
        <v>2</v>
      </c>
      <c r="D94" s="6">
        <v>555</v>
      </c>
    </row>
    <row r="95" spans="2:4" x14ac:dyDescent="0.2">
      <c r="B95" s="3" t="s">
        <v>6</v>
      </c>
      <c r="C95" s="1">
        <v>3</v>
      </c>
      <c r="D95" s="6">
        <v>458</v>
      </c>
    </row>
    <row r="96" spans="2:4" x14ac:dyDescent="0.2">
      <c r="B96" s="3" t="s">
        <v>6</v>
      </c>
      <c r="C96" s="1">
        <v>4</v>
      </c>
      <c r="D96" s="6">
        <v>376</v>
      </c>
    </row>
    <row r="97" spans="2:4" x14ac:dyDescent="0.2">
      <c r="B97" s="3" t="s">
        <v>6</v>
      </c>
      <c r="C97" s="1">
        <v>5</v>
      </c>
      <c r="D97" s="6">
        <v>843</v>
      </c>
    </row>
    <row r="98" spans="2:4" x14ac:dyDescent="0.2">
      <c r="B98" s="3" t="s">
        <v>6</v>
      </c>
      <c r="C98" s="1">
        <v>6</v>
      </c>
      <c r="D98" s="6">
        <v>522</v>
      </c>
    </row>
    <row r="99" spans="2:4" x14ac:dyDescent="0.2">
      <c r="B99" s="3" t="s">
        <v>6</v>
      </c>
      <c r="C99" s="1">
        <v>7</v>
      </c>
      <c r="D99" s="6">
        <v>679</v>
      </c>
    </row>
    <row r="100" spans="2:4" x14ac:dyDescent="0.2">
      <c r="B100" s="3" t="s">
        <v>6</v>
      </c>
      <c r="C100" s="1">
        <v>8</v>
      </c>
      <c r="D100" s="6">
        <v>140</v>
      </c>
    </row>
    <row r="101" spans="2:4" x14ac:dyDescent="0.2">
      <c r="B101" s="3" t="s">
        <v>6</v>
      </c>
      <c r="C101" s="1">
        <v>9</v>
      </c>
      <c r="D101" s="6">
        <v>664</v>
      </c>
    </row>
    <row r="102" spans="2:4" x14ac:dyDescent="0.2">
      <c r="B102" s="3" t="s">
        <v>6</v>
      </c>
      <c r="C102" s="1">
        <v>10</v>
      </c>
      <c r="D102" s="6">
        <v>836</v>
      </c>
    </row>
    <row r="103" spans="2:4" x14ac:dyDescent="0.2">
      <c r="B103" s="3" t="s">
        <v>6</v>
      </c>
      <c r="C103" s="1">
        <v>11</v>
      </c>
      <c r="D103" s="6">
        <v>668</v>
      </c>
    </row>
    <row r="104" spans="2:4" x14ac:dyDescent="0.2">
      <c r="B104" s="3" t="s">
        <v>6</v>
      </c>
      <c r="C104" s="1">
        <v>12</v>
      </c>
      <c r="D104" s="6">
        <v>235</v>
      </c>
    </row>
    <row r="105" spans="2:4" x14ac:dyDescent="0.2">
      <c r="B105" s="3" t="s">
        <v>6</v>
      </c>
      <c r="C105" s="1">
        <v>13</v>
      </c>
      <c r="D105" s="6">
        <v>438</v>
      </c>
    </row>
    <row r="106" spans="2:4" x14ac:dyDescent="0.2">
      <c r="B106" s="3" t="s">
        <v>6</v>
      </c>
      <c r="C106" s="1">
        <v>14</v>
      </c>
      <c r="D106" s="6">
        <v>502</v>
      </c>
    </row>
    <row r="107" spans="2:4" x14ac:dyDescent="0.2">
      <c r="B107" s="3" t="s">
        <v>6</v>
      </c>
      <c r="C107" s="1">
        <v>15</v>
      </c>
      <c r="D107" s="6">
        <v>348</v>
      </c>
    </row>
    <row r="108" spans="2:4" x14ac:dyDescent="0.2">
      <c r="B108" s="3" t="s">
        <v>6</v>
      </c>
      <c r="C108" s="1">
        <v>16</v>
      </c>
      <c r="D108" s="6">
        <v>660</v>
      </c>
    </row>
    <row r="109" spans="2:4" x14ac:dyDescent="0.2">
      <c r="B109" s="3" t="s">
        <v>6</v>
      </c>
      <c r="C109" s="1">
        <v>17</v>
      </c>
      <c r="D109" s="6">
        <v>394</v>
      </c>
    </row>
    <row r="110" spans="2:4" x14ac:dyDescent="0.2">
      <c r="B110" s="3" t="s">
        <v>6</v>
      </c>
      <c r="C110" s="1">
        <v>18</v>
      </c>
      <c r="D110" s="6">
        <v>336</v>
      </c>
    </row>
    <row r="111" spans="2:4" x14ac:dyDescent="0.2">
      <c r="B111" s="3" t="s">
        <v>6</v>
      </c>
      <c r="C111" s="1">
        <v>19</v>
      </c>
      <c r="D111" s="6">
        <v>458</v>
      </c>
    </row>
    <row r="112" spans="2:4" x14ac:dyDescent="0.2">
      <c r="B112" s="3" t="s">
        <v>6</v>
      </c>
      <c r="C112" s="1">
        <v>20</v>
      </c>
      <c r="D112" s="6">
        <v>802</v>
      </c>
    </row>
    <row r="113" spans="2:4" x14ac:dyDescent="0.2">
      <c r="B113" s="3" t="s">
        <v>6</v>
      </c>
      <c r="C113" s="1">
        <v>21</v>
      </c>
      <c r="D113" s="6">
        <v>284</v>
      </c>
    </row>
    <row r="114" spans="2:4" x14ac:dyDescent="0.2">
      <c r="B114" s="3" t="s">
        <v>6</v>
      </c>
      <c r="C114" s="1">
        <v>22</v>
      </c>
      <c r="D114" s="6">
        <v>145</v>
      </c>
    </row>
    <row r="115" spans="2:4" x14ac:dyDescent="0.2">
      <c r="B115" s="3" t="s">
        <v>6</v>
      </c>
      <c r="C115" s="1">
        <v>23</v>
      </c>
      <c r="D115" s="6">
        <v>789</v>
      </c>
    </row>
    <row r="116" spans="2:4" x14ac:dyDescent="0.2">
      <c r="B116" s="3" t="s">
        <v>6</v>
      </c>
      <c r="C116" s="1">
        <v>24</v>
      </c>
      <c r="D116" s="6">
        <v>20</v>
      </c>
    </row>
    <row r="117" spans="2:4" x14ac:dyDescent="0.2">
      <c r="B117" s="3" t="s">
        <v>6</v>
      </c>
      <c r="C117" s="1">
        <v>25</v>
      </c>
      <c r="D117" s="6">
        <v>728</v>
      </c>
    </row>
    <row r="118" spans="2:4" x14ac:dyDescent="0.2">
      <c r="B118" s="3" t="s">
        <v>6</v>
      </c>
      <c r="C118" s="1">
        <v>26</v>
      </c>
      <c r="D118" s="6">
        <v>66</v>
      </c>
    </row>
    <row r="119" spans="2:4" x14ac:dyDescent="0.2">
      <c r="B119" s="3" t="s">
        <v>6</v>
      </c>
      <c r="C119" s="1">
        <v>27</v>
      </c>
      <c r="D119" s="6">
        <v>292</v>
      </c>
    </row>
    <row r="120" spans="2:4" x14ac:dyDescent="0.2">
      <c r="B120" s="3" t="s">
        <v>6</v>
      </c>
      <c r="C120" s="1">
        <v>28</v>
      </c>
      <c r="D120" s="6">
        <v>264</v>
      </c>
    </row>
    <row r="121" spans="2:4" x14ac:dyDescent="0.2">
      <c r="B121" s="3" t="s">
        <v>6</v>
      </c>
      <c r="C121" s="1">
        <v>29</v>
      </c>
      <c r="D121" s="6">
        <v>570</v>
      </c>
    </row>
    <row r="122" spans="2:4" x14ac:dyDescent="0.2">
      <c r="B122" s="3" t="s">
        <v>6</v>
      </c>
      <c r="C122" s="1">
        <v>30</v>
      </c>
      <c r="D122" s="6">
        <v>752</v>
      </c>
    </row>
    <row r="123" spans="2:4" x14ac:dyDescent="0.2">
      <c r="B123" s="3" t="s">
        <v>7</v>
      </c>
      <c r="C123" s="1">
        <v>1</v>
      </c>
      <c r="D123" s="6">
        <v>766</v>
      </c>
    </row>
    <row r="124" spans="2:4" x14ac:dyDescent="0.2">
      <c r="B124" s="3" t="s">
        <v>7</v>
      </c>
      <c r="C124" s="1">
        <v>2</v>
      </c>
      <c r="D124" s="6">
        <v>187</v>
      </c>
    </row>
    <row r="125" spans="2:4" x14ac:dyDescent="0.2">
      <c r="B125" s="3" t="s">
        <v>7</v>
      </c>
      <c r="C125" s="1">
        <v>3</v>
      </c>
      <c r="D125" s="6">
        <v>670</v>
      </c>
    </row>
    <row r="126" spans="2:4" x14ac:dyDescent="0.2">
      <c r="B126" s="3" t="s">
        <v>7</v>
      </c>
      <c r="C126" s="1">
        <v>4</v>
      </c>
      <c r="D126" s="6">
        <v>309</v>
      </c>
    </row>
    <row r="127" spans="2:4" x14ac:dyDescent="0.2">
      <c r="B127" s="3" t="s">
        <v>7</v>
      </c>
      <c r="C127" s="1">
        <v>5</v>
      </c>
      <c r="D127" s="6">
        <v>280</v>
      </c>
    </row>
    <row r="128" spans="2:4" x14ac:dyDescent="0.2">
      <c r="B128" s="3" t="s">
        <v>7</v>
      </c>
      <c r="C128" s="1">
        <v>6</v>
      </c>
      <c r="D128" s="6">
        <v>543</v>
      </c>
    </row>
    <row r="129" spans="2:4" x14ac:dyDescent="0.2">
      <c r="B129" s="3" t="s">
        <v>7</v>
      </c>
      <c r="C129" s="1">
        <v>7</v>
      </c>
      <c r="D129" s="6">
        <v>651</v>
      </c>
    </row>
    <row r="130" spans="2:4" x14ac:dyDescent="0.2">
      <c r="B130" s="3" t="s">
        <v>7</v>
      </c>
      <c r="C130" s="1">
        <v>8</v>
      </c>
      <c r="D130" s="6">
        <v>763</v>
      </c>
    </row>
    <row r="131" spans="2:4" x14ac:dyDescent="0.2">
      <c r="B131" s="3" t="s">
        <v>7</v>
      </c>
      <c r="C131" s="1">
        <v>9</v>
      </c>
      <c r="D131" s="6">
        <v>120</v>
      </c>
    </row>
    <row r="132" spans="2:4" x14ac:dyDescent="0.2">
      <c r="B132" s="3" t="s">
        <v>7</v>
      </c>
      <c r="C132" s="1">
        <v>10</v>
      </c>
      <c r="D132" s="6">
        <v>586</v>
      </c>
    </row>
    <row r="133" spans="2:4" x14ac:dyDescent="0.2">
      <c r="B133" s="3" t="s">
        <v>7</v>
      </c>
      <c r="C133" s="1">
        <v>11</v>
      </c>
      <c r="D133" s="6">
        <v>233</v>
      </c>
    </row>
    <row r="134" spans="2:4" x14ac:dyDescent="0.2">
      <c r="B134" s="3" t="s">
        <v>7</v>
      </c>
      <c r="C134" s="1">
        <v>12</v>
      </c>
      <c r="D134" s="6">
        <v>43</v>
      </c>
    </row>
    <row r="135" spans="2:4" x14ac:dyDescent="0.2">
      <c r="B135" s="3" t="s">
        <v>7</v>
      </c>
      <c r="C135" s="1">
        <v>13</v>
      </c>
      <c r="D135" s="6">
        <v>553</v>
      </c>
    </row>
    <row r="136" spans="2:4" x14ac:dyDescent="0.2">
      <c r="B136" s="3" t="s">
        <v>7</v>
      </c>
      <c r="C136" s="1">
        <v>14</v>
      </c>
      <c r="D136" s="6">
        <v>848</v>
      </c>
    </row>
    <row r="137" spans="2:4" x14ac:dyDescent="0.2">
      <c r="B137" s="3" t="s">
        <v>7</v>
      </c>
      <c r="C137" s="1">
        <v>15</v>
      </c>
      <c r="D137" s="6">
        <v>647</v>
      </c>
    </row>
    <row r="138" spans="2:4" x14ac:dyDescent="0.2">
      <c r="B138" s="3" t="s">
        <v>7</v>
      </c>
      <c r="C138" s="1">
        <v>16</v>
      </c>
      <c r="D138" s="6">
        <v>741</v>
      </c>
    </row>
    <row r="139" spans="2:4" x14ac:dyDescent="0.2">
      <c r="B139" s="3" t="s">
        <v>7</v>
      </c>
      <c r="C139" s="1">
        <v>17</v>
      </c>
      <c r="D139" s="6">
        <v>234</v>
      </c>
    </row>
    <row r="140" spans="2:4" x14ac:dyDescent="0.2">
      <c r="B140" s="3" t="s">
        <v>7</v>
      </c>
      <c r="C140" s="1">
        <v>18</v>
      </c>
      <c r="D140" s="6">
        <v>334</v>
      </c>
    </row>
    <row r="141" spans="2:4" x14ac:dyDescent="0.2">
      <c r="B141" s="3" t="s">
        <v>7</v>
      </c>
      <c r="C141" s="1">
        <v>19</v>
      </c>
      <c r="D141" s="6">
        <v>129</v>
      </c>
    </row>
    <row r="142" spans="2:4" x14ac:dyDescent="0.2">
      <c r="B142" s="3" t="s">
        <v>7</v>
      </c>
      <c r="C142" s="1">
        <v>20</v>
      </c>
      <c r="D142" s="6">
        <v>257</v>
      </c>
    </row>
    <row r="143" spans="2:4" x14ac:dyDescent="0.2">
      <c r="B143" s="3" t="s">
        <v>7</v>
      </c>
      <c r="C143" s="1">
        <v>21</v>
      </c>
      <c r="D143" s="6">
        <v>557</v>
      </c>
    </row>
    <row r="144" spans="2:4" x14ac:dyDescent="0.2">
      <c r="B144" s="3" t="s">
        <v>7</v>
      </c>
      <c r="C144" s="1">
        <v>22</v>
      </c>
      <c r="D144" s="6">
        <v>197</v>
      </c>
    </row>
    <row r="145" spans="2:4" x14ac:dyDescent="0.2">
      <c r="B145" s="3" t="s">
        <v>7</v>
      </c>
      <c r="C145" s="1">
        <v>23</v>
      </c>
      <c r="D145" s="6">
        <v>205</v>
      </c>
    </row>
    <row r="146" spans="2:4" x14ac:dyDescent="0.2">
      <c r="B146" s="3" t="s">
        <v>7</v>
      </c>
      <c r="C146" s="1">
        <v>24</v>
      </c>
      <c r="D146" s="6">
        <v>142</v>
      </c>
    </row>
    <row r="147" spans="2:4" x14ac:dyDescent="0.2">
      <c r="B147" s="3" t="s">
        <v>7</v>
      </c>
      <c r="C147" s="1">
        <v>25</v>
      </c>
      <c r="D147" s="6">
        <v>626</v>
      </c>
    </row>
    <row r="148" spans="2:4" x14ac:dyDescent="0.2">
      <c r="B148" s="3" t="s">
        <v>7</v>
      </c>
      <c r="C148" s="1">
        <v>26</v>
      </c>
      <c r="D148" s="6">
        <v>104</v>
      </c>
    </row>
    <row r="149" spans="2:4" x14ac:dyDescent="0.2">
      <c r="B149" s="3" t="s">
        <v>7</v>
      </c>
      <c r="C149" s="1">
        <v>27</v>
      </c>
      <c r="D149" s="6">
        <v>134</v>
      </c>
    </row>
    <row r="150" spans="2:4" x14ac:dyDescent="0.2">
      <c r="B150" s="3" t="s">
        <v>7</v>
      </c>
      <c r="C150" s="1">
        <v>28</v>
      </c>
      <c r="D150" s="6">
        <v>352</v>
      </c>
    </row>
    <row r="151" spans="2:4" x14ac:dyDescent="0.2">
      <c r="B151" s="3" t="s">
        <v>7</v>
      </c>
      <c r="C151" s="1">
        <v>29</v>
      </c>
      <c r="D151" s="6">
        <v>448</v>
      </c>
    </row>
    <row r="152" spans="2:4" x14ac:dyDescent="0.2">
      <c r="B152" s="3" t="s">
        <v>7</v>
      </c>
      <c r="C152" s="1">
        <v>30</v>
      </c>
      <c r="D152" s="6">
        <v>561</v>
      </c>
    </row>
    <row r="153" spans="2:4" x14ac:dyDescent="0.2">
      <c r="B153" s="3" t="s">
        <v>7</v>
      </c>
      <c r="C153" s="1">
        <v>31</v>
      </c>
      <c r="D153" s="6">
        <v>605</v>
      </c>
    </row>
    <row r="154" spans="2:4" x14ac:dyDescent="0.2">
      <c r="B154" s="3" t="s">
        <v>8</v>
      </c>
      <c r="C154" s="1">
        <v>1</v>
      </c>
      <c r="D154" s="6">
        <v>201</v>
      </c>
    </row>
    <row r="155" spans="2:4" x14ac:dyDescent="0.2">
      <c r="B155" s="3" t="s">
        <v>8</v>
      </c>
      <c r="C155" s="1">
        <v>2</v>
      </c>
      <c r="D155" s="6">
        <v>166</v>
      </c>
    </row>
    <row r="156" spans="2:4" x14ac:dyDescent="0.2">
      <c r="B156" s="3" t="s">
        <v>8</v>
      </c>
      <c r="C156" s="1">
        <v>3</v>
      </c>
      <c r="D156" s="6">
        <v>846</v>
      </c>
    </row>
    <row r="157" spans="2:4" x14ac:dyDescent="0.2">
      <c r="B157" s="3" t="s">
        <v>8</v>
      </c>
      <c r="C157" s="1">
        <v>4</v>
      </c>
      <c r="D157" s="6">
        <v>423</v>
      </c>
    </row>
    <row r="158" spans="2:4" x14ac:dyDescent="0.2">
      <c r="B158" s="3" t="s">
        <v>8</v>
      </c>
      <c r="C158" s="1">
        <v>5</v>
      </c>
      <c r="D158" s="6">
        <v>611</v>
      </c>
    </row>
    <row r="159" spans="2:4" x14ac:dyDescent="0.2">
      <c r="B159" s="3" t="s">
        <v>8</v>
      </c>
      <c r="C159" s="1">
        <v>6</v>
      </c>
      <c r="D159" s="6">
        <v>199</v>
      </c>
    </row>
    <row r="160" spans="2:4" x14ac:dyDescent="0.2">
      <c r="B160" s="3" t="s">
        <v>8</v>
      </c>
      <c r="C160" s="1">
        <v>7</v>
      </c>
      <c r="D160" s="6">
        <v>131</v>
      </c>
    </row>
    <row r="161" spans="2:4" x14ac:dyDescent="0.2">
      <c r="B161" s="3" t="s">
        <v>8</v>
      </c>
      <c r="C161" s="1">
        <v>8</v>
      </c>
      <c r="D161" s="6">
        <v>96</v>
      </c>
    </row>
    <row r="162" spans="2:4" x14ac:dyDescent="0.2">
      <c r="B162" s="3" t="s">
        <v>8</v>
      </c>
      <c r="C162" s="1">
        <v>9</v>
      </c>
      <c r="D162" s="6">
        <v>245</v>
      </c>
    </row>
    <row r="163" spans="2:4" x14ac:dyDescent="0.2">
      <c r="B163" s="3" t="s">
        <v>8</v>
      </c>
      <c r="C163" s="1">
        <v>10</v>
      </c>
      <c r="D163" s="6">
        <v>72</v>
      </c>
    </row>
    <row r="164" spans="2:4" x14ac:dyDescent="0.2">
      <c r="B164" s="3" t="s">
        <v>8</v>
      </c>
      <c r="C164" s="1">
        <v>11</v>
      </c>
      <c r="D164" s="6">
        <v>753</v>
      </c>
    </row>
    <row r="165" spans="2:4" x14ac:dyDescent="0.2">
      <c r="B165" s="3" t="s">
        <v>8</v>
      </c>
      <c r="C165" s="1">
        <v>12</v>
      </c>
      <c r="D165" s="6">
        <v>736</v>
      </c>
    </row>
    <row r="166" spans="2:4" x14ac:dyDescent="0.2">
      <c r="B166" s="3" t="s">
        <v>8</v>
      </c>
      <c r="C166" s="1">
        <v>13</v>
      </c>
      <c r="D166" s="6">
        <v>333</v>
      </c>
    </row>
    <row r="167" spans="2:4" x14ac:dyDescent="0.2">
      <c r="B167" s="3" t="s">
        <v>8</v>
      </c>
      <c r="C167" s="1">
        <v>14</v>
      </c>
      <c r="D167" s="6">
        <v>444</v>
      </c>
    </row>
    <row r="168" spans="2:4" x14ac:dyDescent="0.2">
      <c r="B168" s="3" t="s">
        <v>8</v>
      </c>
      <c r="C168" s="1">
        <v>15</v>
      </c>
      <c r="D168" s="6">
        <v>156</v>
      </c>
    </row>
    <row r="169" spans="2:4" x14ac:dyDescent="0.2">
      <c r="B169" s="3" t="s">
        <v>8</v>
      </c>
      <c r="C169" s="1">
        <v>16</v>
      </c>
      <c r="D169" s="6">
        <v>848</v>
      </c>
    </row>
    <row r="170" spans="2:4" x14ac:dyDescent="0.2">
      <c r="B170" s="3" t="s">
        <v>8</v>
      </c>
      <c r="C170" s="1">
        <v>17</v>
      </c>
      <c r="D170" s="6">
        <v>816</v>
      </c>
    </row>
    <row r="171" spans="2:4" x14ac:dyDescent="0.2">
      <c r="B171" s="3" t="s">
        <v>8</v>
      </c>
      <c r="C171" s="1">
        <v>18</v>
      </c>
      <c r="D171" s="6">
        <v>644</v>
      </c>
    </row>
    <row r="172" spans="2:4" x14ac:dyDescent="0.2">
      <c r="B172" s="3" t="s">
        <v>8</v>
      </c>
      <c r="C172" s="1">
        <v>19</v>
      </c>
      <c r="D172" s="6">
        <v>711</v>
      </c>
    </row>
    <row r="173" spans="2:4" x14ac:dyDescent="0.2">
      <c r="B173" s="3" t="s">
        <v>8</v>
      </c>
      <c r="C173" s="1">
        <v>20</v>
      </c>
      <c r="D173" s="6">
        <v>341</v>
      </c>
    </row>
    <row r="174" spans="2:4" x14ac:dyDescent="0.2">
      <c r="B174" s="3" t="s">
        <v>8</v>
      </c>
      <c r="C174" s="1">
        <v>21</v>
      </c>
      <c r="D174" s="6">
        <v>826</v>
      </c>
    </row>
    <row r="175" spans="2:4" x14ac:dyDescent="0.2">
      <c r="B175" s="3" t="s">
        <v>8</v>
      </c>
      <c r="C175" s="1">
        <v>22</v>
      </c>
      <c r="D175" s="6">
        <v>355</v>
      </c>
    </row>
    <row r="176" spans="2:4" x14ac:dyDescent="0.2">
      <c r="B176" s="3" t="s">
        <v>8</v>
      </c>
      <c r="C176" s="1">
        <v>23</v>
      </c>
      <c r="D176" s="6">
        <v>265</v>
      </c>
    </row>
    <row r="177" spans="2:4" x14ac:dyDescent="0.2">
      <c r="B177" s="3" t="s">
        <v>8</v>
      </c>
      <c r="C177" s="1">
        <v>24</v>
      </c>
      <c r="D177" s="6">
        <v>567</v>
      </c>
    </row>
    <row r="178" spans="2:4" x14ac:dyDescent="0.2">
      <c r="B178" s="3" t="s">
        <v>8</v>
      </c>
      <c r="C178" s="1">
        <v>25</v>
      </c>
      <c r="D178" s="6">
        <v>736</v>
      </c>
    </row>
    <row r="179" spans="2:4" x14ac:dyDescent="0.2">
      <c r="B179" s="3" t="s">
        <v>8</v>
      </c>
      <c r="C179" s="1">
        <v>26</v>
      </c>
      <c r="D179" s="6">
        <v>446</v>
      </c>
    </row>
    <row r="180" spans="2:4" x14ac:dyDescent="0.2">
      <c r="B180" s="3" t="s">
        <v>8</v>
      </c>
      <c r="C180" s="1">
        <v>27</v>
      </c>
      <c r="D180" s="6">
        <v>351</v>
      </c>
    </row>
    <row r="181" spans="2:4" x14ac:dyDescent="0.2">
      <c r="B181" s="3" t="s">
        <v>8</v>
      </c>
      <c r="C181" s="1">
        <v>28</v>
      </c>
      <c r="D181" s="6">
        <v>127</v>
      </c>
    </row>
    <row r="182" spans="2:4" x14ac:dyDescent="0.2">
      <c r="B182" s="3" t="s">
        <v>8</v>
      </c>
      <c r="C182" s="1">
        <v>29</v>
      </c>
      <c r="D182" s="6">
        <v>665</v>
      </c>
    </row>
    <row r="183" spans="2:4" ht="17" thickBot="1" x14ac:dyDescent="0.25">
      <c r="B183" s="4" t="s">
        <v>8</v>
      </c>
      <c r="C183" s="5">
        <v>30</v>
      </c>
      <c r="D183" s="7">
        <v>741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A66D-D8D2-9A4F-B2D3-95BFC74A9FD2}">
  <dimension ref="A1:M17"/>
  <sheetViews>
    <sheetView tabSelected="1" workbookViewId="0">
      <selection activeCell="F18" sqref="F18"/>
    </sheetView>
  </sheetViews>
  <sheetFormatPr baseColWidth="10" defaultRowHeight="16" x14ac:dyDescent="0.2"/>
  <cols>
    <col min="1" max="1" width="3.33203125" customWidth="1"/>
    <col min="2" max="2" width="23.33203125" customWidth="1"/>
    <col min="3" max="3" width="7.5" customWidth="1"/>
    <col min="4" max="4" width="3.33203125" customWidth="1"/>
    <col min="5" max="5" width="23.33203125" customWidth="1"/>
    <col min="6" max="12" width="12.5" customWidth="1"/>
    <col min="13" max="13" width="1.6640625" customWidth="1"/>
  </cols>
  <sheetData>
    <row r="1" spans="1:13" ht="17" thickBot="1" x14ac:dyDescent="0.25">
      <c r="A1" s="79"/>
      <c r="E1" s="79"/>
    </row>
    <row r="2" spans="1:13" x14ac:dyDescent="0.2">
      <c r="B2" s="80" t="s">
        <v>13</v>
      </c>
      <c r="C2" s="83"/>
      <c r="E2" s="80" t="s">
        <v>22</v>
      </c>
      <c r="F2" s="81"/>
      <c r="G2" s="81"/>
      <c r="H2" s="81"/>
      <c r="I2" s="81"/>
      <c r="J2" s="81"/>
      <c r="K2" s="81"/>
      <c r="L2" s="81"/>
      <c r="M2" s="23"/>
    </row>
    <row r="3" spans="1:13" x14ac:dyDescent="0.2">
      <c r="B3" s="24" t="s">
        <v>14</v>
      </c>
      <c r="C3" s="25"/>
      <c r="E3" s="24" t="s">
        <v>14</v>
      </c>
      <c r="F3" s="26"/>
      <c r="G3" s="26"/>
      <c r="H3" s="26"/>
      <c r="I3" s="26"/>
      <c r="J3" s="26"/>
      <c r="K3" s="26"/>
      <c r="L3" s="26"/>
      <c r="M3" s="18"/>
    </row>
    <row r="4" spans="1:13" x14ac:dyDescent="0.2">
      <c r="B4" s="10" t="s">
        <v>15</v>
      </c>
      <c r="C4" s="27">
        <v>40</v>
      </c>
      <c r="E4" s="9" t="s">
        <v>0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23</v>
      </c>
      <c r="M4" s="18"/>
    </row>
    <row r="5" spans="1:13" x14ac:dyDescent="0.2">
      <c r="B5" s="10" t="s">
        <v>16</v>
      </c>
      <c r="C5" s="27">
        <v>15</v>
      </c>
      <c r="E5" s="10" t="s">
        <v>15</v>
      </c>
      <c r="F5" s="28">
        <f>$C$4</f>
        <v>40</v>
      </c>
      <c r="G5" s="28">
        <f t="shared" ref="G5:K5" si="0">$C$4</f>
        <v>40</v>
      </c>
      <c r="H5" s="28">
        <f t="shared" si="0"/>
        <v>40</v>
      </c>
      <c r="I5" s="28">
        <f t="shared" si="0"/>
        <v>40</v>
      </c>
      <c r="J5" s="28">
        <f t="shared" si="0"/>
        <v>40</v>
      </c>
      <c r="K5" s="28">
        <f t="shared" si="0"/>
        <v>40</v>
      </c>
      <c r="L5" s="1"/>
      <c r="M5" s="18"/>
    </row>
    <row r="6" spans="1:13" x14ac:dyDescent="0.2">
      <c r="B6" s="10" t="s">
        <v>17</v>
      </c>
      <c r="C6" s="18">
        <v>12</v>
      </c>
      <c r="E6" s="10" t="s">
        <v>20</v>
      </c>
      <c r="F6" s="28">
        <f>F5*$C$12</f>
        <v>7.1999999999999993</v>
      </c>
      <c r="G6" s="28">
        <f t="shared" ref="G6:K6" si="1">G5*$C$12</f>
        <v>7.1999999999999993</v>
      </c>
      <c r="H6" s="28">
        <f t="shared" si="1"/>
        <v>7.1999999999999993</v>
      </c>
      <c r="I6" s="28">
        <f t="shared" si="1"/>
        <v>7.1999999999999993</v>
      </c>
      <c r="J6" s="28">
        <f t="shared" si="1"/>
        <v>7.1999999999999993</v>
      </c>
      <c r="K6" s="28">
        <f t="shared" si="1"/>
        <v>7.1999999999999993</v>
      </c>
      <c r="L6" s="1"/>
      <c r="M6" s="18"/>
    </row>
    <row r="7" spans="1:13" x14ac:dyDescent="0.2">
      <c r="B7" s="10"/>
      <c r="C7" s="18"/>
      <c r="E7" s="10" t="s">
        <v>11</v>
      </c>
      <c r="F7" s="20">
        <f>Data!G6</f>
        <v>15</v>
      </c>
      <c r="G7" s="20">
        <f>Data!H6</f>
        <v>12</v>
      </c>
      <c r="H7" s="20">
        <f>Data!I6</f>
        <v>14</v>
      </c>
      <c r="I7" s="20">
        <f>Data!J6</f>
        <v>14</v>
      </c>
      <c r="J7" s="20">
        <f>Data!K6</f>
        <v>13</v>
      </c>
      <c r="K7" s="20">
        <f>Data!L6</f>
        <v>14</v>
      </c>
      <c r="L7" s="1"/>
      <c r="M7" s="18"/>
    </row>
    <row r="8" spans="1:13" x14ac:dyDescent="0.2">
      <c r="B8" s="24" t="s">
        <v>18</v>
      </c>
      <c r="C8" s="25"/>
      <c r="E8" s="10" t="s">
        <v>24</v>
      </c>
      <c r="F8" s="29">
        <f>IF(F7-$C$6=0,0,(F7-$C$6)*$C$5)</f>
        <v>45</v>
      </c>
      <c r="G8" s="29">
        <f t="shared" ref="G8:K8" si="2">IF(G7-$C$6=0,0,(G7-$C$6)*$C$5)</f>
        <v>0</v>
      </c>
      <c r="H8" s="29">
        <f t="shared" si="2"/>
        <v>30</v>
      </c>
      <c r="I8" s="29">
        <f t="shared" si="2"/>
        <v>30</v>
      </c>
      <c r="J8" s="29">
        <f t="shared" si="2"/>
        <v>15</v>
      </c>
      <c r="K8" s="29">
        <f t="shared" si="2"/>
        <v>30</v>
      </c>
      <c r="L8" s="30"/>
      <c r="M8" s="18"/>
    </row>
    <row r="9" spans="1:13" x14ac:dyDescent="0.2">
      <c r="B9" s="10" t="s">
        <v>19</v>
      </c>
      <c r="C9" s="27">
        <v>70</v>
      </c>
      <c r="E9" s="9" t="s">
        <v>25</v>
      </c>
      <c r="F9" s="31">
        <f>SUM(F5,F6,F8)</f>
        <v>92.2</v>
      </c>
      <c r="G9" s="31">
        <f t="shared" ref="G9:K9" si="3">SUM(G5,G6,G8)</f>
        <v>47.2</v>
      </c>
      <c r="H9" s="31">
        <f t="shared" si="3"/>
        <v>77.2</v>
      </c>
      <c r="I9" s="31">
        <f t="shared" si="3"/>
        <v>77.2</v>
      </c>
      <c r="J9" s="31">
        <f t="shared" si="3"/>
        <v>62.2</v>
      </c>
      <c r="K9" s="31">
        <f t="shared" si="3"/>
        <v>77.2</v>
      </c>
      <c r="L9" s="30">
        <f>SUM(F9:K9)</f>
        <v>433.2</v>
      </c>
      <c r="M9" s="18"/>
    </row>
    <row r="10" spans="1:13" x14ac:dyDescent="0.2">
      <c r="B10" s="10"/>
      <c r="C10" s="18"/>
      <c r="E10" s="10"/>
      <c r="F10" s="1"/>
      <c r="G10" s="1"/>
      <c r="H10" s="1"/>
      <c r="I10" s="1"/>
      <c r="J10" s="1"/>
      <c r="K10" s="1"/>
      <c r="L10" s="1"/>
      <c r="M10" s="18"/>
    </row>
    <row r="11" spans="1:13" x14ac:dyDescent="0.2">
      <c r="B11" s="24" t="s">
        <v>20</v>
      </c>
      <c r="C11" s="25"/>
      <c r="E11" s="24" t="s">
        <v>18</v>
      </c>
      <c r="F11" s="16"/>
      <c r="G11" s="16"/>
      <c r="H11" s="16"/>
      <c r="I11" s="16"/>
      <c r="J11" s="16"/>
      <c r="K11" s="16"/>
      <c r="L11" s="16"/>
      <c r="M11" s="18"/>
    </row>
    <row r="12" spans="1:13" ht="17" thickBot="1" x14ac:dyDescent="0.25">
      <c r="B12" s="11" t="s">
        <v>21</v>
      </c>
      <c r="C12" s="33">
        <v>0.18</v>
      </c>
      <c r="E12" s="9" t="s">
        <v>0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8" t="s">
        <v>23</v>
      </c>
      <c r="M12" s="18"/>
    </row>
    <row r="13" spans="1:13" x14ac:dyDescent="0.2">
      <c r="E13" s="10" t="s">
        <v>15</v>
      </c>
      <c r="F13" s="30">
        <f t="shared" ref="F13:K13" si="4">$C9</f>
        <v>70</v>
      </c>
      <c r="G13" s="30">
        <f t="shared" si="4"/>
        <v>70</v>
      </c>
      <c r="H13" s="30">
        <f t="shared" si="4"/>
        <v>70</v>
      </c>
      <c r="I13" s="30">
        <f t="shared" si="4"/>
        <v>70</v>
      </c>
      <c r="J13" s="30">
        <f t="shared" si="4"/>
        <v>70</v>
      </c>
      <c r="K13" s="30">
        <f t="shared" si="4"/>
        <v>70</v>
      </c>
      <c r="L13" s="30"/>
      <c r="M13" s="18"/>
    </row>
    <row r="14" spans="1:13" x14ac:dyDescent="0.2">
      <c r="E14" s="10" t="s">
        <v>26</v>
      </c>
      <c r="F14" s="32">
        <f t="shared" ref="F14:K14" si="5">F13*$C$12</f>
        <v>12.6</v>
      </c>
      <c r="G14" s="32">
        <f t="shared" si="5"/>
        <v>12.6</v>
      </c>
      <c r="H14" s="32">
        <f t="shared" si="5"/>
        <v>12.6</v>
      </c>
      <c r="I14" s="32">
        <f t="shared" si="5"/>
        <v>12.6</v>
      </c>
      <c r="J14" s="32">
        <f t="shared" si="5"/>
        <v>12.6</v>
      </c>
      <c r="K14" s="32">
        <f t="shared" si="5"/>
        <v>12.6</v>
      </c>
      <c r="L14" s="30"/>
      <c r="M14" s="18"/>
    </row>
    <row r="15" spans="1:13" x14ac:dyDescent="0.2">
      <c r="E15" s="9" t="s">
        <v>25</v>
      </c>
      <c r="F15" s="30">
        <f>SUM(F13:F14)</f>
        <v>82.6</v>
      </c>
      <c r="G15" s="30">
        <f t="shared" ref="F15:K15" si="6">SUM(G13:G14)</f>
        <v>82.6</v>
      </c>
      <c r="H15" s="30">
        <f t="shared" si="6"/>
        <v>82.6</v>
      </c>
      <c r="I15" s="30">
        <f t="shared" si="6"/>
        <v>82.6</v>
      </c>
      <c r="J15" s="30">
        <f t="shared" si="6"/>
        <v>82.6</v>
      </c>
      <c r="K15" s="30">
        <f t="shared" si="6"/>
        <v>82.6</v>
      </c>
      <c r="L15" s="30">
        <f>SUM(F15:K15)</f>
        <v>495.6</v>
      </c>
      <c r="M15" s="18"/>
    </row>
    <row r="16" spans="1:13" x14ac:dyDescent="0.2">
      <c r="E16" s="10"/>
      <c r="F16" s="1"/>
      <c r="G16" s="1"/>
      <c r="H16" s="1"/>
      <c r="I16" s="1"/>
      <c r="J16" s="1"/>
      <c r="K16" s="1"/>
      <c r="L16" s="1"/>
      <c r="M16" s="18"/>
    </row>
    <row r="17" spans="5:13" ht="17" thickBot="1" x14ac:dyDescent="0.25">
      <c r="E17" s="21" t="s">
        <v>27</v>
      </c>
      <c r="F17" s="22" t="str">
        <f>IF(F9&gt;F15,"Option 2",IF(F9&lt;F15,"Option 1","No Difference"))</f>
        <v>Option 2</v>
      </c>
      <c r="G17" s="22" t="str">
        <f t="shared" ref="G17:L17" si="7">IF(G9&gt;G15,"Option 2","Option 1")</f>
        <v>Option 1</v>
      </c>
      <c r="H17" s="22" t="str">
        <f t="shared" si="7"/>
        <v>Option 1</v>
      </c>
      <c r="I17" s="22" t="str">
        <f t="shared" si="7"/>
        <v>Option 1</v>
      </c>
      <c r="J17" s="22" t="str">
        <f t="shared" si="7"/>
        <v>Option 1</v>
      </c>
      <c r="K17" s="22" t="str">
        <f t="shared" si="7"/>
        <v>Option 1</v>
      </c>
      <c r="L17" s="22" t="str">
        <f t="shared" si="7"/>
        <v>Option 1</v>
      </c>
      <c r="M17" s="19"/>
    </row>
  </sheetData>
  <mergeCells count="2">
    <mergeCell ref="B2:C2"/>
    <mergeCell ref="E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E7B6-956F-8647-BCBB-673000A27AE8}">
  <dimension ref="B1:G19"/>
  <sheetViews>
    <sheetView workbookViewId="0">
      <selection activeCell="C8" sqref="C8"/>
    </sheetView>
  </sheetViews>
  <sheetFormatPr baseColWidth="10" defaultRowHeight="16" x14ac:dyDescent="0.2"/>
  <cols>
    <col min="1" max="1" width="3.33203125" customWidth="1"/>
    <col min="2" max="2" width="16.6640625" customWidth="1"/>
    <col min="3" max="3" width="11.6640625" customWidth="1"/>
    <col min="4" max="4" width="4.1640625" customWidth="1"/>
    <col min="5" max="7" width="11.6640625" customWidth="1"/>
  </cols>
  <sheetData>
    <row r="1" spans="2:7" ht="17" thickBot="1" x14ac:dyDescent="0.25"/>
    <row r="2" spans="2:7" ht="17" thickBot="1" x14ac:dyDescent="0.25">
      <c r="B2" s="84" t="s">
        <v>28</v>
      </c>
      <c r="C2" s="85"/>
      <c r="E2" s="86" t="s">
        <v>29</v>
      </c>
      <c r="F2" s="87"/>
      <c r="G2" s="87"/>
    </row>
    <row r="3" spans="2:7" x14ac:dyDescent="0.2">
      <c r="B3" s="10" t="s">
        <v>30</v>
      </c>
      <c r="C3" s="37"/>
      <c r="E3" s="40" t="s">
        <v>31</v>
      </c>
      <c r="F3" s="36" t="s">
        <v>32</v>
      </c>
      <c r="G3" s="34" t="s">
        <v>33</v>
      </c>
    </row>
    <row r="4" spans="2:7" x14ac:dyDescent="0.2">
      <c r="B4" s="10" t="s">
        <v>34</v>
      </c>
      <c r="C4" s="44"/>
      <c r="E4" s="41">
        <v>0.25</v>
      </c>
      <c r="F4" t="s">
        <v>35</v>
      </c>
      <c r="G4" s="45">
        <v>0.2</v>
      </c>
    </row>
    <row r="5" spans="2:7" x14ac:dyDescent="0.2">
      <c r="B5" s="10" t="s">
        <v>36</v>
      </c>
      <c r="C5" s="43"/>
      <c r="E5" s="41">
        <v>0.41666666666666702</v>
      </c>
      <c r="F5" t="s">
        <v>37</v>
      </c>
      <c r="G5" s="45">
        <v>0</v>
      </c>
    </row>
    <row r="6" spans="2:7" x14ac:dyDescent="0.2">
      <c r="B6" s="10" t="s">
        <v>38</v>
      </c>
      <c r="C6" s="38"/>
      <c r="E6" s="41">
        <v>0.66666666666666696</v>
      </c>
      <c r="F6" t="s">
        <v>39</v>
      </c>
      <c r="G6" s="45">
        <v>0.3</v>
      </c>
    </row>
    <row r="7" spans="2:7" ht="17" thickBot="1" x14ac:dyDescent="0.25">
      <c r="B7" s="10" t="s">
        <v>40</v>
      </c>
      <c r="C7" s="38"/>
      <c r="E7" s="42">
        <v>0.79166666666666696</v>
      </c>
      <c r="F7" s="35" t="s">
        <v>41</v>
      </c>
      <c r="G7" s="33">
        <v>0.1</v>
      </c>
    </row>
    <row r="8" spans="2:7" ht="17" thickBot="1" x14ac:dyDescent="0.25">
      <c r="B8" s="11" t="s">
        <v>42</v>
      </c>
      <c r="C8" s="39"/>
    </row>
    <row r="9" spans="2:7" ht="17" thickBot="1" x14ac:dyDescent="0.25"/>
    <row r="10" spans="2:7" x14ac:dyDescent="0.2">
      <c r="B10" s="84" t="s">
        <v>43</v>
      </c>
      <c r="C10" s="85"/>
    </row>
    <row r="11" spans="2:7" x14ac:dyDescent="0.2">
      <c r="B11" s="10" t="s">
        <v>44</v>
      </c>
      <c r="C11" s="18">
        <f>C3</f>
        <v>0</v>
      </c>
    </row>
    <row r="12" spans="2:7" x14ac:dyDescent="0.2">
      <c r="B12" s="10" t="s">
        <v>45</v>
      </c>
      <c r="C12" s="46">
        <f>C6*45</f>
        <v>0</v>
      </c>
    </row>
    <row r="13" spans="2:7" x14ac:dyDescent="0.2">
      <c r="B13" s="10" t="s">
        <v>46</v>
      </c>
      <c r="C13" s="46">
        <f>C7*1.2</f>
        <v>0</v>
      </c>
    </row>
    <row r="14" spans="2:7" x14ac:dyDescent="0.2">
      <c r="B14" s="10" t="s">
        <v>47</v>
      </c>
      <c r="C14" s="46" t="str">
        <f>IF(C5="","",VLOOKUP(C5,E4:G7,3,TRUE)*SUM(C12:C13))</f>
        <v/>
      </c>
    </row>
    <row r="15" spans="2:7" ht="17" thickBot="1" x14ac:dyDescent="0.25">
      <c r="B15" s="11" t="s">
        <v>48</v>
      </c>
      <c r="C15" s="47">
        <f>SUM(C12:C14)</f>
        <v>0</v>
      </c>
    </row>
    <row r="16" spans="2:7" ht="17" thickBot="1" x14ac:dyDescent="0.25"/>
    <row r="17" spans="2:3" x14ac:dyDescent="0.2">
      <c r="B17" s="84" t="s">
        <v>49</v>
      </c>
      <c r="C17" s="85"/>
    </row>
    <row r="18" spans="2:3" x14ac:dyDescent="0.2">
      <c r="B18" s="10" t="s">
        <v>50</v>
      </c>
      <c r="C18" s="46">
        <f>IF(C8="Yes",C15*0.2,0)</f>
        <v>0</v>
      </c>
    </row>
    <row r="19" spans="2:3" ht="17" thickBot="1" x14ac:dyDescent="0.25">
      <c r="B19" s="11" t="s">
        <v>51</v>
      </c>
      <c r="C19" s="47">
        <f>C15-C18</f>
        <v>0</v>
      </c>
    </row>
  </sheetData>
  <mergeCells count="4">
    <mergeCell ref="B2:C2"/>
    <mergeCell ref="B10:C10"/>
    <mergeCell ref="B17:C17"/>
    <mergeCell ref="E2:G2"/>
  </mergeCells>
  <dataValidations count="6">
    <dataValidation type="textLength" operator="lessThanOrEqual" allowBlank="1" showInputMessage="1" showErrorMessage="1" errorTitle="Invalid Customer Name" error="The customer name contains more than 30 characters." promptTitle="Customer Name" prompt="Enter the customer name." sqref="C3" xr:uid="{666AD7E8-2147-7447-8FD0-44D71DA1CC45}">
      <formula1>30</formula1>
    </dataValidation>
    <dataValidation type="date" operator="greaterThanOrEqual" allowBlank="1" showInputMessage="1" showErrorMessage="1" errorTitle="Invalid Trip Date" error="The trip date must occur on or after 1/1/2021." promptTitle="Trip Date" prompt="Enter the trip date." sqref="C4" xr:uid="{98184D87-17FF-9240-B574-006622B93195}">
      <formula1>44197</formula1>
    </dataValidation>
    <dataValidation type="time" allowBlank="1" showInputMessage="1" showErrorMessage="1" errorTitle="Invalid Trip Time " error="The Trip must occur during normal business hours (6:00 AM to 11:00 PM)." promptTitle="Time of the Trip" prompt="Enter the time of the trip." sqref="C5" xr:uid="{261BCCC3-F88B-9948-B29C-ACA88350D53E}">
      <formula1>0.25</formula1>
      <formula2>0.958333333333333</formula2>
    </dataValidation>
    <dataValidation type="whole" allowBlank="1" showInputMessage="1" showErrorMessage="1" errorTitle="Invalid Number of Travelers" error="The number of travelers must be a whole number between 1and 12." promptTitle="Number of Travelers" prompt="Enter the number of travelers." sqref="C6" xr:uid="{802D6C85-72C9-4D48-B533-0319CE8569A9}">
      <formula1>1</formula1>
      <formula2>12</formula2>
    </dataValidation>
    <dataValidation type="list" allowBlank="1" showInputMessage="1" showErrorMessage="1" errorTitle="Invalid Number of Miles" error="The number of miles was not selected from the list." promptTitle="Number of Miles" prompt="Select the number of miles." sqref="C7" xr:uid="{3E3EFF50-0006-BC40-B0EA-A8ABBAA4C19F}">
      <formula1>"25,50,75,100"</formula1>
    </dataValidation>
    <dataValidation type="custom" allowBlank="1" showInputMessage="1" showErrorMessage="1" errorTitle="Invalid Deposit Required Entry" error="The value for deposit required is not correct given the number of travelers." promptTitle="Deposit Required" prompt="Enter whether the deposit is required." sqref="C8" xr:uid="{2B7BB03A-6DE1-9549-901A-26189291B706}">
      <formula1>C8=IF(C6&gt;4,"Yes","No")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EA3A-BF1D-6543-A02A-5A40FE9E8C1D}">
  <dimension ref="A1:R5000"/>
  <sheetViews>
    <sheetView topLeftCell="A11" workbookViewId="0">
      <selection activeCell="C43" sqref="C43"/>
    </sheetView>
  </sheetViews>
  <sheetFormatPr baseColWidth="10" defaultRowHeight="16" x14ac:dyDescent="0.2"/>
  <cols>
    <col min="1" max="1" width="3.33203125" customWidth="1"/>
    <col min="2" max="2" width="39.1640625" customWidth="1"/>
    <col min="3" max="3" width="10" customWidth="1"/>
    <col min="4" max="4" width="3.33203125" customWidth="1"/>
    <col min="5" max="5" width="25" customWidth="1"/>
    <col min="6" max="6" width="10" customWidth="1"/>
    <col min="7" max="7" width="3.33203125" customWidth="1"/>
    <col min="8" max="9" width="8.33203125" customWidth="1"/>
    <col min="10" max="10" width="3.33203125" customWidth="1"/>
    <col min="11" max="12" width="8.33203125" customWidth="1"/>
  </cols>
  <sheetData>
    <row r="1" spans="1:12" x14ac:dyDescent="0.2">
      <c r="A1" s="48"/>
    </row>
    <row r="2" spans="1:12" x14ac:dyDescent="0.2">
      <c r="B2" s="90" t="s">
        <v>52</v>
      </c>
      <c r="C2" s="90"/>
      <c r="E2" s="90" t="s">
        <v>53</v>
      </c>
      <c r="F2" s="90"/>
      <c r="G2" s="90"/>
      <c r="H2" s="90"/>
      <c r="I2" s="90"/>
      <c r="J2" s="90"/>
      <c r="K2" s="90"/>
      <c r="L2" s="90"/>
    </row>
    <row r="3" spans="1:12" x14ac:dyDescent="0.2">
      <c r="B3" s="63" t="s">
        <v>54</v>
      </c>
      <c r="C3" s="64">
        <v>85</v>
      </c>
      <c r="E3" s="63"/>
      <c r="F3" s="55"/>
      <c r="G3" s="55"/>
      <c r="H3" s="55"/>
      <c r="I3" s="55"/>
      <c r="J3" s="55"/>
      <c r="K3" s="55"/>
      <c r="L3" s="64"/>
    </row>
    <row r="4" spans="1:12" x14ac:dyDescent="0.2">
      <c r="B4" s="56" t="s">
        <v>55</v>
      </c>
      <c r="C4" s="74">
        <v>30</v>
      </c>
      <c r="E4" s="56" t="s">
        <v>56</v>
      </c>
      <c r="F4" s="1">
        <v>80</v>
      </c>
      <c r="H4" s="89" t="s">
        <v>57</v>
      </c>
      <c r="I4" s="89"/>
      <c r="J4" s="89"/>
      <c r="K4" s="89"/>
      <c r="L4" s="91"/>
    </row>
    <row r="5" spans="1:12" x14ac:dyDescent="0.2">
      <c r="B5" s="56" t="s">
        <v>58</v>
      </c>
      <c r="C5" s="68" t="s">
        <v>59</v>
      </c>
      <c r="E5" s="56" t="s">
        <v>60</v>
      </c>
      <c r="F5" s="1">
        <v>26</v>
      </c>
      <c r="H5" s="89" t="s">
        <v>61</v>
      </c>
      <c r="I5" s="89"/>
      <c r="K5" s="89" t="s">
        <v>62</v>
      </c>
      <c r="L5" s="91"/>
    </row>
    <row r="6" spans="1:12" x14ac:dyDescent="0.2">
      <c r="B6" s="56" t="s">
        <v>63</v>
      </c>
      <c r="C6" s="68">
        <v>2</v>
      </c>
      <c r="E6" s="88"/>
      <c r="F6" s="89"/>
      <c r="H6" s="1" t="s">
        <v>64</v>
      </c>
      <c r="I6" s="1" t="s">
        <v>21</v>
      </c>
      <c r="K6" s="1" t="s">
        <v>64</v>
      </c>
      <c r="L6" s="60" t="s">
        <v>21</v>
      </c>
    </row>
    <row r="7" spans="1:12" x14ac:dyDescent="0.2">
      <c r="B7" s="56" t="s">
        <v>65</v>
      </c>
      <c r="C7" s="77">
        <v>0.05</v>
      </c>
      <c r="E7" s="88" t="s">
        <v>66</v>
      </c>
      <c r="F7" s="89"/>
      <c r="H7" s="50">
        <v>0</v>
      </c>
      <c r="I7" s="51">
        <v>0.1</v>
      </c>
      <c r="K7" s="50">
        <v>0</v>
      </c>
      <c r="L7" s="61">
        <v>0.1</v>
      </c>
    </row>
    <row r="8" spans="1:12" x14ac:dyDescent="0.2">
      <c r="B8" s="56" t="s">
        <v>67</v>
      </c>
      <c r="C8" s="74">
        <v>125</v>
      </c>
      <c r="E8" s="56" t="s">
        <v>68</v>
      </c>
      <c r="F8" s="52">
        <v>1.4500000000000001E-2</v>
      </c>
      <c r="H8" s="50">
        <v>725</v>
      </c>
      <c r="I8" s="51">
        <v>0.15</v>
      </c>
      <c r="K8" s="50">
        <v>1450</v>
      </c>
      <c r="L8" s="61">
        <v>0.15</v>
      </c>
    </row>
    <row r="9" spans="1:12" x14ac:dyDescent="0.2">
      <c r="B9" s="58" t="s">
        <v>69</v>
      </c>
      <c r="C9" s="78">
        <v>1500</v>
      </c>
      <c r="E9" s="56" t="s">
        <v>70</v>
      </c>
      <c r="F9" s="53">
        <v>4.2000000000000003E-2</v>
      </c>
      <c r="H9" s="50">
        <v>2945</v>
      </c>
      <c r="I9" s="51">
        <v>0.25</v>
      </c>
      <c r="K9" s="50">
        <v>5891</v>
      </c>
      <c r="L9" s="61">
        <v>0.25</v>
      </c>
    </row>
    <row r="10" spans="1:12" x14ac:dyDescent="0.2">
      <c r="E10" s="56"/>
      <c r="H10" s="50">
        <v>7137</v>
      </c>
      <c r="I10" s="51">
        <v>0.28000000000000003</v>
      </c>
      <c r="K10" s="50">
        <v>11891</v>
      </c>
      <c r="L10" s="61">
        <v>0.28000000000000003</v>
      </c>
    </row>
    <row r="11" spans="1:12" x14ac:dyDescent="0.2">
      <c r="B11" s="90" t="s">
        <v>71</v>
      </c>
      <c r="C11" s="90"/>
      <c r="E11" s="57" t="s">
        <v>72</v>
      </c>
      <c r="F11" s="8"/>
      <c r="H11" s="50">
        <v>14887</v>
      </c>
      <c r="I11" s="51">
        <v>0.33</v>
      </c>
      <c r="K11" s="50">
        <v>18120</v>
      </c>
      <c r="L11" s="61">
        <v>0.33</v>
      </c>
    </row>
    <row r="12" spans="1:12" x14ac:dyDescent="0.2">
      <c r="B12" s="63" t="s">
        <v>73</v>
      </c>
      <c r="C12" s="76">
        <f>C25</f>
        <v>2625</v>
      </c>
      <c r="E12" s="56" t="s">
        <v>74</v>
      </c>
      <c r="F12" s="54">
        <f>3800/26</f>
        <v>146.15384615384616</v>
      </c>
      <c r="H12" s="50">
        <v>32362</v>
      </c>
      <c r="I12" s="51">
        <v>0.35</v>
      </c>
      <c r="K12" s="50">
        <v>32362</v>
      </c>
      <c r="L12" s="61">
        <v>0.35</v>
      </c>
    </row>
    <row r="13" spans="1:12" x14ac:dyDescent="0.2">
      <c r="B13" s="56" t="s">
        <v>75</v>
      </c>
      <c r="C13" s="74">
        <f>C31</f>
        <v>313.94230769230768</v>
      </c>
      <c r="E13" s="58" t="s">
        <v>76</v>
      </c>
      <c r="F13" s="59">
        <v>0.05</v>
      </c>
      <c r="G13" s="26"/>
      <c r="H13" s="26"/>
      <c r="I13" s="26"/>
      <c r="J13" s="26"/>
      <c r="K13" s="26"/>
      <c r="L13" s="62"/>
    </row>
    <row r="14" spans="1:12" x14ac:dyDescent="0.2">
      <c r="B14" s="56" t="s">
        <v>77</v>
      </c>
      <c r="C14" s="74">
        <f>C33</f>
        <v>2311.0576923076924</v>
      </c>
    </row>
    <row r="15" spans="1:12" x14ac:dyDescent="0.2">
      <c r="B15" s="56" t="s">
        <v>78</v>
      </c>
      <c r="C15" s="74">
        <f>C43</f>
        <v>566.67788461538464</v>
      </c>
    </row>
    <row r="16" spans="1:12" x14ac:dyDescent="0.2">
      <c r="B16" s="56"/>
      <c r="C16" s="68"/>
    </row>
    <row r="17" spans="2:12" x14ac:dyDescent="0.2">
      <c r="B17" s="73" t="s">
        <v>79</v>
      </c>
      <c r="C17" s="75">
        <f>C14-C15</f>
        <v>1744.3798076923076</v>
      </c>
    </row>
    <row r="19" spans="2:12" x14ac:dyDescent="0.2">
      <c r="B19" s="90" t="s">
        <v>80</v>
      </c>
      <c r="C19" s="90"/>
    </row>
    <row r="20" spans="2:12" x14ac:dyDescent="0.2">
      <c r="B20" s="72" t="s">
        <v>64</v>
      </c>
      <c r="C20" s="64"/>
    </row>
    <row r="21" spans="2:12" x14ac:dyDescent="0.2">
      <c r="B21" s="56" t="s">
        <v>54</v>
      </c>
      <c r="C21" s="66">
        <f>C3</f>
        <v>85</v>
      </c>
    </row>
    <row r="22" spans="2:12" x14ac:dyDescent="0.2">
      <c r="B22" s="56" t="s">
        <v>55</v>
      </c>
      <c r="C22" s="67">
        <f>C4</f>
        <v>30</v>
      </c>
    </row>
    <row r="23" spans="2:12" x14ac:dyDescent="0.2">
      <c r="B23" s="56" t="s">
        <v>81</v>
      </c>
      <c r="C23" s="67">
        <f>$F$4*C22</f>
        <v>2400</v>
      </c>
    </row>
    <row r="24" spans="2:12" x14ac:dyDescent="0.2">
      <c r="B24" s="56" t="s">
        <v>82</v>
      </c>
      <c r="C24" s="67">
        <f>IF(C3-F4=0,0,(C3-F4)*C22*1.5)</f>
        <v>225</v>
      </c>
    </row>
    <row r="25" spans="2:12" x14ac:dyDescent="0.2">
      <c r="B25" s="56" t="s">
        <v>83</v>
      </c>
      <c r="C25" s="67">
        <f>C23+C24</f>
        <v>2625</v>
      </c>
    </row>
    <row r="26" spans="2:12" x14ac:dyDescent="0.2">
      <c r="B26" s="56"/>
      <c r="C26" s="68"/>
    </row>
    <row r="27" spans="2:12" x14ac:dyDescent="0.2">
      <c r="B27" s="65" t="s">
        <v>84</v>
      </c>
      <c r="C27" s="68"/>
    </row>
    <row r="28" spans="2:12" x14ac:dyDescent="0.2">
      <c r="B28" s="56" t="s">
        <v>85</v>
      </c>
      <c r="C28" s="67">
        <f>C8</f>
        <v>125</v>
      </c>
    </row>
    <row r="29" spans="2:12" x14ac:dyDescent="0.2">
      <c r="B29" s="56" t="s">
        <v>86</v>
      </c>
      <c r="C29" s="67">
        <f>C9/F5</f>
        <v>57.692307692307693</v>
      </c>
      <c r="E29" s="49"/>
      <c r="F29" s="49"/>
      <c r="G29" s="49"/>
      <c r="H29" s="49"/>
      <c r="I29" s="49"/>
      <c r="J29" s="49"/>
      <c r="K29" s="49"/>
      <c r="L29" s="49"/>
    </row>
    <row r="30" spans="2:12" x14ac:dyDescent="0.2">
      <c r="B30" s="56" t="s">
        <v>87</v>
      </c>
      <c r="C30" s="67">
        <f>C25*C7</f>
        <v>131.25</v>
      </c>
    </row>
    <row r="31" spans="2:12" x14ac:dyDescent="0.2">
      <c r="B31" s="56" t="s">
        <v>75</v>
      </c>
      <c r="C31" s="67">
        <f>C28+C29+C30</f>
        <v>313.94230769230768</v>
      </c>
    </row>
    <row r="32" spans="2:12" x14ac:dyDescent="0.2">
      <c r="B32" s="56"/>
      <c r="C32" s="68"/>
    </row>
    <row r="33" spans="2:3" x14ac:dyDescent="0.2">
      <c r="B33" s="65" t="s">
        <v>77</v>
      </c>
      <c r="C33" s="67">
        <f>C25-C31</f>
        <v>2311.0576923076924</v>
      </c>
    </row>
    <row r="34" spans="2:3" x14ac:dyDescent="0.2">
      <c r="B34" s="56"/>
      <c r="C34" s="68"/>
    </row>
    <row r="35" spans="2:3" x14ac:dyDescent="0.2">
      <c r="B35" s="65" t="s">
        <v>26</v>
      </c>
      <c r="C35" s="68"/>
    </row>
    <row r="36" spans="2:3" x14ac:dyDescent="0.2">
      <c r="B36" s="56" t="s">
        <v>88</v>
      </c>
      <c r="C36" s="69">
        <f>IF(C5="Single",(IF(C33&gt;=H12,I12,IF(AND(C33&gt;=H11,C33&lt;H12),I11,IF(AND(C33&gt;=H10,C33&lt;H11),I10,IF(AND(C33&gt;=H9,C33&lt;H10),I9,IF(AND(C33&gt;=H8,C33&lt;H9),I8,I7)))))),(IF(C33&gt;=K12,L12,IF(AND(C33&gt;=K11,C33&lt;K12),L11,IF(AND(C33&gt;=K10,C33&lt;K11),L10,IF(AND(C33&gt;=K9,C33&lt;K10),L9,IF(AND(C33&gt;=K8,C33&lt;K9),L8,L7)))))))</f>
        <v>0.15</v>
      </c>
    </row>
    <row r="37" spans="2:3" x14ac:dyDescent="0.2">
      <c r="B37" s="56" t="s">
        <v>89</v>
      </c>
      <c r="C37" s="70">
        <f>C33*C36</f>
        <v>346.65865384615387</v>
      </c>
    </row>
    <row r="38" spans="2:3" x14ac:dyDescent="0.2">
      <c r="B38" s="56" t="s">
        <v>90</v>
      </c>
      <c r="C38" s="70">
        <f>C6*F12*C36</f>
        <v>43.846153846153847</v>
      </c>
    </row>
    <row r="39" spans="2:3" x14ac:dyDescent="0.2">
      <c r="B39" s="56" t="s">
        <v>91</v>
      </c>
      <c r="C39" s="70">
        <f>IF(C38&gt;C37,0,C37-C38)</f>
        <v>302.8125</v>
      </c>
    </row>
    <row r="40" spans="2:3" x14ac:dyDescent="0.2">
      <c r="B40" s="56" t="s">
        <v>92</v>
      </c>
      <c r="C40" s="70">
        <f>C33*F13</f>
        <v>115.55288461538463</v>
      </c>
    </row>
    <row r="41" spans="2:3" x14ac:dyDescent="0.2">
      <c r="B41" s="56" t="s">
        <v>93</v>
      </c>
      <c r="C41" s="70">
        <f>C25*F8</f>
        <v>38.0625</v>
      </c>
    </row>
    <row r="42" spans="2:3" x14ac:dyDescent="0.2">
      <c r="B42" s="56" t="s">
        <v>94</v>
      </c>
      <c r="C42" s="70">
        <f>C25*F9</f>
        <v>110.25</v>
      </c>
    </row>
    <row r="43" spans="2:3" x14ac:dyDescent="0.2">
      <c r="B43" s="58" t="s">
        <v>78</v>
      </c>
      <c r="C43" s="71">
        <f>C39+C40+C41+C42</f>
        <v>566.67788461538464</v>
      </c>
    </row>
    <row r="5000" spans="2:18" x14ac:dyDescent="0.2">
      <c r="B5000" s="48"/>
      <c r="E5000" s="48"/>
      <c r="F5000" s="48"/>
      <c r="I5000" s="48"/>
      <c r="J5000" s="48"/>
      <c r="R5000" s="48"/>
    </row>
  </sheetData>
  <mergeCells count="9">
    <mergeCell ref="E7:F7"/>
    <mergeCell ref="B11:C11"/>
    <mergeCell ref="B19:C19"/>
    <mergeCell ref="B2:C2"/>
    <mergeCell ref="E2:L2"/>
    <mergeCell ref="H4:L4"/>
    <mergeCell ref="H5:I5"/>
    <mergeCell ref="K5:L5"/>
    <mergeCell ref="E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properties xmlns="http://schemas.myeducator.com/properties/myeducator/atlas_meta">H4sIAAAAAAAAAy3JSQrDIABG4bv86wpxrHqVUsQhQohFcKCLkLs3hbzVB++AH8V310ebccy2wh741raHWne3JViIqJMJNJLMsiIiZU6MZ4EYobN/ap4j43jgU9MsqytbH7AvLFdUqmv8paS+RYXE+zx/IYl3OHgAAAA=</properties>
</file>

<file path=customXml/item2.xml><?xml version="1.0" encoding="utf-8"?>
<properties xmlns="http://schemas.myeducator.com/symphony/msoffice/properties/officeprops">[obf3]iMFptsoqRH7tLHF2x2owuHcZuUmpzgNtBsAea2c.P2rqtfbq.sAv.Hm2x2caCDSG~Zo6uqovvM7kVMNeCsNe0MI4z5r8Fgia1HbqB2r1w</properties>
</file>

<file path=customXml/item3.xml><?xml version="1.0" encoding="utf-8"?>
<properties xmlns="http://schemas.myeducator.com/symphony/msoffice/properties/submission">[obf3]6A9dwV3tI6Mw769EYE38x6Paxc5d2zRw4VDKhEPniEjtqz3qnCXtnVDGn65EYEhhG_3TFA3d_BDKvTxE4EjtwCXtnVDGn65EYEPhZos.Sa3pxt3GGAMBUARKZVRKQAyf2FjT9z~hq6Xt4Ex2xzjTnVM_xoxdU1MKxVMBxbRZ</properties>
</file>

<file path=customXml/item4.xml><?xml version="1.0" encoding="utf-8"?>
<properties xmlns="http://schemas.myeducator.com/properties/myeducator/atlas_meta_I9AKcoERKGoA">H4sIAAAAAAAAA+1dC3PbuBH+K6imTe0Z1ZFISZY9tjuJEyXOy7k4N52b3o0HJiGLF4pUCdKOes1/7y5AgKT4EGWTqqbjm0siiXh8C2D3WwAL8I8O5dy59ebMCzvHXuS63c7ctyOXdY7/iD9de9H8hgWd404P/usPhp1uZxE4fnBNw5DNFyHvHPe6nQCSwqd/QjbGOb2FEjoTx3WZTW6WZBp5Vuj4HuT16ByfXc0YCwn77vCQE+rZxGKuC58CRix/vnBZyCAxD9lClqpLOO5wzHoNea5FHsRDAzrniDmg3i27pkFAl5Ctc270j88NhHxujI/PzT5+Mk3x9+j4fGB2fuvG5cW4PtOlNWPWt86PH7/9gIch5d8kApuF1IHqjjsnvkvC5YKd0rMT1zn7wqYsYJ7FSDhjZOZHASf3fvANRN87N/eFdAu6JAENGfwy2Cd31I0YJ44ncvzaeQ0C+0vGyIU39YM5RUF/7WBjUOJPRSK+gC+2gEqgY5h7cPIc6j557rtnII7tO7oHZw72ppbkP9AIkMKx4bcXL5IeuPAWUShaz4cMIJcBvcj4wvc4mwCKyKWQ6hTb+Ev8854q809Q5n4n3etx8Vh+MgC+AnAhK4qKBRHIRxxOPD+Ebg4CZoUJIHwWp+appwpe72CIA4KGEfaBGEtTxuwbCp113NEJP/g8FCNSfn1NA4/ZIveProb5ci1MowKmsS2Y5zmYU9kxmfa0fSahBnognpvZZtVPuHzUBthXNcAahWAH2cZNgx00Chb1mX1H5XjthSzI6yuqKv6o1RVEED8wpaFQpC9+UapAzqlrgZSos5xwJqyU0lqpqQDtzrGZH5sRbgXOIrZlX8G8kCvfjWLrOHWUQi2gSGxA1GQcB1HgwsdZGC748fPnNHQpP5gvmR1ZNPSDAzCaz++cOfMPZuHc/btjnw4M0xj3RoeHz6DNgvC0B//6i9P++BlgosvT/sHw2dSHFnL+zU6NZ6ETuuwU8fzF6P0Tzd7fpOX/7Rm22an8SaT6rYPdngL4kVoPRtgfAaLWEV56ruOxh4AcDYbm0BiMRm2AxAEJRCJIzb8X37/PXaFQH3HoON7tS8odi6MFn8EY+tkLHReJDtN/hIzmDygCS9PWn7kL9dn2PYa8MKUuZ92O5XtT51Y9BCXEoSa/QDNd0aSQReBP36YKgnHsTJfqW1YHOQsjnfA2cmwKqquT0jt26Z0rRldIKjXVwL6rwbbaACol/bXzVijzP4Qy/9o5IJIj4Q+ao4Ddgp4GQrnvwTUhNwWMHULn86wNiDzQSZ41A5iaE/+OBZiB7M39AAujktFlj6MRUHXKOmLCx5IXDHwom/yNSHtwA1XHT4XNIOCYRXNhJfi+pHqCclxMq3B0xcO0nI7ELeRIRIvxrQGnmq+Wi2FqF+NlYs2/xBVAupQdNzfyM8wiP+Plej/DrCBws4rA+7kBHlkW8AwOzXj4bkA7/YQhX673OlZBk/sZ85IetGbo3vJqUdJJtyJW3kupL5YcehpslVgiz0r6UuHKRennHIN8U6QcBcXubFW1doTV+0eSj8zdpfU2ITbH682ifCL2Ak1ri9gT55yDZjo2ga5LsV2aD7VTT72lSFJEp4VkniPLFFFuwJMDzZPnib27VH7EClHihOexVHm+nioHFVQ5qKTKR83I+unp4/l6clyFuZ4c8+DrkuPDqPB8PRXmhHCm8DXxJB3lia6RI5WnKZLPM2MpD2q4u0OEZmy/R4c7S4RtQmyOCJtF+USERUQoLV+KCiNXs1noh9Qlt4HPeXoKB9NBtaqUJjS1YpXRyJiPohp8NNR89CqxOF8FhDcCQpaSjA0paVhESa/WU9KwgpKGW6KkV3lKyq9oDgtXNA0zCzi9pGm0tAD7qs5qcQncQQXctpZgs4yyMup3hFRGY2kLD4c7SyptQmyOVJpF+UQqRcumOVKp2qakCwC7CBzhDqNtiJf/UhsdeiuycFdDT85mjLrhDNLzKEAZiI3jAtMf6Fka+eSHjqp57kdeKOtzkh0T+Ehd3ONcEktZBltUwqg1Q5sgOGWTudZYc9vr9LZnjPMRrDYuYrXX61ltXMFq4y2x2us6rDYupIlxFm+aJcaNTaYSgljZVy8fZrvBFYcjaeLGu8sVbUJsjiuaRfnEFf97rkiIQPMADcXjqcu+Ozcuxrcwz4a+SNRaMIIH/3sReIa4bpMU84sfyS08j+GenU9sBy2AZJSb5comnOIOjut1ZMlg6hRLIEYAeZHstVXBr8U5R5pzJom1nCgpr2Ipc9yzwiWT9VxyVMElR1vikkkdLjkq5JKjLN40lxy1Mz+a1JkfFYKdDEvBikftz44q1GRH2G8cG+2jwc6yX5sQm2O/ZlG2zH45n/n/ixRTq3IBC52AYaAsgbKh2XiWqQrWMDJbULncQEUWfAdjlAsy22D9zuxpvnnTScVdqOpqTnKC/CTH7BVNct6sJSazV05M8Gw7xPSmBjEBmCJiOsziTRPTYTvE9KYGMZWANYblaI3tUFOVYuwINx0N45i93u7uDbWKsTl2ahjm0+RsUx6SHKM1jBP2L5ge5baI9DJJN+87dsWmUZXe8k0YKDlc8HZ1B+mVLvARPFR40ODteh6qOGhgVh40aJCH3tbhoeIIfnFepZcFnTHv6nnTy25F+zKpkbEbJr3fizcU+v3Rztr0dkE2GPrWMM4nq76pVaf27xEPRQw4dBdTEwqAp+zBDQvvWRzutDrPUDEAOV3dwIon8dsXic15oWBdCFiPMOKFoWkX6414RRS3WR3F3ZwRv6hjxM0a/rnZpn+ewK0znSiGK7i8BK541v50YkUTdoVu+oexhTR2mG5aBdkg3TSM84luHrDDI8wCs1kAjBHS7zIuFndc9FltNZVY5SbFNmq16q+czGngIPVImZJtmuw2ElYTUpiJ8PLtF1V4tkSVvuictN6xCX2gAY+HAbAfihHbvD0/gCQhSuMxHscU4BO+L7Jkvd24JRIRJhiA8J1i08O8iXAYTG46YHzmEyaanPy5P+z2ej1y70euPPBNiWn+BUW5dbxUMx/U2kkyR5qR36V2kuIu+wplfaFhmpIPNwlhMEdFhPxuPSGPSoOwVVfxuJHSVDLKBzDrRBWM/bgjSmlSfLc2vHwDyTLHhPNh5+XSrmRo/WjWu7Xx6A+RGsdwwZmtCrFXcrQvd/4s+kPkBs0NnEwkfpGMSaoWfM93r5uU5AEDV+WsOXIf2F+TzaWsI+YGI1Vl3dJQTdzfnzlqFrmYJMSboyVl9eU0TBv/XXGODeXPjfu76xy3CrJB57hhnE/OcYH+HeZWYspc49jnRdctXpNZdYeTTd6CPPK0WRLOmrJnmyzOHGpX8H3eFUyMwiPWZw6L3MH3693Bw4r1mcMtrc+8r7M+c1i84GFmAWcWPFo6p/G+zvpMCdxRBdzRVtZn8oN8V1hobMSG82iHWahVkA2yUMM4n1jogUs0km3ELq04te66/j0VCo9WNSEWGt9ZE/i4+K+WbpIQ2FTGvRrRu/vyJhmdKxXrFB/fUKXkb6vp5laIivxXeRlelhpxyJB+b3+DeFszOePxYXXfQrfaCy38Ixiy8MzHh/UMWXHmw9zWmY8PdRiy+MzHKIs3zThZwjEfRThmCmwdfiwEO+kbpWjlszbg1rj3rqRtzYrGXaHzwaPgDsq390EVS23MAXnhpZY6Md5+BnaOiOuwCrzdeyecgVmOT23dsWCZsiAq5H9JLJc684OUVhJqWcKoqEDIxG7ZDINWABqXeQUIUQDxhQFyAqyayZVjH34IyJRawHJc1igyRC546SCyu4Q2BkOWOYgGtaQWwlm6ot05iNo/ignZ6O1ugHW7IJu86qdZnE/ezQO9G4+FFTPtkuiHggzK4Si3ZHo/52JanRIrvw0YldeD0rIqhX8U3w9UKsS/WeCTvc38meT80MeEHD5BFZXT/cGGzsxRkTPzcb0zU3HoyNzWoaOP67dyVmEma8XYMwUL33nscZZM8oZXvT+u350pF6R8AG8gXqqQ9qRcvxdTIWUiFvtuibN+shM3lC51o1dGb9pb1s+6WcU2Ykd8C6MXB3UbhrmzvkW7IJvzLZrG+eRbFCjaoCqWEuuuuWKfJJXhL2sOBW+wZD9IzmV9SmzVlaiviQX7QeHprE9rGXxQcTprsK3TWZ9qLEcMig88ZRbsB72tLNh/qrEgUQx30i+HK5+1v2Avx/jukY4xiO2kubsT2nZBNkg6DeN8Ip1NA/jnzHYsfHlNOpay+kxwQZYG+Sc5lXWZmKCPcZWP4J3C01iX63mn4jTWYFunsS7r8E7JaaxhFvA2Avkv6/BOIdzJuBTtZLwV1skN7l2hHVO554PdDeRvF2SDtNMwzifa2ZR2uG85GCXPrChwwmV61lNOPEWZGucfQ/PP59T8R9Z8Fdf8CBoyimjo83oaqnit16DytV4N0tDnOjRU/KasLA0ZW6Ghz3VoqBDu5KgU7aTZS55KJz/5ob4rRDSI4zyN4e5eSmGYbYJskIgabswnInrYtRRy/zx/YXnx8ne3cH2im/MfZUBRkSpvwEfJ+eafEqMkb6n4iqgfwUWFZ5t/Ws9FFWebB9s62/xTHS4qOSx8dCxpPgU6sxynnm/jggox8nbFtA/j6xSMHX4XRbsgGzTtDeN8Mu0lpj3RL3G5qh98U/OBWTSnHqg296MANdtmC+gZsa8K9n0Jv4pXNuMblbAp8HZKj93rwDFOphhL5UdhzAUWmptgCbOSBQtERaFPblkYh3NNnYCHyX3fBGwS8AByAc0EhlkOF5MTEeaVVDaPOJ7m+sb0LvJSv1Fa3g+r6+0i7biRuE9zr78PGRxrlr9oegEmCq/pA5Q30ZLsiUIcENgKOYFBAVVCtjn0fPJeSRkvy2x9ebl64SMUgt9UpNsiYHMnmu93yZ6xv1oYpo3ETem04AZQFTQnL8h1l/IA9B00jyRPV75We+a4tmBS9h1ycsYlne6Z+xJAcg2hJGsnedVVcm8uFO14d4yHakzEHf5XTga9/rfC+w1d6onO0xXLd3PFknPsjACjj0M2l+/9Rn7h0c3vuIEPFaqAF0h/teIjYGjiyeLsU2aUiY6Hwe4n3U3JPwaCz3AsiAgAFX4YS7pyzBwbpjBmGkGn7twSMsCseREFC58jmstpKAcbZylIYjQg8YCSiN4MfCldwUAHBycVI/nNg6FQMBygUTHwMW5EKAT6j/t4uvwmskGHRLugAotATVQSW16QbImYJjzBvvoi8VScpFAbKUQMVYh769zF8RjpUHGpzEkPYBZkXx5HZiZ6dgCYTtBiQ8+4fnAaMBsvgmbHJ8/x1zPyklk04ivvYkvXJcM+RYgKhrovlYXCiFMdJ5ayAl1plnjM9wRsNx7KF4qJL7yXbQLl2W78NjDUqKKqD0jmBgAx9qMgUxuUo18fm7wRNiNLKsV4KF8hJ9WQamUT8sRGApOPezLd/gH5pUiW9AlRsEep2xjES4NSjXdyc3binEFtJ8/RW745Uy4l2Iy4CaiXvdJA+3sClRIK/auY+bRrrV9/7Qfw1PUB1rXN7jQbpalKfLmmtg0WLJqrXy2XUS8qIT4YrLcBtROapAGdaw5VnuWwJwgUieUa/GYgROn16Utqw8Cx0j+tkiYyM85oboIz8cd27s5w0EJG37uFGY7D5eUYX19ffSW/XP78hVy9v/jw4QpPPsB4QssHs5E4+cnzBeb+DIJxYdZwpMNP8XxJq6cqPrwH/kMpYTyEYA4XIddliVEihj/0GANFlCNbZYViArTdHLqU6UzZi9KFYdQ2UWQX3XqzFF84c6ddoUmKopHF0QCKcOpU7OSLKUZFovKBmZ47IbmBFNoHWJGgK7VUB40DXYm3KPtgbNkCKxf/hhGMHJzYCcddPBfVY+bIAwYA04x6As4FcESs+zNqo7UBOpxzgVzNBLHf9EQPPiD1IA1fzx3PmUfz6wBNyDXwo5iQHKoh9Dm+lj1xjaSnZOQiT8Y/xBCF2d61eFlJ5zgMIvCvRAdcW34yVNHt5PCL69IFx7x/dHoqdV/7ZYb+ZKqHA/VhqD6M1IdD9WGsPhzpIpPC+/qToT/p0vu6+L4uvx9X8EOhnkJzAUXkQMsPutRdgPzjv//W2bLFhAAA</properties>
</file>

<file path=customXml/item5.xml><?xml version="1.0" encoding="utf-8"?>
<properties xmlns="http://schemas.myeducator.com/properties/myeducator/atlas_meta_I9AKcoERW2HN">H4sIAAAAAAAAA+1c+2/bOBL+V7jCXZEAqRv5baPponHi3F6f6APFYVsEtETbvEqiV5TiuLv932+GFGXKlhw3sdtgr/vDVjJf35CcmY8zVP50qJR8EoUsSpx+lAbBkRMKPw2Y0/8ze7qM0nDEYqfvHMN/bqvtHDmzmIv4kiYJC2eJdPrHR04MVeHpd2jGpKQT6MEZ8iBgPhktyDiNvISLCNpGNMSyt1PGEsKuuUwkoZFPPBYE8BQz4olwFrCEQWWZsJnuNe+h70hsegltLlUbxENjGmI9ZwC/pAGN4cdhq/+sdzR0O/3nbsf59PXT16MfDO6MJhR+uGj2nzcVoE9HTkLlZ92JzxLKoUXfeSwCkixm7IQ+eRzwJ6cpD3ySTBkZizgE6UgiiEcDDx4TBi8JDcgLNqGjRcIkeS9BLKhJ/k2jlMYLcnDRPDxCQWM2ZjGLPB5NVHehiJIpQZkJj8hFQ4mKBXQ2iwUsMnbviSANI4k1sMgHGUhCRwEjB6eN/pnbbRzWEOUblkpGFiKNK2BC4xKQ+LOA/8UajVR9vRQJ97AJTVSFj84Ft1t+dECoVv9565DEYk44LE0QM+ov8uXxDd65iD+rNamV9QItc4Q+oTIbrYgT6vn8ivt6t7jH9SY5wHpaMYgYkzCvD6NSMsmG0RPzDqoWByYHb0QaQX+HIEa7/7xtiSHFRhne8shj2eKNOCyCR+OYA4oYe9T4VwZLZ7gQCjC7Tsh8KqCZgXikCt68ev/y7P3rXBMQSoptoSH1/5vKZIuOeZSwCYtrjx+J4Alsc1/w3KhMORoYpQB/XTShkPvw+vTpUuUGmdAls486JKADUI0mGBomZyKSbKg3GTQ9QU0zPx/gGL/Ajndsm5QNh+MtLcA7S6NgprEXctEkQk869rOceeILwBOJJFcimI7GEj60ywukLjGYj2sttBU0SVG3lZkZM+aPqPcZ3vOKz4VMlCXVr+c0jpivWqPdygQ43YEAlnIHC0ucM63NVTIti/ch2GBNsCsapOxmsbgWyhNxzLykAD7rQVqFBnr9DsDrFuyzqvVQliCm0QS2CZr7CvToUfSmQnWz0WObvC/teGZcVTEyuHeQwVWuB7TW1rwSC41m6UCBOUQ7hzXeo7DkbRqG6Fu0JygVrgYg0GqKzLtJL+azzEu+A69H3oJnyfzumBtNnYEpRrmh0mvcFGkcwOM0SWay/+gRTWA6auGC+alHExHXwFY+uuIhE7VpEga/cv+kWW82Ws3jeu8BzE6cnBzDv2J20mg/8FlAFydurfVgDK5G8i/spP4g4UnAThDPP+vHv6M3fqjt+qcHOD8n+idV65ODK28BfEG92yNsdZr7R/gqCnjEbgOy3Ww1Wo3j9l6mETcf8BtFl8RcvV+HgdIpNurJnoMew2fvo4QHyESx1guo3vgKDbGP3K+wYGaefREx9DhjcKLsyPFENOYTUwhKhhtMv8DkvKXLTsAcjv9ldQS8l48X5q2oY5IlaV5xknKfgnHMq9Ir9ioy+pQj2aiJTVyxSup3Dj41XnI1sNfelMYTUM8CwRsCEbL4HSsQvJVGQukgccnBAJQ6YxivAxqRV6pEap2ukQ2kzrYYZWO8MmPgC6PeVNfaRA0Mcf9r2MrpwWk5PcgGHOgBgZ3ZQ9YsC9m4mS2YYX+BKSxhDKfrjKHol4atSg8ERfv3QKc3MwLAkfv+DEfB76tKgyaRYkm4TR8ebIsRW3NP0KXFDAbN/ZCC03VSsO5d8ZTXqvSjunSzH7074ipfWtyo2pkqRLkzHUCnBBvRmEv0orY7NXvT4gurO/0e+NdGR3uGlntvHew+Ie7Ow+4W5U8Xm6toY6OLHRQiFAm9LrjW3Ii287M8VGE6KgRmIrMpazGEVa9oGeMDNFRwjA9SH/00jRY6qJJVPSQJbBNp0NhDxYjyQNtrt35o7ESJ897Sd6/0f2fX3c5d96DUdb/D8TY47C2O90uH3S5z2IMbHXa72mG3v4PDHmzhsNtl0QbFi5ZILf+rSvbgfweV/rcUalVcwezXbyIYBQGh8Z4k3Ob8Pmz3n7WrGYYq/QEn9Xe57g5ZTi4QzN+JXLTq2ie2O/eWXOwT4u7IxW5R/iQX33x+j3XE30oaTPJoerqascnNa2c1bcOTQsYi921rWRtsboflsvzBlsSgMl+xRhGUbCykPEJ4JoezDVno5GThrJQsAIYyCLs673fK6MPZjfShU00fOt+BPpxtQR86ZfRBp0XaBbh2xqK9Hw97ttUZvtN/1qn2sKr0B53hKxVB+1uEtht/S3BqZlOwgWUpPXVASFeTbjAVMKKxI6q/EQ8CVMRZGs+EZPKe+PF2V7ufbuPe+vF9QtydH98typ9+/FZBAvu4Xoypg0lb8+HdPHJQVG/TwT/c1vKwnSuzUvYDwxo25vAP9bGKXXtg8ix7QUNobUIN0MmcJ1NVCjszUqBOGZFpjFdILE+x0exZAoItnqOA8K9iGCbMOQPZTHt1Pll29puBMo5FuB67kEzfPsjs6TKTiFjJGZcAHMYlX1gsCB8vJc39nZ4DVbCkVxsmYAsqtLbYd4qQdHPSc15KeuyZ3MB02t/CdLplTOf8RqbTXWE6sOtYtOKNoEYoYnVTxyrKJzwjpjjdlj/vfgeedL7Ok24nHta4pyJuEZ7plkaSOgWkdiSpsx8WeF4ZZymFWhVJGrSqgA/2FAI7P98N8HYl8D3x7vPhNry723/WrebdqvQH8e6CR9FcG+H8nWJb3aamcm69dW9J8V4x7o4V7xjmT1qcq2j7W3Jn6iKyh5p5IynuLdNpy1Zck1eZhkbNV9JoRysZq6P8xvIaS8tG3DoTVsR+J47XyznesDwLpsZCC7arVFivjOENb2R4vepYVm8TgXHXrb5MPWTeuGWybfUtOQ7bcw23iHD1bkyQ9b5Hgmy4BQMrh9quhLonPjDcgoGVQ+1WQu3uCWol57KpS6//rFdNXVTpj0jK5aqdkRYE8nciLW69nbna5vG9ZS37Bbk72rJrnD95y5ZpudXvi9Dvg5mQUnhc5dVUpChTvbqyH/kHRsvk29rXOdj1h5hj2MsmGn4WuProGGXGL4/Gq7wDjEROO8DtggrLZdChtF49y8DRxNATAPDbho7rW3bsHq2Drn90VP+v8GOtOYcVsOq8FOSMjzPXkFUsZ12wJiwOQYHIfMqBV2UsEXCNWEa+lnxL0Tvjn567nS06EFcspkGwHVNzlznIi1Kq9gHnNuv6V1i1W8fg3NJ048WNFM1dzTcuw1RmzXKebQeAVwrrlm90N+YpS7jdbZncxY0xuO2lq2+Szv0h0t30ydK3rd0fKVi1nS/d7mj5xRYE0i3NPKvzkCWBTSF7+6GQF1uE7SrAuq1qtO6ezhEXWwXr9IfM1Zw3K99lwA4rr+Be31NVXPiDMs/GeGZ8WIO8LSO+LyS46Wa8rVu/vyR4ryB3SIJ3jPP/mASvq2urEGH/j0iVVcBklbquBXRKAtUFNVU0TRlGnaQG3KhocY1goykMTng4EzHyXlU3S5Lht6B5MhfWPiGSX2fXwDSLVrVnMbviIpV5v4rZMbwdp9K1HA0dbi2qE8BR9iE+pgGAdi2PxOYOMfSq7g7TiAaLL4YLomAFKonVRhRTedBlhoQLG32NPJ49UZdvSg7gAFsCSPDLc5H5Yx1dpIW5wlHz3HLE5iq0SKOFnjxPpIFPvKkQEg8GM7p4SOVDAPNwInRb7DAiKahUyHGCVXpatZ3TKMFVYuj2Mc5qyTnngGDECsLWyKlIdHk+11bHcHgJ9DcHMOmwJ+BZXzwqjq3/DIFAPi+tInvS1HWGdUmytKgkbt1KwIOxx7Y18tR864DrgqeDEVuILIJbaKFkU0QIb0fgjQJTptdrUPyKQX6WJqKL+3ue7RB9HQrWExdglF2QMvOTr2e+P1QeF7ewJaiTGwXntVpsdWHhKe46yfGvewQCJvXSZ1e5otparF4uqe+zyE9D86sXMBqlFTYB9twkpv7SgmR/PiR7M1cdj5VtAVoiL2FvgK3QblDXwnthMffsn1btCRot7fE1B4EHdj0DQsn8Szhd8TANLxXxuGQ+xxE7ZvDXIAtsHIvUVJqfeg9pjvlDMuoA7fSTOAXDJYG/sktPLAVVywi/BAGdIbMB23xsarvmoW4eGuahaR5a5qFtiInpcwzygELfrUt8+Pr1f1NcAOwyRwAA</properties>
</file>

<file path=customXml/item6.xml><?xml version="1.0" encoding="utf-8"?>
<properties xmlns="http://schemas.myeducator.com/properties/myeducator/atlas_meta_I9AKcoERW2Mn">H4sIAAAAAAAAA+2aa2/buBKG/woh4GRbwOvI16RB3YPUbdACm26xaRdYbAqDkWibCEWqJGXH25P/fmZI3ew4l2YVwB/SL6EokvPOkPOMVOtHQI3hM5kwaYMjmQnRChIVZ4IFRz/y1kRmyQXTwVEQwr/h4DBoBanmSk+otSxJrQmOwlagYSi0/oZpzBg6gxWCEy4Ei8nFikwzGVmuJMyVNMF7p1zyJEvI8eePZMG0gZuELigX9AKstwJjWerXK+ceBQmXE5ryST4BlVBNE4Nq6/1Hnfbh9fW369ZD1ZzNGbOEXXFjDaEyJhETAlqakUglqWD2Vk0Gp05gzsTNWdOkqZyxCdWarmBa8LYbfGvlE3LDf/CYnc3BToB64a6l5tLbiJmFcEA7eK0EsauUjeib14K/ORZCLYllV5YsuZ0TSgSTM2ioKaGWJMpY8gJ2wxA7p5IoTdj3jMIS6iXphSQCczSyEKo2rjZWcspnGXhq54xwmWawhA9asbzlVjBc/TwYZ8aqhGnyCfSfBy5W58F7Ccu5+VFxH/1r4wDj+vMVncUzCDX2Ma1BGxVM545gZ83WR7mggsdkw2YrN/pl0xxslYSQSQMhcO6A8+v+3tQD2zXnePirnfjfuAe9PIa+4+PqiKypwF1WMA92p1c/+/ksnFYdvGqNd9RS8ic6RfH0kPGcRZfraxlLbYab7o7nlLH4gsIYt4of9hvsr0s5f/measnAbM+dHjgUMParYSRGW4vKFpfuUJNxDw4ChspYDcEikPqaM0OmatsOgtUFBEblJ9JEmqf5wf8CJ5WcKZHlqTTlRRRSQS0sl8Cgz2O4k2kBzbm1qTna36dWUNNOVizOImqVbkOG7S94wlR7bhPxXx6Phr1+2DvoDcI9CIe2I/yr0lF/sBczQVejTnuwN4XNNvwfNuruuTMzQj3/6YZ/Ywb96qH1bQ8DMvJdbtS3AKFQE3hKo0crHByEr55e4e9ScMkeLXLYPzx8CpF42oBJjoBq6a6vEuESgF+G9h+XWTH7Ki0XyEIcdcrwnMJEXKMoOHMm0qKtmUnhZLITcD0TtOiOFbdVWzK8mlJhWCuIHL6Km1JZPIP+AuJ3Ris7qVbTDzVbUN74dFVcreedYTYrB84yyCEZlQsZumC/y3FRFwol92Rn616iU8xZYF8UZZrLGVGO3XSKbH0x04x6yG4ivbPf2e+G3c4jaP4FspkAlLaR3OI9FNQQxWu26gQvzZAEwOOdX/O8dO+B8O6X8H5bgbc0fje43+40uPt3g7vasN2Adn/ocfNquLPUfkqJzWG7WZXP3G6e2xb2r+J27P9IiAUg+iIzcA7gYXyuMm3Ii+FRGJLjU8zlTgfbn09fPgbdzuTUjUW6bSN4bQjCoUmQo/ktIK8x/BFReCDhByXhxxuER1V3E36804Qf3EP4zQ3dDdC/OvB86gx29/n8STU2h/qGZT6zvnnWL+cKiOiDTi6YXTImSceBsNN9BMg/+ZWg/UWDaMCv2cJyWY6yxaiGcL7Vfh3sW0x7zl+we8PxQKIPS6K/q4i8RdjdbH+302wf3s32bRu8G3jvDPLnz26nu7N8f1qRzQG+aZ3PhG+O8B9gRZeLmYFMNJCDkd3IzQTTjEy1StwNwfFxd0q6gxYZhC1yMPDg7IThv6oEp2imrAJntyppvATkhrfj3zu/BIOwwXl8WLwejYcS/6Ak/vttxHc6aoTu36T9+8fSvv8vaN9/KO0PHkp7DOqOgL7b6eVsOujtLOifVmRzoG9a5zPofwb0/TtBj5lL8x+6bqQwcsZRFOEH/RlzWRuzVBluiWbfM64Be8Uj8Hnwl2M1n972HEd4/RfJfosoGKiXHFTAgnAT9ioTsV/skzoPnPkP4A/5leTaUANu0cbPdE4tLvHLaPzapFS+ORx9PHmRt4dv+q1cXsuv/PKXny9L73LP/8g933g7Wc4ZuuOWKoIEgoo4NVSiNkUQMK5X65Xqjs3ivmZFSmsspTO+gLeUh79XbS1hh2UJO6mVsPUfh7fUrZOdrluHt9et+zZ6R4rYQd9zF4rG7haxJxXZYBFrWOdzEfu5IlYlbckd8vXsGNMu1XyBv5paesXhWVwveOQKjIU7CvMQyko0Z/gFV0y0u8YkLr7uqL3EUK5TBfiFxKdyRYSKPBMQx4AAeJfJXzYIQhbPGP4+izMrUUulL913TSiNEpNqRmPfASFjAl+pYrTwPYNoo/gIfxxA1hSC2uSYGAi9SeFCOfS42inRoldEL1Rmq986kfyO0s5CREUE2w976TrRBPOSI+Xf0sqJoBGeDZhOIE3cB2G3Fe7SgnvzyfvjNlnfDfzAaMbQb3A74VniIp0yeun+x94UtmO6Qie3sNNXdZBmfBGsPS3U6hIpjo/3BD8UQ/H4y8rsBtHXMF55XotmwXYYiekE18Y/EsAZ8kXXrQky3VZ4wudZeKNYHRsDJc19R9gK8AiJScwW5emvp4a7mNA4ZjLOkqI3EozK7JZEg7jONI2rtMy/sMuv8gLZDV3CRiBkUkWihgnwN6p3bSYpksAXU1+qocGuUveWO0n894oT/0kfi3n+3aM3/hl8gV2o9dyS093wuvjEcoI5Ai5anQEJDDybsEmkKifdBkOPEDQ1OPdHEBajO0WjWzR6RaNfNAa+cV2sNAUPICUfv9D1/wGsoHjmLyoAAA==</properties>
</file>

<file path=customXml/item7.xml><?xml version="1.0" encoding="utf-8"?>
<properties xmlns="http://schemas.myeducator.com/properties/myeducator/atlas_integrity">H4sIAAAAAAAAA81YbW+cOBD+KxXqh/YOIhtssFeXk9q0JNFuq6iV+qFthAyYLAoLuYVN0kb7329sXpalm92mx0ldaQ32DM88nhk8Ng9GVGTF0pgYCL31nBPDNMqouJFBVORJegXj5/zVFDqrD8urOUhXpVz2ha+9V2fv5vc+fd0K03gjkN9PP1KFuQoXaVmmRd6J5efv4cVHIT6BGCymMg4imWWlMfnyYNwsZTSX0XVQpQtpTLDLMEaIOtRm7ADa+tI0bkWWxqICBWPyYFyIbxpM3cv7GxlVnWgp/1mlSzCd5nF6m8YrkQUyTivFwjixMXA7sZ1eS3XLVOu4xuXaBAgw9r1DbJ4mtmnsw7R7mGSIbHONj3Sr9R2nsahaT7c1B61JtCbRmkQjE8cAN5QwO5lHUvFShidGnJY3mfjWGJ9oto31Xof1OmCzJ7H7HdLv8P4zqN/B/U7fKEyk19ky2kcjfTTSRyN9OqSDhqCscnUnITm+XK6h/0ZUoo73zmDtjtUpGTrxtJvyWqGeQL6uMrF8HNlmu6F9FW1fhdNX0fRVME9V46uA+lgNzqAd2Pd7YfJ7gfF7nvR7jjzt3fs9nyoDXWe26az1tERe3sllqQwi+GFCh29RnUzHJ06XSMfP/efkjzavqZbazp9tcjM9wLqEOj73X5zQ46/GxzS/yuRXw3yhRhzn7+MzbJvn6u+/ePX+TTuGTbj5C2QvQYgHQtQIsRKibSFvZAhkfFvEahEHCTPPvZf6tyEyBRKzAZFpQ2SqiMwGRKYNkakiMhsQmfJGBkRm20SmNZEpEJkxc9YQeVnn2KKIV5nUSdMGw6zvqNvcuZT1EyVYiJsudqA0eVhv9LpOE1WkmnIuZQVR6UIMKzKkNoyoQMMD+JCWo7Tsn9JyDmlRpUUOaTGlxQ9oQa5pJ5arxUIsvynt7VKDTAOKXR7cFcvrsCiug9u0yPRLDMJEZKWEBV7kV7J9dT1YKxZS5EEpoQjGZRDK6k4CwpYWAS0FGSzSfFWp6FHnyDM35abRc4dDga5r+ZVmpkYAPymWMmgX7ontNpQ7aEb4ETaNSpTXUJhXOfjCQXW/DMp5cQcLEiRj7acyqBfGoFhVQZEEm9Xly8aBqqxpG1VxJau51Atc5yJdcknEYh7iyErsxLVInDgWF3ZoccIS4TEniXRx67K3zUarSURrk8z79xs7an0cXsh3799cFPt2HHv3Kd1cStgKrBQ9NaL8Xk8c7up9SJqDhnqntAkHkZAnobRCIW2LuGq+wg2tUEqJEReSM2K0rus2LoggRDizuWnMpVhWoRQq9pj2eORCaRuv4d5WxTwTZRV02i0OsSlCHuDEaZLIpcyroJmmjjrEuEvf3lihIthleD2vXV79fLu4p9e3sbHNk+5x8nCmDqOe51BiDrOFSo9j4VmChJFFmIisMAy5xRD2OI9YhHTF2xeW7Uxy6ZZ+z32YP+Y+h3ue56ow/PIOd20+yXX4Ka7jzOFcbRtHcp3mWak90DjOa+mN7rzQP00/vSv9/+Y8j9hsPOeNm3ctud/Tddx2EEW/bd619H7deZfKfeOs5PDzCKM/uPupC3kNMyIvFzkEe9u8uP0jMX7kHd1n5f1j1DiAwRrJ/p8aIz/Ewp3Ss+kwYdETMpZjm7oe8YYZy2nEYx55VuJJxyIRDS2BGbZiSF5Gk8jDPH7Ky45hf2LpK2LNlTdX55E81sef3X6F6uMiRH+PPObctdWe5GAeH0yXBmhcZswZiRkAjciM24Si4S7uV5jVQGMyczBz0RjMNNCozGzseaMwU0BjMcOqHGHCBj57+oKpFgMXM+Su62+BUbFYyDyGA1aSieYQ0SB9aE56z867D0LP3upzoDq738plWsH5zojgmkYiM9TJ825z8GsOuuXuL5pgsH+U+4lPl+2Xy71P/vDM8MPao8fXNTjkX5lHqQBdFgAA</properties>
</file>

<file path=customXml/item8.xml><?xml version="1.0" encoding="utf-8"?>
<properties xmlns="http://schemas.myeducator.com/properties/myeducator/atlas_log_common">H4sIAAAAAAAAA+y9CXPjNvYv+lV0fafqJpOWg33pyvR9lm3Je3vfMlMuEAAt2dqsxVsq3/0dkFqozabd7Uz+73Un6YgkCB4cnOV3gAPgj6V663rp8+9/LNmlz/jTkl/6vLTbcv26LyD4g7kobDZrvZqp1569W/q01INiQmHEEGJCM/ZpyS19bvbr9U9LVXhXGKSR0ZoYxRARyEslI2JjzLzFVHqvvI2iyGtDqIi4W/rz05xPl/q1em/qYxILnXzsj6VGUmr866rZb0S+A+8PaA6v1nqhyNJ+tdX0hf26aRZWmqb+1K11l/78c0CsUFGEIiMUoTym0npmqRUIESRwLFTMrSCOERULG1GOp4jd77TavtOr+W7hpO1Mb4Y/Cn4NSL7r+26v1mqG3zW4s7SpV7Zta/3wjGzswWu245MK4GUp4F2uqGLQXmhgLa4NHiilOdWCMAS1mp4JlZn6datT61UbNRsu702nZqK676adAg211VbNhus/lq6uWh3nO1dX0OH/CY9azZ5vAsVLQAF8J67Zfr33tPQ51F/rtusGfi91q61O6AzX75i0CfDY130DXk2rjVudhgnV9ByGgledVqs3aGSJnBzy25toXcODicsxIybKVE03dA3XWlpCFHJKRJZFPuIeg1ARTC1j1kvCDMNEwhudVujoVAR7T+3QM6FhptYEkQjtN51uQnPd3/t68qvbe8q889j1d0ufi9CrD8CftGzbdBLODIv0ag2flgkEGgvMXnKaIGm8ZYR4E2svqDVaKRlrxxGKvfGYx4i6QavqrfASBjWIfeS9hkYZeEHHNI4l9Rax2ImYGS485yxQXjfd7lW91h3QEcTWP/Z8B+T4yrZcaOkeSDcUve6Y5NI/bVWjiq19rW2Vdm9OyBG2tZ3VrXrU2B3dO0Bbazsn1eO94/WnzSZaLn492qmdnFz0O+yxeNHqdO3W434J67XrOFrrb6qnrb1idFB/2CTYluorj88blYMO7t5sFOP2/fVpia3Ynd7j9rXET3a11u3j8lH15D7C58XqVfvgki7Trze1m8OV1k3vYHfNNFobd7JGDpZPqtElr63GZuuotFV/soe3m+dym1xtk1b0wLoHdysXx5uPpd2TVrliip3LO+5KSMYbt7uVYnWj+Lx8ZX2MimdnWPefq0p+faxe0+PW89X+3f7OjXveQA+rm/H25mnl/AJYVK81ar1Ed4fmI2Mt2qZng9it/PPzv5uFgmvVep8Lgefhqt2qgaSPr6s150+avVr9cyFcFgqgIQ+7/nOB/ru5srLyOb05fAst83C7NP/26tRtEm6uTd3EcLM0XW8oWZpfa2m61vT26rwqVudXsbqginmkrc2rd21+vWvz612fV8X6dBXJzQUVTBM2uL0+/3Z57u3yNBU4vT2/KeX5lJTnU1KepiRwrjL/g5XpDw5uT39wcHv+Byvzm16Z0/SgAMnV0mcKtq9jmq7VAH+/9LnX6Xswl03TDvb6up9Y7GvCPTcRYbFAWIEKPQarPzC9pgdWi8D1XTTQqU1V3nm+3Vq7uDwOpqrrbepFlsCdDt/yvpi8CM/77XrLhM8cw7dDkXbH39da/e7QGLf7EdjEqh/hDtOx1dp95rrZbPUSV9UdYIRg9pcOhi74U9ZL/vFnMKtgaGvXzUbG5A+QBbhl9zTig211/MDyDrxraKBGlnoXHIBnRiJAE8RaqjCXFBsjnYiMJODUPbgu5d0CzBOMkeDqBbilCKJTcEsRTxmPY4e00MYhbAR1gA+Ij7RjKtZIxVg7ZZ3AwsU+P9xSjONccAtozsCtNYAlhVMg3yUdUFjpdn23mzB2iLokkRgjTokVGqiSRlnMkCUSMeYMt066ODbYkSgSXiP0ZtQFtb6OunabC1AXV4tQl/qfhbqa5K58PkZd6eUU6hqW+R+EuhSxHNEoBkKM4hh7ogUXTFvBPONMCOe08MZMoC5pnIyNVN4LgGyaRhjEjDnNubdSGMy0hlpB1v461OWvUJlVrs5Pmvriut836606PzzbPdo5QufHG93S1WML3uxc85ve8x0pOXtCttzTRdvt3/Nm+dY8Hde725vb1/fb9qCi/YnfepT28KlkWlx1bm+XK+2L48eD5lmjW3s43Vy/EM87KzcryzWycv2AzqPTC0F37rrs1m/0yNFTy2zjrbs1dN+lZ7rImyeVy/3T67WbvZg1zs9q/Sd6RjYfv96zZWiHaKw8Nip9edjorssdqup3PNr0G3S1unl8eGqPmzelw2KZocWoKzUaH4i66DzIROeBIDoPwdB5mITNgwgs4zxJLucpBHMQXEqwKOaH83TISwkhN7YSRTFmcay1UU5AeAT+QTPHnNUeochF4MxovNh5YsZfcp5a4ynnaawCnxMbxF1kPREceeaI9jIWEJAJTCIKNoKr2HIwFErkd54aU5lvrILx7FiFebJVb28Lq6YOPsH0Wp2R19SIawNhIueWMBFR7CC0xJgJK5whwUEJ5FhMDIq0Imaa2Fe9phb0Va+5XWmtLPCadNFYBdH/s7xm7czq1thrppdTXnNY5n+Q16Qe64gLxQnzUcy1oj5mjipG4K+IeoD0xPBITXhNDu7UgJxJa2MjwHfGEimicMQppkQxLEFjKCd/ndfc5vudrZ7p9ku1WtWViqfNrx1zpM9N5RrUYN0e73e3RQuv9jZW+2S7/3C3WqszV9t/kGvNh9LdSn+lcSiMuP16VNv5erBeuV19eDionaOHYtn2zqldvmCPB3vGXJzf9Xj7gFw05TkuXS9fRbvkjlvRWt1RIMQbG2qr0ziL7vdX1u+fG6uXnbvu/i4r7Wy3vtpI8I3WXv+5sWW2Kydc7e/S6+XdXnxgyPVOzx0fddF9q3ezFT+17ne36836497ORUWdn7O23ujcrL8wVpFYi5HXTDwRWGvwgb9FnS/Jf652/+W39pffur1Oq3n95bha6xbgX1M4Xj86Llx8PTksHG1v7uwcFcZWe/m3XwfFf/u1Hd7er3vT9WnVya1+/ctv9dqXi1a/UDX3vjCsvvfQKiTd6Qqm1/ONdq87qqsAjrDwUKvXCx1vPbiYwlOr3xm9CtV0zLUvJG5h9BKQAt8ZfqvR7/YKttVo131v8DpI/W0hekouur4ef4JP9Kqtfq/Qq/pC1dfbhVZcaMFFpzuubCUGSQzvFLr9CFhbiKBEKJjUOdWCT0nBhPKksaBAEMIUeq1Ct+fb4ePJ/3t9MM/gawr3AExayfPk8+HlfhNMV7cXOGCaTwXQT9NNHlSNK7Q7LTB6jW5C+YDGX0O//bsJAGMeFFoMfTLgg+cEHzoWxGkbe/IDfMQkdhAsU00d5RIhSbWm1lEGFlJSKgiAkdhGTHIWO2vslFM96pkOOMLCinO15rQ/VZIN/CkYUzCCqVWeet71HdCD2WfBayZsvQLF6Ntev5NAiCD9Uat1e5X0JrPKaYhkitAMUQRQSYvakKioIfCHWIfGlgQBGfAjtc2/ZwY9x0B8aFyCo00/W2sG8bU+/RJFLNJx5IuR8aTIRPiIEVEx8t5jpI3XKhmwbjXj2vXI9aYdGLxyUDrop6QHTbsW+i70XKOX9awu2ve7e2v7rUmIkfKEUOiOSYgxYBbDKgsxmt0H3+kOvnBvanUT1eq1ABQAcNS6tShYU1AVgEMpOnD9AeuhIfAHOBG8WaubFgPD0LcDgfz9j5GyFQkHYmrNfi9IIkZIoT//E0xztzvwy7/DZb8JXX87uOj4u34NhBAqAK/ooemxqXd9SslV6NXBnQB2AMK2A0j8A17rAs5J1CGxU1fpjaGwd1MRHF0m5i1zI7VtY/0acSdx0G8BRuAe16IxMEovp4DRsMwAGGFCOOPGcgzQgULAHSkMiJ5awEsRiwAeAniVZgEwCvJRHNic7ncCR+AyoMLkwYI5HSEBaYuIGGIR9UhhiA+stBCzCUzjKALT4HxC8hgnAUiiEcOMsQh7LKUTjmAXeWFthJARPJbaAVJfmrDQg+6fh5xi711k7G3gL8iBTYFv2rkZkz++M4Ts3bEOZB+D9esk7X6pjh7gtex1vdYMsrsUvE8ShnwLcGtt1TY6jdvO1wN1Kx83WlW/fnp/2u5Wb47Pz8t4w9yTy53zPjts3eCLx5VSvReXS8++earuu5u1uMpPHjdv7naqtdtOo9vd9twoVly52Ons7p/v7feLy+1q1eiv2yvHp/3KwapZ20SrZ/hh+Uzu9c5Wz3f2DvAub5wSfPj8dIk3yvtKHjzfdVqWrp+02Nkt2d08MPerT9dHV6tbG62di/vdk+trQ+Or+6/Xpze2ub8Sb5WA0vW7p93Hht3ZPdyo3kT+a3elSszqXftsffnpttJxR0f7T3ud2+v1k5XG8/WKOj2QvnS3tnIZtes3d5d3R8X+6le0NK2Z151WHzz10g5AjVazoD8XdoPzqzWvoWgtE9VmLSIT4VnqIdLOXxqCx0QQxnZ3oDdgjQAqJb8NwJdBV39Gf4a3ulfwDNCWvwpeCeKwq36nPqQvPO4CWLLeJS5hcLdXSxzce95tAQVVcMnNbr8BLvDWP42epFV1B5Ff21zXmiOXAuoAN1LjPDAOETiL25E++SZYMuvHxnQo6RgNEFItaBMTkkkRXD+RSGcU82pkcoY1gsVNqB8Z8tQAAxJo9ZspNxN8MWqv6fau+kmUPUIboUDozNSit+r9AZIawOBER5PKyJ+jds3EwZOADEiZuA4dPoB7qU2eRG9BvYHd9VawDP+7nPyB21Fa/egBeFSSjIMG+xOksulmHv45HrIYj+8XjlKqC3hpbGfFnNECJlgYasiYrN+nRximkiOmRu2Hl9eNu+fMZfd8Z3V8ecQq7YPAo1mLu3gY4o9g5iY1amiS0xZlhAPNomvsFOPOMAVwKRnaI0tjzU67Y4NEZ9vPaXd3AsZI799s7fDb1QDFDNR/n+CV4Rt9fFHdG73R7DeCZwWwag38ieDfgPFA5JJeHFYqtu579vjyOr5YnX48riF05GsAovvUaFdbzadJu7958ryJ92pbehlu3l6cH1Y3b9pys7nHo/NSKyKcnxONXWXvPjo7jV1Fdy7PWHix7k/arYtbd2NOdPvotn7qb28fjxv17a9HPHl2drx3ZCuHvWitVD8lj52js/a9Od07Mevu5Gij9HSCqqe+7M7Nut4y5659drzJd8/2+seNx+opLrePSX376FaXz25xHWjZOQWxsfWyuCT13QPUerx43jrzZ+Xzk7P6vjlpbx+j03tfOdw8aG5VT8+q68dnvT1zdnm4c3P4fHKz3js+2+vaeonsNUutw/P280F963CPtrcPbuq3Z+uudUwPmKWXLdc4XL0467XOKio4w2cP3sdUdN+f6nt3fngTEVw/p6dP0eqm2GxUkdsoPX+tqfuL89LDTgPzy7NDfEHKKKKb/Quiezt0zMsdWrq39DC29LQWndWfLanfR8B8+A42ZweBr1tf1y93faO36Y7Ll2adBRqwJadP4+etR/hmx5xU13Zvd2vxwfLh4dXFxmlfdG6PHk6lLR9+Le5t0Pbtvtvhsd7ebMV8e7XSRHEjgPuhIIwsfa91GyD0QrGoXtDDtmvUkT+r327etGpHx9XK8Ua7c7Rx8nh2Vv26WXuoQVOxbe7VJ5sB3bJ22jl4vs7TDNY9xMVdW+/s34t2df25Wzo8kM9bJe3OK9WvPdW9r967krmtnrfmNSNxVEvVXq/d/fzrr6bdXm48BdAfRl+XocSvwzd+bbfArk/EMkMrOPTVhWOwaYWLMKhwdFur17th/nMYnqbB6nA2dEa9wUO0/VUaFAUjdtc3uK2OxG541us7eGn8NAmWdtjT3uHwzTT2Gg3WNvuHnetqCMrBIWeeleTKxm71scxLg2fju/65csSnseSEYf4xHvxjPPjHePCP8eAf48E/xoP/ruPBE6HDj2TrH8nWP5KtfyRb/0i2/pFs/SPZ+u/nond/ZOb+yMz9kZn7IzP3R2buh1raZKZk2tIOpk/mWVohF1hazr/d0gZGc4OMdkqzsNoWP4aumr3Lw/TNvMLJ1NvQVF/AF/6c//pEub1WMok9vvFb+8tazSVhuG8ms2++k4TnPW+rzZqFUL7W7fZ9EpcXemHkpJ7Mzv7fMAbykodIkni/yUO0ztrJ6O3E5ZSHGJYZeog4EthFKKI6IooyGcXMIqs9ERY5G7sk58jgkYcY5/mO5LXhiw37AT5iljVjr2EEiXnsDFYWqMMSojsaISG5BbIhzlMR87FVeMJreCKFRFpTogiyONYQyjHnPMcxVTp2jHMHuixzeo1v9Bjk6pKsnnfjldVK52x/7Xnz8Ov52cHOY/3renenuHV9LYi7Wr1Q+73dh3ivZkqrm7vxeqdlu/XzrdLNnVk5lVe3xduY0tJT6cE/nKH617qs7z9fbe09Xhwu8+oxfnyIOo/Fo8rZLr6xsnHTul6+fbquls9um+zuebei1tZvDkljt3TfKz599WcHNfJ83r5v3vZqpcutq8rJ106v0rssPpRQ8arEK7WrxunTyel+3K3smd2VS1O+7qx0H1fPb67xfU33TmK3Z6Oj/bPde914bp6fq/7Tfcmobrl+19lgYmXNn6mjh95uXK9zeU3vfLF+rO/Wr0r29MI8P22e9FdMcW+jdbfmd2+f9tTGWuuclow8Prq6VXbDHXSKx5ZUGv7xYqXVfNy81OXH88vaw7Kt7F/Vnk92Gs8KHzbWT1b35Pbm5Q6vHex0nw7Fc3v3OjqstlqVVnfCjw2NPZo36Ttr7KfMRcbYN0Cna+26Tw3YW41+qkR/sYVPJr+nLfxgRnyehZdigYUX9LtZ+AjTSPLUlY4tfPYun3tXzL0r595VYx8x+bkJ248LxcK66T6NHcUkFROFyfxSYrIUhSpXBskbc8vLyfJsfik1WYpDrWtDtzLrr066YZLRFLrgnHwh7rQaBRwGmnnhJ1yIfHjooZnprfQaSHwqjDzVz8uFjdbD+Bp+pR4wrjVd6uPGc5R/gZ9rt1mNj/1cejnl54Zl/of7OR9DEATQymunLTgrJmLnHFFMSoUkMhx+KRJNZhZCEEUpj711RjOsI6tQpDzXFEfKmIgaKjRx8i/yc49HxcOTu42vq+jB1Itsd12dl6rV7WdxwI6uvuJ++bbeiyr0oEjuTm7WeI0cuFu32XFEHFwUa1v4srL2tC2eS73dWyzVc/tytXmxH7E+3xXds/XO/vLBFj/tb5zdyedevQ1hRfX+YePiYflo6+LBrxX3d+zZ4/njvT5oldqq0ZfHa/tPteoe+bp5tbJfKbo9tqlISR9UblqV8jppdA/L6PSu+7VR3Y777cuVlcZqZ/+px0WxVbth/hxiovPV2DxuVC933do57x5cr55e2sv9PbR9vHYTNfzB9dqJvdg56Nf8/ubXr2vr9fuzeLd8e13bax/tnl4eHRSvVtbM1spOv9zYV6q3yQ/9Lpad/bbfYSbq8LtoZf2oc390hHqGlouVrXp5Td21ZaN0XNnarh00Dosl9LBvzuoPZP1mtXl4qnr3h/uC3LT3H3ZdCxXvLorHu6p1Gx0/P0ePzQsTPd3gp92rPamfjDmtS9tU93eXJ9HqneuIo7Pt09ud7fMn1t09lPE+39+pHt509x8aO2z/7FwoVq+c11bZwZpZP+s8P1/tPMb++nmLH7LV5vP9zvXN3pE6tPv9/U4NPdnj2sb++fPK08H1fb3vyYZr3lUeOtWTs9OV5Utf7unz+8v7mwt9taH05Xmv31Fn9vq6+uzuIJqKm+vnYv3g6P7gG/101mL+j/bTaVbalJ9Ob87304ov8NPyu09LjSd6251WmMRMgqF2q1vrhdnaVqfQ9Ncm+T3MTx7MYYZJ0Sidcx0FScuvOQ8oBf//FufR2WK6PHYe6eWU8xiWGTgPob2MaIw5YxA5GKydRyq2kTSWCLDNQghkZWRfcR5JqvRHuo8hczJhElESqIXQXDonlFaxcLFGnhNEuLLYICK50JODa9gbzVlwHpoLLgUn1lHBLcHeWu9jBf9HkYj+GvdxfXF5hUX54aS/s7ZD726abb1+16ocqpvVe3ta6sflxj067fOtcv8Og0EhzRtzTnq3/c2ve0ck1nXvL/fkY91hdh/hele2z44uN3YfbfPibod+3VreqtpTu23q5e3m1/NT1Hve7nb2DpZ3TlZd/ITi/vVK5+lprf+03nB3l777dOY3Hkubl2qvX8EU99Yrpf4Kq64/VnXU7zTqan3V3hTjS7BQh0/nl7en1zWGoueqkSraK7W2N+43Sn7/aO2ZHOBnrI7p2iZ3/GinWz9brWh2UVV3Z6vIHNS2Do5LvvSw3q+UNilbb96fxKf127a+2f56uNsRnsad6Fit3z8fLKuYdhvysCqNqh/cN8urreP9fpPgK0E2Lx7oo9qurzc8KkfPJ5NjeObxqu6b171qKmNzTeyiYa9gYRmNlIqmcwCGcvhWw5ooyF9iWv9c+M5RNlOv3uiOs+DUbe/h3B/dHGA5VeF0RvWfeZL2FqXeJab1cfTWOMf3pVS/t+frXQP/mldN00gyEU3Vg333bXgQm0at/jR8slqtAh4J9sE3TC0wqGGTW/z/Md3+snf9pbD4K815STPdX047HCxo6qap+6lsje6BC7Fh+fogC//PTz9Wlf/IIvyRRfgji/BHFuGPLMK//8RZWLI9WnEGAlVzj4nidOetrOomT4FRd/P82t3wafAnw3rAZc4sey5mXyyON9lFJLBz3irpD1pOMMZNM198AUZ951UIC8BTWLHUb7eDP55e0xwQS3bh7HAZ7HCd7XAN7OB6KOGDy/Rjg4vB0tfRcuze40q/l0zABYYDZ5Le0EyxW1KPRPPp0dOnu17j7vHxDt0AStD8ulsPauQ74xWYKb2gM/tpfN1JV6lPbFQQFkVC19RsioXSmymHxmhhgk8Z2KSxwoIipdm8lfIEsSxsSlYp1k2/GZQyW4aEFYzh9tVgSSKjqULUBzFguzbYkGApkaVOrZ0sPrRgV1uNQOkAd4F1bHSvgqFrJxSGZaZwlVY6agc736q+DErfDHBfkFJ4FLg5UOMt3Gvf1jZWSZgmqQVaw/DGkO3A2qAmYI0Hy+9b/fZwUepYoK+6vpcuYcxI9X8WWp2T0JdQwVWrnVmwnS2aGKCswkx2/FBt5nS8RnpBxyf7dA/xcuJ5auNtEZKVob3WVbftfRCGodibdhgImvoE5smDlO6M/fljKerX6oFO8FBhk4WwEjf8uJquPmXu4GHb9LuZtbrDtZetzpwa/xwtOJ59EJTIz3tp9KUYBL5qTQJvAwl/ZvdZ+P2PpYEUHcG3Pbj+bvqqS8zEUnaBWG158BqAabAgoXyyTmzi7q/3eOoGGB/A1kuDFZ4jIYP60gBqSXWfWi4qPm314rVirEuRoOrksH3SCITcp6HG75kFt+vhHjwb39kEqDG8WwnwY3ix613NDC9Oa/5h+PsoNWfp5X/CFha15j1ES4Olyg0PKCgwE3xXYKJL+uBNhqPVuTbN2vPAmy7tPq0P1tYVjgKKSIOXpGUDrxR0Z7iu7p//XH+0vv7r0cFOYfTeTwQRWjhqh/XUhWKhFKbMzH2t+/PSnzm80KwFDavTAUG1HsauYoHiZ0mcsOyJSXjB6qQ1jLZgyVTzgpVYTSvLuvnMEAVfMRvb91PG4ax339pxc40DlSpjA2bWsOPRGnY8tYA9rYEKrjGlmZXfFd/rhR4YboIz7ql5iyCzm8AOGtA43DitTTRgffXi/FxpOdsALjnThH5DA6QklGCSacCqD7QFNH0G8B8ApO91C/udoJ7Ww48ET2cIFucrO/HWBMFbe3xj6/Bp1hxrhMPOAvgFgunLBGuCMOccZwguJ4MMCdPHtB+9Tncv3js8y9Kt9o4uzuO9EzxNN4HYXEukX6L7ZUZDDVKFSjJ0HwFaS+atgdxyrQ6wIFy9RLEqbacYbkRxZ397z91sbcxQrBh0LnlRtsmIYrSsxTyiFQ9YTrEM0Yk4F0qmW7Pdl5f1jshWYvfYmQmy+9XHLt7oVGfJVgxzil9iNHmZ0UpjjCZV8tDH4G6a4N4TXg93kQzG5SV2q4ut4/X2BN33+09r52ItnqVbYyCc8PcLCKBTqojO8vqo32iYzlMwJT0wkYHjL5Ar980+uZ4kt3rxtH150p9DLsRPQr3fcJCwbygjLGs4yrWmadoQpJfB273KXlmTR+urE/Q+6Gfb6PPjOfRqhkRIzsknzZLPozkYTEQ5m7IdIAupYIzJzifYEatpNbFX11bUe3g8OOTd6RYohSjmeX0NWiZqTgOAC0JwosWEPvY6prAKnrnWK+AMcRrfnFz6CeKqWxVdfrCNWeIEQpRQ9G6tU9A+LBHLmrdSCxCMaeYTBl1tRI92gtqbyha+aIm7WWoVkpQg9W7hVeEPaCvKULsZ5yN0ZUc09IR73roV8vJa9GaMGXxEM0zES2x9hVCwZQRRyTOE0mU+I56fC0Nm77SuazYR5s3yuEFZRu+dXsoJfLTVrKh7dluZpV9jApqH5PvFArAJExxnvTXANxBVoCqvnVghW/GKmqD47pR1G6KiZylmghAs34/olOYIY67IPPeRg97dyq5af7w8YJP0PtWMe94oz9LLwYgS9pJdwxN2bS7JYfqHTQgJmyskWdYHEZnTsCzfAZzsZ9PjSycnO6fX5GZtCtcpxBRFIcp+rz9JauBKCp5txBo8Teg8rjXy8B5oLkWnD929CZpPyU3UbFy4OTRLqjl/r8sONXAmpNRZmo8hqM9J6upZb38CFZ2che5Z3Y1nSeUcVEm+1+KFGsDGU47RFHs/Jbz9lHJ5kvR8LnD1+J7Ek0Jy+azO/WX1ZrYVKmRb4JeUk73cCg0hNQAXPWFO6v1Gs7BahWhrzO8MhWsXq5WdCRR3Eh3cVG7PL05nKIT6OdfoG8Q4AH1MVBZ9AnqztxAIvk7pSlXXJgzdiTv2/esLhmcpJQIz8S0Kp0NeDCFZQ7df8y+Qt3p3yI5WJ8mLee1U3/bnkKfADtNv0C1Noa8VygrsTq35In38GlfsJH0PJ7bb5uez9EGIoSXLHR3N2t1QCbi2MHyQlcZA3asbHo1IXte0cjZJcty8az5FpVkbAI5JKKHzuYp5LOUILAhjLMvS42R2Zx4310+2t3cnovqTVunksFbtzAgjVKwCM94bHYcaKIW/JhR7QFo+RpbJw9bKTpZad17ZPjg72Z42QxgCACEDMHsvtaGGgIxEFoYnAfGEg82MSsxhb/ko3uqwSYIvbqN7sd2dQ7CWkoh3W3+oQYRdfBVfBMPGpEI7wFS1msmwVXvw/NTU+/OlpHL2cHHWm2xGtXF6KMjubDPAYiGN9bc0Aywr4dkgYxdKF1bcfdiT2b2B/xVxUtZbk4R3+r31kqnOIZwi8Y2EcwjdaA7+5xP3jdX1E3EyQf3Fetw5qDb1HOolwurdg5yhBolp8LtZcQ+TCckoZzvMMCSDhOnOrC9inq2tm8t9MUn39UplvaQas3RLLBg443cGH6EGFRYW6KxR2R1kRucc2ty4vDntTAypuMv7xv1TZZvO0quYIpK+pKWv0as1wYyrSYw2cWzYS7SmM9xZWjOT1/M2DicvBXZ5Nm992zZ/yfzdK9N7g3msdMr0yrTDBqGZ2bRPwydhS1+cufyxGeePzTjZWB76mXSUUeYHyNZVIyTuXvurQTpNFLx2ER4U0wm6YsjTBBkelL73nUG6x87xZhG3w/YAvVarPt6deXQcwCDlx7GYOuR0kcfIF5m2uhjFsS4q5BUimiuD1ZxK4lZIDA076l8N5u4HSXyDucAFH3W+azu19sIpxDmfGTeJLuPAscHMJJjxLmhYoo1XrmX7Qd+ueqZzHWbxl2pxJ0wDzy/e8b1+p/n6hqHpXPSvDz76dXqf3kFWy9W438ZZwcNtpq9C9klaotdyrcG85fCViZSFsLN2G1raStMjrpJMiakkiekyKeMn8yWmi4DZy9ZSmFs0STGFnkwyN4BTtTCGPz+DYzDHCyFiOvE53dg3GdgxF987TTxMsEg3th7I4B9LVf+4FFIi1yUNzPWhzqXP4K1wGIr+Mz0yxGoXgguIn4UJa/KEdCQi0lksCGIychGLRWSIjFlkOZbDI0N0emTI17ZvAoA7Nt2wOrA38lOAWwmePnAze0QYvDBMJAu/B9kKm812v5cg6Va9btrd4PmGuRTJ+aAiQiEjV/jYOBV75sK5BjxiCv6mjkfU69hHhCIJqmtH54OSlNpD07z2wNLa9HlhmIFHGZ5vkuCLpfHxZSErKNxKRfaPdabW1lfoSrFUxmtFwRktriCyUuQrDJXX9bpaxWt/hmlu50AqgpisJhlv8WDKYunz778r/p//hDS9gM+H14MmxoYLwbmlUnpLRDiggTuFBMfEcOJ9LJF0Htobw7+x07mbCFBW6Y9rIplq4tK/VtnSZCspGrUScSkk1ZZ7hqyzIbfaUx45F2PoXSstQDLoQMDf0E7hSO5WQozI+F/XkdBKurSwLx21GDnJFQaZlCrGXhCtYgdtjIw0nmIpeRJI+zjCkk8pV9CqQrnWTLNBJ5oJ0B7x96tXPKw0TR0aSB6OJXbeQsijsIkIoYRYZrmxkY0kEswqpp21XsYRcxzl7ZNwsgP5QOWis31C8D+DRE52DICdsQASm8z9Oum9wiS2ygkC/yQn9EplXVi+DNGTNtzqiGGbu2sIFYxNn5Y4r2vwRNcc+mugv1PYT9Ynze0fUBL4BwCKVYq7sBAhrPIDPXIUwZehZzSVnGIec4e4M1MkHyU7/iepFpMEsxAm5yCYTBD89T6cv9jwCcUDCnkclnhwEfYsscJEmoGaOx3Dh+BaepB0YRDYtthxj8cnUL5KIYdQ+LtQKLViXnMfOY89mE9uvdPURoYRERP4DDEQ8EfSMwHaMD528jUZBxHX6gPtDpuR8Z9AyItl9nMQ9H/iZT4t7GRshhD4DOgTz2OqMLQfq9hiYz0CfwJyZLVhUWRAvLDQxrxB1qmCwJl9W8csEHYVJiCjcBS4NUJoqYzH0G8ATixCNPYYYW+hQVjE4RCm3MYI/mGUfFxH8TnGiP4SOnCqf8DyjztIWBxBx4CuBJcRYc8otcTGisXMOuylMGGKQisXYUOi3B3EkEQK5eggOtFBxxDf1wuVTqvbfamPZGxANcFVKEkwODMmCAPtj1XkYy6VkOHYcxzHgC5ROHE2dx+FfSU+UJnUbB+pqe7BGfURoDEWDIJgOBzjHoPnAMgSGwDMjCHvw4YdsRSIawAxGpH8vQPAgOfx4mzKi3f7nRBILuoXG0UaPsGVEMBH8GzgziSxXkjkXSyJiZGUUskIMJaNiczdL5ojJD+uX/Rsv+hfy9OWjctloQPCT/+Wo37SIjax9YaB8yPgiDiz3kK8gLzE0D1e+Zia2KlIQFQTxSh/P2lNcwUzfKKfynX/GM7ng6DNh1Oarhf1Fyi3B8GJIyEEcR4ZkDRJsXZgoxUNe0GLSCHKsTeUQtiTt784FVp8HOSnaI6t4/9cldO6RNVyxtjxsDWMjgHpA9h0JobIEockK3DxjAlFjQSchsAGRuCcfaRzdxOEsFTmMXZiCnn1ah0/CMXnAy9MPDggHDvGjOKSEc8IdWDqIDKTgBkIdFcMliHSELS4KHf/KAByHweM6ZxghSjwRfqX0HdTsRnBy4yN1EqNYxiABDFE8xEXmFjAx8KJSIYespbE0HRBLZMA75ABPIre0F0awoI8WiXn+Ka18TmWCzpNgy5pEqNISsJEDMEN6D6SDCAqohbUyGNOwsHshoKJlDZvpwEXWJK5/UGdNi+a4cXQmVMAArzkMudyaAtHHRaxiGCnnJUeIhnCkAGsK4nwFrQLwgUMqAKziMUAgmPog9wdJnBIPsjRYWqiw1bcTb8bMuo3m+GAokX95TXzLFYEQzhCIPYEl8oRx9axGAtEFLJGWYjGOBgIZlBuMCE1J+wD+0vM9Ndm+adN+q9/Lx2Bya/7fy99Spejwu0N+tu/tEToUwEt48HtzCMassGSZyTzMFNAhePqQgEyXSBTCLglSVINBN2zpTIlCWI4rY/Oq2+qNAcrPSjNXygd/kARubjEz/Mfzbk9dStzOfj58yRvQyCwiLkypAi+xFyQF/Y6d2mY6kN5uMuQIvm5C2aF8r8bd//d/HnK6gD7RoaGMksxCmfeEmq4od6EsQQFviByUotIW7DBKFbGCkKj/COVAQYg9Rdq7FQbw/XQlhotvcEyAkNrATB7CVgAR9JjCpBAM8q1VdZLSyOIRG1uZKYY1/jjkPRbmgj2NkRqFHuCqRQqZjwmVDmIbeKAqagGFC0gbOCOa+Ry+0mtFRuhsR92N1vyh93NFvhhd99odwPu9tYAmIOIBGyTxyaGsBFTDAEkBFcGIhUDv0CLpeTJItc8GotDPII/bthlvsau8h8a+0Nj/z+usQqAg6ZIkIiGWBpLwEUsJpwYQaTDAAVAVY3DXDiurM3rYzEjXBPx99BYiFx/+9eGnCNT6ROVPJnusdFjnQjKvA4dFcGpMKnFwjQohxPhoC+L0qAsGQnSX62GCQHbCxm2/TLDtl9n2HZOhm2/gWHbfznD5mlWZnA+1hL+aBZhSg1BkcROOBXFoEU2QmFfNscBmRuDLEWa5kXoOGTdc/y3Ua0vC1Xry8uq9eV11fqSU7W+vEG1vvy3VevLQtX68rJqfXldtb7kVK0vb1CtL38T1Ro7LWyNco5EYew30t5abq1QEQS9IZc/nFYS6SjiscJSxVHM8mqWEJh/YDrImzVroWK9rFevq1VOrXqDUv23dWqhSr2sUa8rVE59eoM6/d20KeJhE1DPnGCIx4JxEZJ2JI+8QFTHkhketsTGxiehWN7MRazCIpWPy2d4y0hSTKj3EQNzwTwi2kkfKWdj7pWNtOQORch7g4T30mk6nsbMTjyUWq3byfbB/8TID9tWe7BLWWZrwtF+SOOd/q6yaymGm/09NurJ7WFWbroZCs7OXOjJCVzvfMfUC8fmsXAYFlDM2Wl0OIULMTkAeR129TeA5amPvTZhi3+IzaWzHHGHjSGRUbGULC/CJ5gyjP/q2YvEWO6aTqfmHVjLjNtMdBz++nmOqI8xmTYGHAWOiI7isJW7jGMeEBr2sYqdoZZLJBlRcIspEPy8M1AQUCIl86SqvdqP86cMoyhiQJ9GXMQexYwJgmQELtBaUFKBtRAAKMMJX1GY883diQL++8ChUDknKZX9M3TuVCdlJnUjjq0HQxQOBKdeszA5SownMdZOOcGljiiPI+ticP15UTPwhIPG/oUtXWyNnKQgbzrWyFgbW+GdMs4QR0zYndkZE2sLtwhSHIJwnXfSPm3iBw7dv6GJSDHPoHcAfBnwKIwgTpWjIWWOq7B1DVJOGsKsBH2Mcw8EfngT5+RfvSKv0MpIOE8Ak0JDlcEsUp4ZiwnIbaRtxKlHxkSOhZRdkzcbEFoqtf7AIc+3aybVLniKkKPgkPSUUBIJI8B9UuOIjawmBqJZTinIb9gi/G/S0pk+XSy2wlvOMTNeWwzmhiOhwyhYjLh2sbCIYCMw8xQ6Gu6LvLn/aRM/0Pi8oYkB2oFcCvB2ghkFOiqxd44CGrBcQbwEOgu+RUvPPTzIOzVKwkZYf6nxAXmlc+SVCrWMKCBPqhiEc2w8N+EiFg4AkYZro7H2inFuEfcUAFCshURExUxHIWeUI4/zu37Axrmy1DGa6/vT5JMAARYmoMRKxWHWEkPfRABSmIx1OAIaqTADrDzC3FsCHYAB5vG88S4hAmnx11pT8c8yJnO6jdHlpL/o4O9Rt3mGHIoRhXDfYArWVMVIeWIo4BbQUMCxRHsdydhowGwsd4Y4NJ5ylavb8JykoZCUV4C2FVbq9dZDSHldmO5lUWQAZzNk4zh2VFnphaAQiAD2BsvgAhKFAIRGAuxoLHMbFaIJ/cjem5PzSmUx9Op0fh5bBh3IgGwkGFhQK5yVjEsc+4hLFntiY4iuXESk9AHlCY+tpiZ3mhe0GGrLk5eHJ7P693yvkF/bEHFIoEhBRBC8HJcBkgJyQWAoBbhAR1hoD9FMKR7r3FibUiTkxyWPsNmc1zKeXgGGllFmDRh2MVXIKgahMDEy5FpIRLHG2CoK3i5y2mDlPMTMkuDcUJsyST4wuXdOQ4MrmG0sJmRZSKkGJmXccKzB5isjvIoxBhuIkMVh0RVzmoU1fdJqhTyLIaoDLyGmV5YuFlAKJpnlyfPFk6sawnacPodocsMjiTlyMSbagY+W8FWKWDikTINVkRbAJsBtEFcHkWH+HlOU0Y8b+GTz0n35P8vTloShZUIzhoQS5I2LEItCIIEgFgxJPxEjPAqpW5wyUEpPvOIRZZrld9kgDErlMiST6xvC7t7WdBaG6Uh4cMkWInQcheROY4zWjnAaRmCctgzMPHEAukDgGGG5+ycsDZIfB5HZnBWyoX/0tEJhsczH3QNtZVIZ0BVgPzTNhh07mUEW9EmCEkXGQGwEJtQrIaLY5e4ehoRguVzz5LKGo1ayV+yRt/1O2HF/0QIuwPYGbB1ELwAGrbTe25CsQpzRVEvmjbAMgxfg1mvlcsMp0MSPnD5gc/Kvqf4F7CH8h38JvTjZXQLRZcHJrP1TYXCXaYUjpgSH4JVF0EUuJETGcFOEDAyI1hXE7R48wNzh0PkdRwl0dZ6Om1zokGbOg+FbjKJcBJiBhkBFUSTj2GMwdmBtPY4U9Twc7KslYhBmKw1GkubbDQAoluCW51LMRZbiSey+OjzU6N9gE65N9NTz3cJJNwxKLi3cIgBzBx7FCQqgm2MrDXUMTHgc9jS1WjPiGBdEJLFiWCiVbw0qYWywP+n3a8JwZkAKTVnsPESLyitimOKAwQLPnTRWasB0MYFri8GgxbkJ5uB953vJbyQYGQ/yDMhMxHHYkshxkJOYm7AuWSiCbYjxhFJUgPukKjd04xwJPh2/h52UprR6bUWvQBeWiisKrRXlCsNF0IfV4joLu7uVmVhD5Umtrswunz062d0s/1T6B/lc+gdW9FOFflqDi7VwMT24jTmRdDx84SA4tIJwE2NQ6bCSLiJh+1pLDPQTNSis6oc40bAoHHmXv/kCzSwh/i7N32CfdxZxYBUavZpwYIN+WoeL9ZQDn4YFRlz5tEk/leGiPFVg9NKnLWAjXFSmCoxe+rQNX4GLjakCo5c+7cBX4GJzXi+gT4N/Rj1hWACTEOLE1FlQIxBJUBAaFmhqxy1ErEJjcDcRwAUe6fw9ATaZT8d8HyuI/wiS+I+RKP4jcP0fOYRRGogDwUbH1oGBi5CIkTFgm0EzEcZUhIOVhUZOCmckQW9gQdj19a8WxiwXNqa48Gleoc08hbbyFNrOU2jn5Z7BANQ+YcqBcZhhxT5hogj8Bh+fyQVkkXAQEkaRpZwxFgYuOCAl5wyBkCgCnETAktqw7ptoMe1iF5l7AQQtWPz4jebeM2G4kzIsHQbEgnzsCFxgayyKsYuwwspzFiZYtBJyetuJxTgmHOIyWpn1vVDBXFgTDuI0mCJrmHOCozjsoBIBoI55YLWDrgCTTgw1moXjqPPynGms82ACvLABrWavWn9Kdse99t1/LyWjXV+TrcEKeHnYBQa8CTcQosVxmDyNvDXaABQL/kYBtCKg4QIDZjOcRIT5vPSDw8V5ZOZb6fc2pmCihLbhxG/qmePMgZ3ymABIxlgaiL0kh5Y4a5BUU/Sv1lvdebBScDwe6/kQ+idQZkagjALBESjmFPRUglxpSyMZQVjtBPLCgnDFmMdRBLGOtTPYfhFOhjiCk/kh2Uc0KAubHXgMUBEpkdeWQGSpYwhVsBIhbrFGhW3wFAmnYSIE4VvuBAapJMPTw1RBEsNuN1POpFRSdEWIteKaWiNFvcLKxRJZo0XNS+VVyVZ0eY1MOpPynO02pnfaYNldpzDyRMc6YiimHICCQI5ayhAPhg2BRVYW4lEohqyOc48cSHDCM8u5vlsjK/zz9mw714IT/dd68nc5+TsBF//amG4/KHgiFfBwy4TTQcs+bN23C5SN1+RLxgB7MzAkYcJK0pDbp3RMIZpyhnkIQTwxWvuQ5WJ4bsYoBMHqdObDR/b+P1b/8UL/h408YiEYB7svNSGA8yCuRc4zzFhsLHXSybCORiGIxHzuyVUVkgimxyQ+uP+Tln565f/TnPiU+Xfc+cI6CN1c2O8qcmE0JgiCMRBuGiliT20EN5SBrsQQQecfAAR7oRZM/nw3czbf3xPjwBTHEOt7AwGAIYR4UHBH4DYXPHIAjj2KCY6of4s4A2foNCr+fuI8m4xV5v+EfsTTY05ymYwTCyOhwPOAXmKwZSiWcdjUCYnI6iDcjnLAlZh4BBpMde518+EAmfEOjt9fpsXn7dnmVobNDXYs83sz83sr83t7IXs+Tf03nqBmESAPiNRNBI4g5HERCRKiomStq0MByQLSwlZFwfzl3s4CLCfwK88YF1kk7MnIXF4R9w5CXGUiTKiCADhMygqLKIt5bLiKgdMEh5EkuK0sWPK83a7DmTAf5srKswkGIaj8X5XpmepMNqEDf0S8QQpbBqaKudiE8WNrcBSmeF0UaRBzga2F4EPmN9oa4Duazpz9r7ZUAipBIHfOMQ5YTDHKOEAvsMqMaW3B9lLhFKZWEkFsflXWQik8PbD2/VRZft5e0NiNIPjpz83xz63xz+3xz50ZxhCIopN/Kfw9nq4C08bhr1gDD1ysiRKxE2DvwcphwG4GHJgxAsI4JZXF+ee9Ad5KnkeB6SIFrtSux9Fo4afDVjjh3v2cV6UtYJMIQ+SgHPzfxgYa4EK2ENirGHA4D+dbGQ9yHgsc67xJbhQpounHgbDZ/JOfyrK4Kn4Otnl68y6WWbllwWZGMbJICKE0xE9h2EpRLBEoOIUwxEQeaxwZQCSWmvzNlfQDHZf6vD2nxRVZXBu2GCT6pw1ZXM9eb8piOXu9JYuV7PW2LG7M5xgOg/j/+3Rl52T9fy19wmCxlAz/G+9kGkVKAFpX1odtciBmk9pTZAC/wy2KGRhLYC11IDwEfFxePmLASDPj0d+Rjy8zcYYJY7lBhGEbIlNpY8djTHDIJOSckUgIFzEDQQwmTGjuvRlvqvtqe6G5HxipzmnvP8r/yKMoDqA5eDcstZLIRdBQH1kIOASDfvdhqztsvZWeGk8VJXlDc2gwmx3j/WhFSdo8oSrJnfWZO+WZO5WZOwtUhoTzXMcqA5H54L+xzgQTqjUBr2q09ygiHFENvFVhk1rrBQm77zlQM625onk9LcUkbCX+/0uWIhr2f4P4ETCojACOOSuoNj4GOB2HA7d0LLGMMaIQejuZd2ddiqkgM/ut/R3UMmyJrxFWHrAoExAq8NjyWAffbTQGO2zC4IfUlEMkinx+GWLh5J+/2F1DU19tsMFxFBorkJORNIYTLcPmQBR8D4PY0kJ0HQA4BbTpVZR3rils/UjQx42eLHTYmTYPXPbUnc2ZO1szd7Zf4B36RJN/Mf+U2fo+jK3QcCqyYsaACzNaywhxHHKXOCaRMVTQGJ5KjaWx0xNACwEsxULwBQk9kwCWLQKwybFFbxxrMZR7HgdxkB7pWFMXh10uLIlDMKMEgVhUA4xzgOvCrix5pYKEE7A+Tg1m827L/Jey+KUsf5nJmMMoO4IQdtVFWCokKFM2ojac80YBkFMB0XeEhAkHsFtLSOQQ0nkTm6DBks+sEvt+aqA/b8+2ucJ/qYhfKvKXBI79a4P/siF+2ZC/bKh02OWXTfHLpvxlU6UjL79siV+25C9bKh18+WVb/LItf9me5hfXy+STxsO/JB/8Go84AoBT4YSBcIxFbGRYBoJQ7CLvINJFUgoIccPmcciBxODcO/VSAlKj8kwp8oWDMEmS1Gqr28urACoMu1jsIEjjMYuJ9twDLjUCWR2GkoiUkSFh45dkMWtueaAS8NnHDTbi2Zg95GroL+WwjHtp0GwSVssPL/C/l6bnvEflMmtfeOy90hCSAAK3Ye95DNbMgSGAsIRyFcUUR2AOki2IoF/y8wMk4+NGMbD8vD2fJxX9pfIyTz4l5Tb0l4085Tb1l8085bb0l6085bb1l+339FnIFx5137yfEwUyuMcyUF4RRVhggGcSAbzTDJBARBXDoAQAp2MbSQhLhWfTed0LJqMp1YxKkkN1xSLVPauaXqHWLUS+2/u/oL2j6WcKoMR57IjSEUEA0LgXAPMBpMSxAICKiMXGeW5MwHAxziuRLBzQ+GFof2e+NO7oLzvfqKHADh8WOodhQeyQJoDrLGNhX3RiuEAAQriMjXeYOhazvEtjaciQpx+moR9nsSAgsdJSy0KrI0GYN0hLYAUSBFnlaRBBzzFIivKK53dHHKRXfGeZXjR4CHGnEh7guA9nEbhwmLUBYccKPJDV0gdw7qxHgOBdTKezdBZkJEAL2NjoTrRAcJVtwVSOTnKen+8U9tLj5xYkHSAXaxlO3yRSYIBKgiLPhKMxAe8JssS18xBXMBOF1RZx7iUiVGDADnOh8JvInr8bfMwxcxhZZFyYQoTQlhKDAMuA6bAccCEh4KlYREFcIBTOaf8E1nJ+MssUyZOTpcedWrsQjoQfGjuA4lhTLbzninAcWaR5RDwBNSfgfE2kYgyAxFkcE4Wi3GeJhFYiNFeYcxK4kJ8x14STSFjuIdr3lDAsuHVxDL/iSJhYAKhK8m2cY/m1T5MAMHIQTGYJPq69IADSOooNh04GpcNRxBQCOhknLmyI5DGPqY4AzNpwuM7MkXkLspkgIoQAII8ATM4/7PUbEUhsKy4cd8w9CFdn6vy8bHo/BacMNsA5YYiLhGKWR2DjibUMGSyFQ8JHHIWJhjDXlpfVYW94NT/Z/B20zz8jA+swtBLWvgCo9A6ChzhGPMAQF4G1o05bhMHK2QgkfYbpi0nHKmw4n4N0toD03Vr9hQUVGsAQCDUiIdkTcebCwnZBIhxb75QH3GTA1TDGvQWtnZ5uXiQrjHCq8/B7Ms6ZtcYZUjHRYIEAlRPAcBDiyrBfC3ex00pzF3bPoCSKnYgVQhZ4nZvDIdNzflZbHmLn79SCpY9JBPSEZeGKKgX4RVFvAK4wRHiIt2QM+h9JsBwzOantji8mmwX1JgmlYS/BhNDfl/ZahQfTadaa192l/wyGOgymxnGI+yNnNYT+kjhsHZh6YsIWMQysVhjgDOdTcsKnO7PdaVmAMsWOb7c6019WSA11PznFcylzcmfY9shfpRsfLc3sejQ4+XP0sCRXNnarj2VeWpo4ajV94J8rR2Hk6pW9kuCLNe+uLHipgJr+CCxLVlhdhYO7JjhG8Su1/Znir8FZ2KGFo+Va8Ns/tsEfjh6Fk3xrHfh0relq9zXXN/UrD1AzUDE4fzE98W/4N0/+DnKUrHf/M5zFCh97HtU4eDsA05fqJJk62XTNydFE6YE36bEq6Tkd6f5J6bYJ6UL8dEF3uno2XZGZrvsL68qADd1wTnE4uQnoCh8GA1HrtuvJEVvh458Tagdfz1yozAV8M/OEZC9Y9kJn30HZC5y9yH4UGpK5mPhotjaWrY1la2NZctioauiUftOnAcPn3/8Tzp5dGx1gPq+z2Py+qrBpJlZGTU5OwR0FGwtrJguqTnIJkwysJHMjGSZPBsWSkcI09ggR2dT3y5luKmc6ppzhZDnDyErmdznD0/CB0cXO+CI9fd00uw/BN8IHh8v8prQoFaZwGOlQkEaHYA6FaXQQ3VCg/rWqRvKUe9uvhJ7UiCd8Gy87HIc1Q9Oe4dVVw7RH5EOhz3/8OS43uhg0DC1Y2hms0VJ6Ciu8gF8rFUbOl0iuUvS1UslGb+y1UmGOZ0m/Ugr4nTCx22+kJ0z/MWVtwa+DvW9ePbQ6t1GrdXt1X2vVTXrYURo+gY0LMfhQekPqacOb5lXXgx9w3avI9x481DBRKiy1CFVeNWrNfi/0HhPL5NPY4g5rm751lZj25nVCWbgD9UMY7q+Gtutz2IM6IXlUtRwEVuCY+k1gBB1cd6+61dZDM9HwhEfdq9QuXLX6vatWfDVWrt/HzAtWPam/17r2vapP9HvEnsTjMKsAfWNbjEksiiHELWpDoqJmKjZShUVhQTdGkjuUxOJACItjQX7Z3b7iOBc63Bfd9KgtXfCE/UBeuJMeGRcanqCQ4IZHZ8gnn6CIRTqOfDEynhQDrIRGi6gYee8hng6JM2xpyLqM30aIaRUgWdWbTi/yJvR7WOY9omOAwcJ2jCT4srrp9q5GpUf+n4QDAQO0q8Wx74Sj5wfNTDod+nwkupl7rdCDI+lO2zWPq5f3jUd+ex/AZJZO/gKTp1tKFQeAEs5Ym5KWkP+NjSwaFtkiU8YWoyjSxTCxo8ORLigx+C91y6QkCT5RPsM+rBexj4atq0XohncDvAAw38A6/BbWaUXDcunvxroUcKdjht+DeUPyvjvzonKldrrbLX8b88IGl9+Ped9X7obE/T1ZFw604+hvK3dD8t7PvP/8mYYpttVo+JAiehXXzcDAjw6lTD1wYXOEVZMR9zDQ0PX3Ptl54/OShf/XrAkjiR3zMHbIAwDSnR9swQezbjZHVDUMql58c+adacy/EFb8+edoNQPClIVtMYiIkAMnRql0hmBiOPcxFlwTHwklwpIbHbvRIAROQ2zo9E4P6iyMhXMyzmbg49Nxk2a/Xh/upGXDQRwxjpXxYbOOSFDqDRYWeeZk2EWUhBOnWcScz5xjNgjrU5kqgDgkW9ZkP0YwnRykuWomw0ZD+JFu11HrJQMiw34qrJq6hSCm1wpzJisr4e3ha9DMdguaFYU3AnYbwPCR3ECPFJK5jjBpABSBkCXHmnrvIhNkYKkM7S6sdgZxWeZF8t4XcaHjE+9vfbeQRCD5Ppd9i73w1n9Co2tNkJh6qxsgBMjKSinLFpJlC53LFjqvdRPV4gkKjqt++EazEIB5IdQBbzdbvWENhckWzX6i0Ak7TtlqgOHf4XMPVd8sAHjKVtt9nYjktWqr3+mOScnLaxJ4vZrlNZ3g9TKfy232XlmafXGKh++spNkqtAanzr+9I9h0R9TibIXhaXAiYK1nGYgDA9eyDGQTOryAgfy9DOQTakXyauPUa29Wx/VsC3meFqr3tlBNkKreSmk5S6nIQ6l+L6V6glL9nrfSJa5vaV8l2z6Zo30UvbN98GK2ffJdb5E3N3Aj20CVp4HvdYl00rMR9Xlw5vlbyN3MkqvzkDvXVeUhl+bn7OLX0lPD39LCrQmEgrJNlHMbKGbtczc5mmXGNAcOvWycobJFXjKNAMLjtPZJT7mYikLbPA2965udxVvoMU2XPMh8LzeNwSt23wst3kNk9oOvU9lIh5FzSuDiCqb64hsr+85Mm8e14acWsG1agdgyDyq0PaFCOI+VkO+1EnJS3XMihOnXxFutxM5EE0meJr4XItBJiPASqQvfKicrzN/+sbczZneCMRPwmi1gzHsRyZwXBzJsHt+oZYtqMuONu797hQ2IsEGpTELv2/VXLzR6ZrS9eME/WqgluRuYsgDQ7030WR5Ez96Lshh6l75Ovha2bX6jWH6daGIeSM/ei7MYfhdwmXyt/OZIYH+ihXlCAfbeMRJG3tfCidfKL0UQc1t4MNHCPMEAey/4ZFMoUn8ebHicm95hGhJDxghsYma54yzk4FrDCdVCxWGnOWZ92OE1gn9IRONROmDuEUCCKZ4aAbQsxk5HXisVc2dsHGOjI+eZI8hw7bALR10whWImo8ypFbm/GfJ7pr4ZeaJZ2GZJIkWVkR6xcGQaQibyCkdU6NiG/apCs2VMxdQ3j8I3wVCtOFeb/prkfLhupN6ypj6VsxOeh+lX37n3nZlnyZoT06ub7lW31+nbXr/jv3G69apeC138+5wUgfG8fxgBTj/7rjnOdKi93xnle8CnA586vtuvJ8Pmpl1LMw1Mt9ELJebmPXW8SUashxOlhNKQOQS11eLa+AH84SLZLHyQx5JJ0UhnAtYPtyutlUS5rjvhoB54kko8+PWpwCZIBRCWlMt+AnMeZgcHMxmp7EBDe745bsBK6Hz/GJINLlr9ZCAq+LzgwKr9BvhK4ECr3wla6XwbhCZxpa248AR3QccbbdN8KlR9vR0kuOkfCr7RrreePLwQ10BjW/1eUlvTh+w103kCTN72neRDvVbh2iePax0o3en2AmBPhrGXC+CDwV+b8F+hOUqXdN7WgoZ0gyfvZT7WADcP8PnWj/zyU0Jekgnfq4JBGn33E7TQ1vsuUPwT/hleqNkqtMHUe1V41AUxAPmB8vbWAOwGKqP+U+GnpJIaNNj2uoVq6wE+Ca81Wk340kNoauSBPNcPMyQFb+BZiD7gm7WWC5WEq7AkLInZOr5R6zd+/lT4ifw8XVkoC1yDbjCFuO4fg8ktdNu+mVBsbDIXDiFCsw/IIyluw2BioZHsfF9PggdbrdVd2Aa/ECZtml3f/ZTc/4n+nBLgoU+bvdA+4GraAx1/HbKfRn3QDVXXmve+2xvKxKDD/0+3wBC+hTd6NWhJEImuuQ9pBoV23TSTzht9GOqruWHLu6EzOh48RM83ukn3BkwFpu8mYCr44PAQECifHrlQS49c6IX9jZYLv7W/7E1IWdLxpt5tjbvbFM5Y+GAjyEIC+oIw1E2tMWgphFm1sFBvEHgFxoxFLAPnAtFplyYil7QBYF273wFXGKj5GvdSYYN2jUlKpCEktIKSJL3ZaaWtmyPoBSA8EeWEyNsmiMIccQCmFlrNIROhEui/bqsJTYj6DnQo4UtQ4Kq594mSOJ8IXWqRgCNdEDnjknm9QjBu9fSrCamJ2qSNGJCaNPe6dj9AuLVm4GZiHAfKPO6B8Mo9fK5bGDwc6dky0PRb3ApYPuSk/gt895e9Vs9//u3XcPdLoeSt6ScSMebexLcS6gbRr+km7EwMx0MNNHWUNTLm/KfULHVb9X7yfrfa6tddqpjd2nUz5QnU5+qDSYGgUfM+vVwoA6/9owki9SmV/X5n4mtQz2jkfjSY/9NEWzIlFE8nUVI1NCNlS9ozMBKhuEJpuZ+XCxfz2mIH03sDozb81P/pJvYly7zfoi+/1b7A1377tfblt1+jL0NIBjZjwAKQqhGtD9VWwbV8GuMkVA0bFVYNJdlXaQ5R4jaC3xiAt80mWKvu2I+sg4dJrVw6azRgQHa4KpmUGdrCDPt7reTOzFxmIo7dVC4H9ioV4kDaGIYOSMvQtmBCc+hJUXCko6n+BHc1gpe69gvmcvBUEDgJUUc176SgdHi5bjrN4JlRGK4ZkVnKkjk3NHg3meQ7krk6yc3pydrcNA6W3k0wcyRvo1pnZoDfRuzaJE+n54i/gVgyl1j2dmL/89JRwkMCySsVJYmX3TaohS+npEJ1/wqkHg5u/zRUov8FjP55acyjjNgdDmzQfpJBPlDf1YyB8VlMME/XShO69sIseRJ5vEWEp6evZxjd7dsw1jJaFDjJMTzD+gwHSi8TPXfe/ZsbMH/+/Xs2a/WVZs2byf/ujVucKfCacuB8qkEnqyEz1bxJNWhWNTIM/Dp06C/oxsjpL1CO1QnlmJvUMGL/Wy38dFLBG1mdNZqrpZfJ/D7qMJMFkU8dXpGYcSNWX2nEvBSOb2/EolSOb1frfLqwzF+pKB2oe6c+ZLxpurFJpdPqdl9SiV5S7DoptkAr1ia0Ym6myru1gn8/rVgrTZI5kxfzDViCz8US09k2b0I+a6svkPuN0GcBuR+GfaaFehb9vFGoeVao17ORy2CsZyzOh6MGJs5sekxoNBgwT7LXJyR77vTjuyVbfT/JXi9NkjmdD5XTNs7KiZorJ+qNpP63hERlhaQ8ZlF5OAJ3NBiBW2T7ZofqXpSW8oS0zJ2Tfbe0TM9VfoO0lEuTZE7npH2DXdFz5UW/3ayMiV1dSGySCve9iZ3Or/trbeC43ZVsTDcckl0c0s0M2r4oqJWsoM5P93uvoEJt301QK6VJMqeTC9/f91DZPEGV3yColdXFxJJvk9QF1E5PGv9N3HVn1hJTlLXEG9MYdG00Hv8yCB2P288T6o0JoX5xkPDNQv1tg4QTQr1RmiRzbkLpex02nT8ANy9R9W/htefJysTQ1uaYWStJ3k+yAirMHi0SFTMslk4yzZOUzQlJeXmI662S8uogV35J2SxNkvk9LQr9bhZlTO7qYnIp/ghypzOT/8YGcCII38pA0cHU6LF5LByme2INpPqkm0zmbJYLcb+ZTpOEyb8JWR++PT7CPqlknsxvTcj86wnX7xD9/DnEbx1LGXfHnEHSrVKuls1N4n7rcNE3JnN/+xjSuNWr+Vo9N8P5r2j21Ie/W7vXXmn3ONH8QwV5bj77m8z71nq+lvx1gjudqv6S5OYdxd0q52zlBwnqW1Pyv11Uc3kYOVkNm7VwbxzsoCLrYbZnPczYRywc7RiUHGfnzHMk2xOOZO6ig3crnvx+4Gm7NEnmTMr0N6AROR+NfMtg7/bqC+SKDyFXvJ3c/xJ4klnR3pmOCJJhj5B5sjLK8loYRgJAMpMvjVPDlgsr2dyZkKeUpF6B+Hfn6EaSsVT19TQPLuzA8DSuLJP/lSSpLWeIG6X7DbNlsqmQYZwRSOum76bJUkmWW5qJVeukSXOJ6Uq2zSnExvZanW4m96tf79Ua0OT6E/Q3RMyDuKiRfBS+MmxLWtP4Qwtmd3YmFP67joHT7zgGvlOaJHN6wc9YgehbFWj+KPib9YdmiF1dSGy6zuh7Uzuzeult5K4t5u2UdWLfh7lvt07sv2WdJmYZdseM2vO9OQHaItPUhNL5HPDuhD5+11mGmRVR36CPu6WXyZy3zuydoG/xOq6Fy9jegGB3V/M0ZO4yt+/enoXO69tbufbGVs5fe/c927poDd5fBNHZtKWYqYi+0VLorKXYG/M7TYp/3UZ0p5Ln51mHvf+XvTdhbhtX2oX/il7fW/XOnBt7SHBPzZt7I9lSvCZeZefMlAokQYuxtoiSl0zlv3/dABeQIrVY8mRyPk+dM2ORINBoNLobQONpWTuU3zF8rnbQN3i0c1LPk7lB91wvPy1Zyz0/aVSSK25SbprcmfuZ/1z3XM8d7nzMGHXML6+MK3fq+/F7rqXHFfuWH3PyvNFTHX2Dpzof63kyN7hXr1ec6ayzV/+xUUlu034Baot3cf/B0pw7fvokKemhF4Jvds68Kcfaq9LRolgUF6tS059yYj33qsDKYr3eVYGcWH+q58ncpFiXh9+vJdafGpXkNteLbCmntngB+x8s1kQW69OMTeIE/gK3Aip3TXgRcVmvRJRPc6K80dNUfYOnqaf1PJmll9Ofe+6uVxxQllx6X+yT/yAJwSPKPxehTybNG0q+dXsnvvp8xcb8ujuyUFz2PplFuMwTqkvne5/igDzeHZEeoxOnxyhLhPET4+BnYO9FWPQZKPciTno5OnwOan1JXPdK8PY5gO8LoehXgHFfDqb++xy04HwekYVJJCpSRVRnl1g+icQ6WSDkzA+5jBBVWSDWzFmBvfpROVfmpzzJpS/RtqpymVQmQ3lWlhM5gcrflPLkh+ee4fpqbg6CTaf8WZBGoSwxiJT+Q8r18WY2m0aS/kPK4lFeiixVSsuVMipK6blSdkUpRy7Fx2i21Pc3lYlQyjJdLJO0Yi6+epo+YvlMEM8CYXlu+oiyjBBlUO3PyPtQljliYRaOVQDnV88WIiVneG7CiOoEAegBr8e6NLFCGYL/z8u6mWwWJQkCNsG8OLXCP5B5UnKG5yaMeFG5SxIr/GexbiabRZnc/VmeKacirQ4WX4Ury2F1rZX2aJ5gLPr2RyTCyPtmf2dajIWJML7PoJClSGAx9lenSyORzlVXdd+nIOeB7jBiu8TULC1gJqb1VmCkddXVPctyLRtWfY5u2i4Fa6+wwLc1DQkbD3u44bCxGlE0E/yzNvlwUo5/Rqxl0M80h68fVkE/w+MFhFpCjwfjp6OHcOJ1Y6gz3LoZdYeDFPBozBF6RNhP2MddB5AzXha3NmpT3AKqBeMhB52q4fyuReEjgjpNupGAMOKlwVGG2TuN0np5vA5DFB1+jImoYxKsT4yy9Adfvv6xxS+cC1inBEkKYZI8OoBqaO/pG4vxzTiGVJwLnJ8HYzGXYoJYqDKmJBzK1HNUKY7llSxqpdaA7EgEHz0Ma8NRhpBFc7zCVnlfE9yoGEJMMM8TmEbd4RAD2DGoaJtG20DM9m2CeoXsqE0HvbCPMy7GF+NYdXTAAcMY7gPi9qPUzwSPTe7sTq0OniJ/n/Jaqhimf4/jq2GcJ8gE/C1wzPJtC6ixIWrWSHolM+1CRMMWeyJA51hUU0ntNryl7hMGkmIgF3yL8WRPohYcF0TFctnTMI45zX0h4ryG0LH/rRoIHZW+E+PVyFDv8LQsEjhunO1jZJKQkHHNxXoeEoAsZJKb8Ccdz1Q+RIQvtCl1dGsuLJSUhv6YJbRfRrgpls26HK35YrXx8KH2S0t/e6T/mmA+XfI5dS52w6BveNs2Jg5nQyadi3ChWrq8pdta61AW6iqloWyTt7UWulG9qgO72ttd1X7hXtARTBpQEUmwYNKnrPFNYEy15uKkkFVOBCq7tM4xASlHm+JymjBV4BqKHZGtVc8JUNvX+J5mTVRa3ocEOXHMptHKNwvkUwPmOpF83KUv+FhffE6ApP5XS69AnZIVA9pCEKZGl45vWQTWDNXQR658aupOlZ7IfyUURdN4e2ikiqKB6rHBVV4YIQNlVVFizIrNzsO5as7FLFlJQpvrAZZIsihjWjXz8B9roX80JfCPDD4wm/zxiZaMYpnWgT6Iy54loTn1IANb8WFeMM+W7aQ000S168ypwmltcVZpCz7XFs+qRGz/q2lUgFZJM4uf0S45ny7SIPEmS6eT+fbQfLHpJCNjNWev+Tx7OhUv9Dx7OsmYWFDrxnAkoK4NwUiUIl/lSW0UgsPXoLXK9ovpD+7pS87/xq7cQ5DLTdtZUek/2aJmc9+sAOiS5n4rvJXc6F/OhlPcHPl1SW3QCnNeePp5rBest4fWZvSCWCfxVaLHj8vH0AS0xW+ZJOsMoGA6qsW4sAMGYwQtJusdsWgJxbotBWUu0Tcy5lhz7i201fTNelfQJH0jo401cxe6Wmvd52qWXucS/tkzrnSVwo1xkXgBk8yr/VlMslUBMSZNS+7Ar+bpyp/E889+e2i/mF2WEcyacy9vrTZPije3srj9bJrjVdvslkDyKt408RMAetydePYsk5HPfkD3sMSLd7GR66LsuKwFgtQsvyi2DgbS3m4VqY31fCx7sd/SWMfj2turJHw9Zb0M4eto7T0Z1g4VyQtobV7tC2ptc8Hn5ipauwrzT15I8XhWVLTLrqbSD2KN7bw9dF5MY8sogs1NXu9rLrzdtw4Mi4wq2NwgTl9zYzB9pZiCBVLXm+3lpK4zv5u7laSudU+jgtRnXNPISJV1KM6Qja/peKV/15quRNqXiqjOVFHuul+rVBW1cYEdn+D9X9BGVRqozc/BkoKxFlKtt0fqs1dui3AhofpN6h61uLDKPCp+8AWdGMZKMb7uGZW9XDWYvgpO8of1jszr3Yp4ZvneNf4BvYOx+zoFy7Hc0K1jblq7+e5u7KoPVrahqz4ZsXvVxKrrWccKatV17GOrmSMXtcwLuJVxxX+fY1kiUPpqGl21Cndk+FbXJzxef4+RGVEo3/rXCndktOVuyBiZD5IanhQuKrsfUxoVJCJkClFBxPRs21Z11yI6s33NVxzFs6jj+KZmqo5uuYZHqKkFxKYOvFWIYVPLC4iuMmrz6PFCVNDaNeajgo4HFVFByjJRQbqJiUyXjgo6C3123kWpuzx/j3oNlmT3/KobfQxrmAMzTPB70jRokddlOFB+bcx/owvvTaPJsI8hI2lAEA3HGDOEe5uYQhFTbcY5zyZdkHtVUWr9sIdIQ8mUSMxzRlTuSLssxxvfeoAWvk6HEwxcCr04tCklaKf2vhZRaEdklBNxR/mII+omSRwn43CUAqGJFlKMyShObAgMESQnGj39MESgaai9H2IiNvepgGc0GdN71sPG0xaw/8lzf6eWHw0v3hejSTZFzukRo3c1DAyNkrZ9+oSd9NloGIWcU0kAnQBVAtLicKxsc0bPqNkpC6gB4qcRh3jHHZzsWpGItBlE8HW8myN6LnETGDwOGY/JwbSZ8DuajmMZ4hXFu0JREgK2KM4mHsnaCe0XEEGLxGVAGnk6E5ISjKlEOGrYxKJQGr5HeZU10uBBkrlt1ipdv5r+1mTtHd4pk2+rbOaWhiJc4ODsziCpVvJNn883PtZ+BTZB/WfmWaPAs4twaVkzFvAM8+ZIWmLRcfFPxzrJ9TxJdd1Fol2WZKI5n4klSnTRMdhPx8e9Mj4eo4VYkofWsjxEs7PodGQR++Ygm63GPn0e+xaeLJfubq5gKOxqnsGqDu9dCRM7a1sXbVb+LAyUHPgiye+jCGiKU23IbmihyiX8eJHMvODHpzUt8OOFT1vw4zVwozVbdzzVNanm+o5n+oZlE5/Ylu47vuKrjqES32DEtBTPpL5p20yDOl2TqPw+XsGPX7tG2Y+/7X/9Vu7HKyVuu0ZsUh3M/++tW2IaVKGObzu6Z8Ky6NHA6xUzrNI0grntC6zyfMN0DUslged5jmlCL4lHHPip438V1/V1jTKNeiZInQbLGc3QdUd3TVNVrDJWUU/XbULgX0YAfCGKA19Ypq25msKoQYkXqLpDXd1QDdUhFNhnuxZjWuCpOtH8HKui66PGCqzSNWUxq1xVcy1Dp8gqu5xVOgza7J0RW7MIM0w7sE2H6MTRGVBNdeqqlhbAE9dToCsGLEyDQIPHPlEtEuiO69iM6bRkdaj4nmYYWqAjVa6lmyBMps08onoG0agNKxrb8TWgyyUW0OSogeWppmdaLhCSk6pzvTU6XcwqwZMKDm1dDKe33T9Q48zyxIQRn+GJq5iWygLHsk3mgPx7rs8US3NUT/cYdVwbfhieC+tcmD86g0W3RW1DsTXmaprLynjieURhCnF9k7gKobZquQ4DoWGeSzxDMSwXRs4KYGIpZqAHiu+6UNB3dNUjvuYCT6C79J6GPeqGPX7H6a+t+zDC9FQpLIPQTdP4Bp2qOPAPqCLoX28YiWJZDhVxpTtm5jaBSZTiRcBK1eaXykY0imBF6kfiWtR0AGvau/hHbBY6Ia5pBnihOd7E4xf58O5X/AQ1HKjYEYsBFKJpT9y/4qPXEQ+kMRzzEeK3B1FHu3Ti8Qtnie3wwwi3tnGviK8KJ7Q/yq4v2ya/EAu2vwNLnjHvTnLlbLJGzfCPYRrmbM2JDK5RrVlCsARtkqiNw9bw/ZLtwNed0H/kQ17Wpuroxmyb+YtaG2lIV+25DR0PNtWQY5cMTt44baIhDZTxnIaEat9IQ7qhq5UNxYpxIw2ZhkWKDXF4CFh2oC/EhbAj9jug5omP5xSd8XA4SW5vksszY3Kt7bpbb/I/kw24QplYK6qEGLpBPUNlZqD5lu7aIJi+5jkWaFdXc8Am+Ba1hD5liY6YPI2wyzTqT7bjFPK4YsDdo4h3ssdgxcT/iiZP0nePEfsKuk7l11N9URavUA0y9QNd9oSPN3kUl5GxONJLPQ/ZalqOAs4FAYuvaEyx1YAqnuWZYOJULXBdPTB8xknGj0BfwkfgOGmurgKvXZWpluWbYER9l5me5yoKNY3Acnzd9LY4+I8/7IffWKpOvR4o4U4vjGIicWAyZxlUOBt7ws4JHSd5rtmTr1MYdaH1/4pVi/w6OSOaW0e8ukh/g31DW7DVDUECvyeaUDbRti223KPYTKloizIMWc7m/AYvktKPZa5qw9cwCMHHwykI8dYROOzguTtvawlY1haCVYSTUFzEzSwD0cADEkAW49QGbvGO9EMh5NnF5FiQwNwNp4JQOp0M475z3wNGBMGNEIy1E28bd6bjXtIPfB0NpzA2Pr/kHD+dhNjOs74dAgVdvI8dTfts3LljT+kbURU3zN9RpG/DQQq9A/Ix4qssnA5itrjgBt2lAsZwK9NjmbVOzwkVgUYFK5UJgkhZ4PASzdGIpTiSpHbSOZjUCDqEU596CsLCI4AXv7Cu8svlY6Rpx0b7wK/KT0e40ZYzjET/LorytRJ3Hoa9qegZeENsTHnGjrha8j3toVBZHZjlwKkOesn7dvPo293B7s3nC4buce43Dv1A4M4IdSW/FJLfScDH/leT/wOPXVF9+kJRdKLgcQnK8y2PfJ55+T1bfGaLTUSVTA+AExVk5txVywQJNnRTR6gdaTb/O+8dFGx4wdIW7GHBahVsy59lyoj2bmEwJt1+6HEHlI5DtDJRjFSTn1uJthI9ksQEJTFm9+2UM/xW9W3d8KluK7rL1zB4XJzMcTEcH4jbPvwmhnuM7qx4/uXgyLjjiG0U6r8X1//jL6bqTfck/QIsHBodS1E8Cv+48D/chQDZE1gKcaXmwf3Eu/h8G9w0iq+zGjiMQeKrSr6nquV8zYLSip76GB6PFLKng67b8sKP4cH+5bd99SQ8cHbg4d3N9Vl3/8vI2h+cGO51fQhrDOOaOKrfOrl321eB33LGn9s6fthjl6PhzZ3/hV46o/O73hW7u3u86PcOP54b/F374uTca51N3N1674o8js/bo3t6dXJJ9/zL8w/1p0ule8Wa/jXdcw7otT9qX+wbx+2T6UX/sXulNkcXpHd4fuc023dqD2g5ugJB8npN8zPpHZ8qw8ebbwdt1m5eX7Z7n+jl6PBCubpnrbP908FB96rd3btoT05o+/PZ0Zezb5df9iYX7ZPI69XJyaA+PLsefTvtHZydaKPD0y+9u/aeP7zQTnVP+zz0+2eNm/Zk2G7Z4VHj4Btrqw+05UzZlXPvX599cYnau9auntzGvrnf7yr+h/q3j6F9f3Ndfzjqq8bn9pl6Q5qKq+1Pb4gzOdIyXh5p9XtPOws87Sp0271vHundu8B8aEel7VPk68HHvc/HrD/Z9y+an+mejjTAOuzqKXs/fIQ2x/Syu3t8dxwGpztnZ52bD1dTc3x3/nBlec2zj9snH7TR3Sf/yAicw/1hYBw2WgMl6OPuQiIIqRWYDO9w/VYpFt0b7Wzk93sKa/fu9r8Mw/OLbuviw2h8/uHysd3uftwPH0LoquoNTnr5bsCw7F6NT7/dLtMNPTpTt4+93vjTvTnq7n2L6men1reDuuNft7ofJ3Z037336/Suez0s6wY3YlvdyWQUvf3tNzoa7fSfcMWJ8JE7UOK35IvfwCsAlZDa261MLyZ2vHaBN0Nu8GL7+V3Y60W4PRfeDrjrgCukbLNuZsIL7BL0ELnz+f7rlKoj+9w85i7yFHOsZG85+MiR/nRylnxZBXqCICtVGCv4bmsG1SbneBUXcrFrnNPfMzrf1mzN4VuMYRDGL2zbMcA7JrjS9WPMw2rVHDtSXncYcpuct4zoMWR7JVsCZCb0wGI/xZgzMXTKlhdv6PrTcexdKCuuEcK25wyzNYL4WVgjJGXiNYLhwGKAEFvxbdP1dJe5BlMJtYmqebruMYvoVFdJxRoBO0bDARtvaH1QvijQmOq4hmkbRGduYDi2xgJYxtg6gX+5GiMGI9Rw7dyiwABrTv1AsTwvoCaDFZCl2MRWXUNTNWLrYGWYrhloB8uWAOCSsPGA9sAy8QXgyXDAtmQfHGwTuMDZMiId/e/5zfbvsQMsbWRv5cBa+coS3JW3fwxqGKrD3tZ+d8fv+P/98P7d76N3v4PZHw5u311waBM8wL/YO7+o3Xy8PKudH+4fHZ3XaDp3d37/LS7++28j/PpTj9GIiar5o2nv3e+98F2KxZJUj7gkYjlQo2Bf+6NJlNbFQww4kAasZFgIX3FIjOTT2Fmscb8z/QhIgXaStvqwLuGoGjw0gH+O4RgYGvDEzX8veMPDCpLgCX7ajxFueGwSZZW9D2BsOOqHcAUEDAcU5HUWevCGF8zyTYFIYcYpBKuZsBE2zv87geXHGKHFMSRlmAUbcGyRAUxmhOfzeeAJSCyN+Isu9TGKBdRAXwRExDT+huP2x+CPwft/8VH1h+HkbQ1FC3/hgu5yMAl7b2v4s1ZD6NljGHYZjsJQcv4huH1s1qsjpukEJvEdL2AEvTrUCsnyfQJSjdL91Y0lrOB1x/5iLKPxV4xt8w9R4Y56Q+rz8+spwyIJ7E4yWUdTF+ZMN9sgpmOvC5KR/R6AzNFUPfPwF6jvNNbZW28KDm7JFllOhcc+d5kK16tUuK78XCr87ou752QqXPwsqPCkzE+kwn2HKBZlnk4Io4HDTM2jjm1bgeMbihIwylQjUDQ/p8JVT9UC5jLmQKcofOAEWhBYGvMUPfDNQKeGyUDP/0AVLqIJExVeNtvFhF5m9oO6eC+sQPaVsmPg43r540bhMcGHu4WHKjysF+vFkvXyWuvFWsXjRlkVjfIqGhVVlJG2W1bvbnm9u+X17pVVsVesgj+sqKBIWPx4r/xxs/Rxs0iFKh6Xd6VZTkmznJJmkRLkXKu8wVaxwfhxscH4cXmDrfKut0q6LgenLGW0DGZQl+iBqaj2f5jREsctBaN1PKgwWoZdZbTsn8toDcjX5nVmtMTPgtFKyvxERsvGo2PNDYAQahuqyohjGqbueKbOdFhemL7vmIzSnNGyqG8hzCesOMDiOZqrej5GexgG8yyTqrrjQK18H/MHGa04dObljJZWZnG0MhuilRkArUyl62UaVgZqIks6zLofmLYFc4z+R+me5AQ2p3vibegy3WNaFbrHMNbXPSXhRThUFUFHZYX5YUaivG6ghe/ln+fKnQz5OVn2ABa/uyGHGK2xAT/F4FihT7UJ87oDxK+F1XQ0ZQneJiyte/y86//iOvlldeawPeJ7XrmfBZ2ZlEl0ZuCaqu8qrua4xNZ0yw10T/EcRkxP8b3AR3B5i6qpzky3xzIp77PtvvcCWnOWNZkepSYJjMCnqu0BdaoFKwANY4AMD8iGtYDt6izwbDWnRxmxTEtxHIxkUzw1cMDd132fGWqg2U7g64bhw1y2ltSjpTpUKAlJiCtEMY2JmlGxFTJZ9cE8HS19M3swNKvICs1KiqyPGapHPSb6tapCEwLyN2uvJKwjp73iU7My7WWZFdrL1DamveSIv0x7yU+N0qdm6VOr9Kmd6b98czm9pta2a3s0esoELk9FrjApL2XmS2lQ5fv4gLe0vJUvr5eXsvOlDKh1N1GZs7r4kl8AorUIFG8M9KziRptR+0WtuQxfMuimeCR+87zvqRb+daf2YfiQ/Ya/hHYPwkEM/JydWvwNOnw00kMj0+HiZ0GHJ2V+ch3OAnB5NQzY9B0PFLFuBr7vE1u3LFuxFGrAXzZx84E54DJrmhEwz6eOrjquZyuuzQxHU12bUlejmukQ33oJHT4znRbp8JkptcoH5qofWKt+YP99ZkVu9qc2K2kQn2xWxMNys4KxMqVmxdr4LnJ2LpMAq6Nfyi+F4OHKcFwbsFvK/06GNj5ywDOM+H5p6q/uLNJ1eBXkaS1dNz7QnWam68TPgq5LysS6znSY5WqBauiYzYSqjs8UO/Bci3rEBFVimqbiWa63QNfxwLiX1HYJcySPldgWUAurJMv3TduxA9MPHIUZBO9aeypViGWYTn7lrzLqGDrqOscwDcs0iOdrpuERlSEQQ2DDfxXXdNfRdsVV/7//ShlFB1Oej0Oa8Ln9n5lIQBC+TsQGQuKS8LQ/5+0i0MdOjw1uJ13p4k9Rs1QtvFGx6Jpr227xpCph/6r6hMvF36JRvld+cy5HWPT6URa9YN9NHq7Z+ZdTngJHrrAYG/d9mWCLqpAJPsSP6VdZtNa8EI3V4yxugX+DJAXPMe0yUGtshFJF+2HvKXnT6HapO8Zpwfo0RAb1Pf7I+H80mu4wfwqvkpNZEb04P1wkvgURiXDMNP4xfogpTDFxaiy737N4kNfwj9fwj9fwj9fwj9fwj59qNzvBdBFT7JbxazUYzl4WNh4ll26+lmn6r8lb1LBJPWBFZjKibcsfbqcRxaal4k5OWQK1F4qMzFyJmRbneBYbDqis8Cf4Fb+RSBSejG58ga7s8qjIOb4YXEikWVsp5RjXGTFUTHcKXm8tvQ6Bt+pBL/OQ/0QdxMmz+GzGDSVMqAWKoTd8wswNAeqFRN8MGKoGzJM0oiM25g2BHrhl/HU4htKgBjBRFTfVHLNnzDjCFpXAEHzmhfyKi0CoyRrjCrBP71iK7/aU6UO+mEvbfRNjHCPFv6i/xom6uoz2QNOFiH+DuWKhvHeHaheodKdPtV9E6jPosDeJaqBVoEkPQXoG0FKS4EvcUAUNySjm/qJPmBArHHLQI/yVoDvEEEG/vqn9Qn4tVoZlgWswDLQW9Ngj3j+qRSNx6x51LJ61gLbEJUnvSUAigImo9ZnPT11Ql4Ky6Pkecg/TAQ5gSr3hz3/RfhUEiItX2D+BdgIjMGa3HGYxGQOuqMPBPUYyhwlkHh/w/45quqLewRcTcBW5SET0HhPzxgnREHApaRjqC/2k5xEOxpixWjhBvZ4AqMH0/ILYfNBgk4FBgF5A+fMJYlvBYA37HOIK0afA5p7kpIwPPM+Clg43rbVF8iOUBQ5mhMLQo2E/7mkfVCPC4oq5wRmTiRgwdfhAOcAdEp1dOhZ9oI8Ztn/tI1jLQdyvjCQuDTQSewo4muOh6F2JoMupKp5qdwMQhRJx4EnQBgkTQ8SVQngs6II79WEOcb6kPgdOEl8gbQmXvBSMi7fKSeXTRnQiJpV3ly9L+LDLgFFJ4rykuxnSWJqXLZ5nO+hdBaBwavwi0f+Mmf/uRDhK+PRdrc48Oo0EkFVandyWyC3X5Zh7sVvAFQc/UUzziWacfyPUUnLPCo1/nE8O6AMXTvAE6vNhRvF6+bZ4SdM7tSbwmj1SFKk3MQzVONca1BNxcjAlHcw/Dh30S64vUgnbgHEFR0xMQ5pONt6fWElgcVsR5X7dEbcHin1JAc6EUkua+u+I6xeZeb+7734P30Frv/+GbpP7TsqYFLMApCql9aE7zNAYOVVJpxYgfu0PQFtJqDd7/CCYWxDsSMKABEUNyRzTOFtGYeTjxBpJbtNaI+4sF8fYp0rQmbgQL0IDaxB1HpjoQujHPJgo1rZOho3K9HkNQjZKJtkgmY08N2V4+bUy/GFlJeifjbUy9+3mebqxvGNYWRmx+urESvA/yWWhOo1CL1IlAsmCikgl8udZgvyZTKL/AkZXpL47i3XQJ75DmGA3SwqGyT7BIhS5BtHmAveuJsLamnjvc+B36/X5RAv1JMzO5jqQ4Q5L1Ueb7FZjQbc4AUInv1znCvU/F+C8emoUMNrITDUrTQ2tInfdx8Sgz5kbqdGvmByN3OSYm0h0RVRrrG0dDZ8D327U55O5melQJHjJ6bBAYkrTzpV2YjBMx2uDnQgDuWJ8K7yd9af1cnMhQ4WuqGge7P/C+SBZU5FGpDUeRtG8KTHhxW55sYpZsZubFXOTl648K9bLX5qbFbv1PJmyK0HWdHyMUl+CrOP57DbmkLum61NB7ov5PkWhnvV+VhRqoyIb2n6y15OJ81naQbFJXtgTSjcDFgFyNsjchF4rS3Yxp9cakr1Xz5Mpi4qcl2W5HCc5GsvkZMW0LEt6AZsXkqrkS81kB+483oGr0n2zW3VzpaWZk5ZN5krC2jYmLc16nkxZWtbKVYGVlcnLOrkqmo1KYtdL5FRB7HMyOW1OvEsT9JylW7LVS7qZTdu5gion1mloyiYFFWrbmKDKGXKwYllQ18o1iJWVCeo6yQblhDdFYsl6klpBLfmhoro4UUmmiTVF1sQfij7obgYCOtcJzfbty4T6Q06o524SrizU620S5oT6Qz1PZk5O7LfAqzUMtla+AZfW+0+z2mWyktva2s+Y9Z4D9TG/ts9Pj6pEhSbFxCFTmaTs5yRl/hbXqpKycJNreUnZr+fJ3KRG0TamUTJyG9XkaupLkKutmKDsByrA3CL8QHJF46PRC/pYO5tJE0IHtf1mLZgOvDT1S07Wk6/FjEgrKZP5g5zMm7O7KXjXpMfWEX2zcj8oPpSF12krm0u9dlBfqmf8lCrbk3redtEKfcydjm1+a/igsVyvxzxx0ppbfc/pdqHhjfV7d0G/+3Q8LmT2fAlBzpp5rno/2FuuJ3+f4CYNLiO5y+7iHjSX7OULCeoy/dysqC5lYax8Nfpq2V1LNjs0U7Ywh7MWJrMRlbsdccksOqfMkBzmDMkmE3tibRtzng7reTJz3sh6m71aaY5LUetznafDxhxy18oCXUnuM/JA/yDnyZJF+6i4IuDbHhh58j6N8qpcRoKDRPMfZaFhO7X3cuxMGgGNN8ZK5gaPWOqynoiDY/zibVqZFP/Fg9R2JOLScL/ZvFA+w31GvL8gvhXBUjzKTURihWMRNMdVF4/zrgUUr3REUuwX3jvsQ5d7TzDesGKO10V93ii0kvRF1JQ1VHG6c5Sb8BvdA9c2uAd+VM+TKc+g/ASak3isfAKV74KvPH+kVGNHjUpimyp5AWpFrc8md7eatwXtNCer1irMXV076T9KO+VOGY4zRp2wSckCrUo1DaD0cgb4ODcfN3rKoG3wlOG4Pp/M2DEDRbq2b1ukOvP58tU/z4M9bizTEcmsvGB/Ko3X+r3cXbGXWSrbCZfqzfc165zIUZ+M6N/koutFTTFTkbaipnBkTXGS8VsExS/WEVEheL5MO5zI2kHf6NGOvsGjnZN6nswNuud6+WnJWu75SaOS3Kb6EuSKWn8K91zPHe58zBh1zC+vjCt36vvxe66lxxX7lh9z8rzRUx19g6c6H+t5Mje4V69XnOmss1f/sVFJbtN+AWqbK4aM/EBpzh0/fZKU9NDD+67nzJuOMalLlY4WxaK4WJWa/pQT67lXBVYW6/WuCuTE+lM9T+Ymxbo8/H4tsf7UqCS3uV5kSzm1zWdEtvwgsSayWJ9mbBIn8Be4FVC5a8KLiMt6JaJ8mhPljZ6m6hs8TT2t58nMeRzOW+DQ8k7srHhUHFAm9f4E5+46HlH+maW9mbmxNRxLzRtKvnWeWW+JNNQxiEOOUF0638sSUcOT8RAvGHfGTNyjRuQ8kb1MUfYsDee6lJU0qR3+TEjHvxtExU7zO0gYj4t/E/VfDUL4A0M80P6PCH5tEJs/QHOFexDw937zl4bxP39sHYtDgz+23uATTXv3P4f2G2VHNfBfvwLv8D6+6DHODqm3GfB9giaMMC7Tfp+OedpcvIjXiXPGxYjgt6wDzhEy2tTjm3odhD0Y8ITi3nAElHRwIKOtJNluJ02Xi+BbGLOePdHNHZLCwPhp1W+28K+Oy0CeWSdFVsFE2PmyHX7RPh4W3hjWjzl1O/fhsJdgFiQgaXgjNeJfQgXD6aQzDDoRVIiTAlmTjs+fOLHoAFOxDQd+BJRMHhjUnuOArn0Xl+87CbaAfP8+yymPrNyN0WfGDLMtpo+TmhDFISHjr62WDtXhqy2eKs4P70N/SntJu//GAn/iqDaA0XhlqrpmUqi6aSRVv9lqmtLflvS3Lf3tZH+35Oeq9MFR9qOCYB682DRFQ7wFXh2vX1QmauG9kmcJXuz2Jmmv0tEvawRnlJhL2b+NeO6IWYMYPuV80sw8n8TsTCQP6yBZf8V0TX/o8g9D/mHLPyROYsyT9EOVf8hVa6b8w5J/yFVrctW6XLUuV63LXdA1acimAzEnBJDTPN4Sibd6kcPEifsmOiV6I7oh6BeEC4oFqYJGQZyg6k+ur/i0qgK8yKsZzM4NJhglpiNQh9KEvZaFWSAzPI50omaQHGhZBNRHFfRGIhadvgBtkfS5wnU/kLH1NuYQVzGSkULuqrlSWkUpslQpLVfKqCil50rZFaUcuRQfo9lS3zMrwRGREkMhwM64xp0Mbxke+MTQMMLMJF9txx9sZ1anUmNibRgizIdUVC0Np4J4qgjk1WV0PHEZ5e6QIXJp4m6cqFNTdNcJXLbtUka2dZO42w413W2XMaYqDmWOjXKbmonY8arD3wTFkWdYTZtIZYkYimJB4/xoKzUygtR8p03DWtRJuV+abYCUGnq+X8aCGZCSz5vQDWY5KrW2qe5627pNvW3XdZ1tW1Etx/FsT8kAZqrFvGSWfL7vPxp3934Fw1SnimGaY1kWzy+ffpe6rfgETTZ6wOuxzrE1x9FJQSR+etYlvZplXZYwdRPMsxDM8x/JPLfZCq+Oo+ZzmBf36kXlziGagguN/yzWJb2aK3dgLlPPOlkbKAIMkQOkdGImiBdYfBWueLbvuKq3HZDA3Nb9QAPljRpctzETixZ4wjCuzpUMgWueYCz6FtwMnnXdB+8j6NHYVKW3YYRvWttP/afaHvef0Ie4Z2ORcdmD/yJ0ElZHH7LFzV/x8qS4Tsz7ZsIfhublZcsSjm/i9879sugsf5+z3Pr+nb+XYDhzSGAx9lcnRqf0NV3VfZ+CnAe6w4jtElOztICZquqDZfcDXXV1z7Jcy4ZVn6ObtkvB2iss8G1NQ8LGwx5uOGysxjxA7l/xij2FIY+3deKfye6C+CU2o8TfQNNdlKWE9yaP76cTnv8DoeVAkLgcgQDrd6TnmoOnR6Y9fZ30vz4+flW+TMfUMW4jjvbLxrHoRQmA2jT0PwnAo7HwvhBW6SlpGbPcA4tBlvgAiIcCCy5DCs0hwkmQqY5qq6am2I6eh0wVnhZRdBkyleuLHp0OEH5QLkNQl+DjZMLrmoD+4xs12KnQm0zH8Y9oMg5HfHXlTaPJsI+UxnhyE+h81EFIx9EkjqvdiqORpH7o1wc4wecg0q6MbjsHjw9eITdjwMIDdTK6Cz80CO7uhEirAFuOxQWmCI4F7fH5y/OxRzFobAbdB1NvIjLRSzrwz0p8xUscS6igMxyl7/JF06VS0of8wKfrpdmBdxSnYuB1XcLK5RiboRv2uO76i0s+OPydaMQYCkMi9nSEyFyFJtA5hxeCbglp8a8tdxr2kE5QwS4PumcD/KNTrF4wN345QvyurEl0+8dTgRo8UyMiUE7C8hc4iVjZR2lLoNqjrkc5tC2SwBUdaM8RfpYp/HNom3WHSBV+6nMlsSVn9Q534s9A/YP+wPI8uXfu6W/3auEBmpkxeo55IYP6BHrylh09DX13++lgEuxuB07dNTX78mx02UdC7gXM8L+33qc837sXdzSzJ/sT1k+ethDMMfmBZ6M0+XEVsofk73OhzsTPP7/zfYL7YehxcwBCC2vAoS/2TJCJPh+DlRTHcHxLB+nWzNbx016cEL12jnipAriY9yzG39ySdoX/9a+9R1jL/nZ+elRLv/uFKESrnY/GeEN6u1bHrCb0Pox+5bZ+Ed7mrAYNcbOT+sOHDC64YuLLJOY0O1cJc7SOqCEGMc5VM0dLNERlMqBplOGTG+/ph8P7gnJoT+6HR36pctAsW9IBYxZhDhi+yc2HSuWsQ6WuxiM8Hfl4QyiuQTMNR9VwbzQZmxabTHAEzifgcoKDlI1UWeb6RE/w/A+iA/2zD1dhrgN7jZvra9uxZjtgWIYOnuwaHbAsohGVSB3AfVYR2toGX1H4abVPY5yeHoM/OHKwRLB5/f4oOMgRfHBifDg4e5pVx46iag60N4dgbT7BDlHA6TJUieAmR+bjTM9oP19M9yQ4OWvLdNsn5zfXwcmlWqSbGMBmC5T8sxkNNVg2ViLRfT4cc6KR3GbYA7cAf82j2K4fCv8tpXj86fDE/3LwYYZiW4fBJXNlm6QUKzuOWUa0baAvZ+sS0Vyca+IkrFSiY0BviWzbPL7waY7safcxUj+Mu7Nk2+BTa+o8RpP5jLYdVVXyU/IsO2REXufAD+ew2745uNgb5ei+//S0e23uBrN0OyoQToznCwh4pxq47DKvz8XpFIdrBRWJHJ9DrvWJfiK3eXK7N0+Hny+nJeTqpmLaz1ccUAP0mOiy4miGAzrgcRfN+K7kfHpD63yvkaP3wfnm9afGRQm9jq6YmD9tOWm2jDKaUWEqmqEXdAfIghCMjOzlBNvVQ8eeyD04cCcPj6dnRlTsgW0rmmosa2uUHWKXdAC4YJoGcczcfJyMaa0xxiVrTZWIc9Qvl59ZjrjuQctpPnj9WeJMRdGIpjx71tk27uUouqze6kPwYOhgOWFwun330ctR+6V1oN4Mza+z1NqKpRHFfrbw2vgPzFZFonY/WI7Q90dm38mZ54M70/p8a05mlBk04ugqMeexdQGhoMuIolmGRKi2Y8yI59tawuyj4W3ocWHeb2Ydkhl9cvXZyvlHB4OWfa/ftWbpd1QCM0+xni8W4JvopqHK1hrcNxDVkGMsL8dxchC8t3MUf73So77ZcmYp1k1CVOv5Hp3tGIqqGjYpMx9L0HvcOrb3Hj+f6nl6n0Lqf/vQnKXXACVK9Hl6Tc3ptVKSMfWLnhMSvVRIZNajiJR0TOY7OCef5Oy89cvLo6tb8mW34NfZim5rCq6yn2tPeA2GbZmG3IldDrANdF4gBOBSslJ3rx6ikxzNV+SLO+jf+CU0W5pjGM812ViDoZuW5cg0X8CifklSG+3Jp5xXdNnG4WkcB7OkGgZMJeu5Gg9rAB2vGapSYO8bzlsBnV0gfTkT2Li4J0FeSD5/s6/Z5+6X2V7YmGFMnTc59fm9cGBJDY6Lk1MnvWl/UGt0YbWV8VuicPem0TrKeXGX7umX1t31zdUMhVC/YTjKGmKMjr5KbNn7BO/NQ5zuxZS+7zphTtFd+hdsenujq7OUElPVzXUmnIO54AiRFd2nkM0hr/H1TD9v5MkLjPDKuZuWkGeDHtbWmFuOBmNtK7LAHoWDufQZt2rLy9P3cOlFI+N6lj5YYjiWvvTqaFbvYiVg2nD7QJZGpA5XccvNnj1Ha7XzJAeDr4Mntz6rA8AwmbbpLGcqylhqKKBBdF2XWXrB89iUcXPv8vDwOLeqvxzWL8/C7nhGGKFiG5nx3NUx1qDhaVxuYsekLcfIJnk4eH8kU+tftw5P25eHRTWkwgLAtNAxey61WAN6RqbshvMFcc7ASrsSJextngcHYz1P8M2de28eRiUEO5ZFzGdrf6jBhDWxYxtVblhGKvQDsy4M+LbVKH5/hfHApVLSaj/ctCf5bnT7V2cmOZ7tBmgsxVGddboBmpUY8iLjGO+/vffvMSbGX4H/LfOy6RzkCR9PJ3t12i0hXFPMNQk3YOmmLcH/5cT9Q2Pv0rzMUX+zF4xPuwOnhHpLUe1nb3JiDZaqod2VxR0PE/gup5T9hIdJz/V5Dg6+fP5k5um+fd/aq9v9Wbot1dTBGD9z8cGjjTD3syMrleM4G/CSW5sfPn+5Gue2VDDU5f6pdajN0mvrNrG0ebN0Eb2OQ1TdsPM+GsXpFwfXzqVV5PKSaZXSdBWOrhWFaBqZt7BTUlrF8WyO3OQgM52EIj5+gfR+X3y8F59jiSPTDh2B3yafpr1J3mAkgyr9fOqPusMBz4r7dNB1W174MTzYv/y2r56EB84OPLy7uT7r7n8ZWfuDE8O9rg9d8NSuiaP6rZN7t30V+C1n/Lmt44c9djka3tz5X+ilMzq/612xu7vHi37v8OO5wd+1L07OvdbZxN2t967I4/i8PbqnVyeXdM+/PP9Qf7pUules6V/TPeeAXvuj9sW+cdw+mV70H7tXanN0QXqH53dOs32n9oCWo6u9s7bXa5qfSe/4VBk+3nw7aLN28/qy3ftEL0eHF8rVPWud7Z8ODrpX7e7eRXtyQtufz46+nH27/LI3uWifRF6vTk4G9eHZ9ejbae/g7EQbHZ5+6d219/zhhXaqe9rnod8/a4C+HrZbdnjUOPjG2uoDbTlTduXc+9dnX1yi9q61qye3sW/u97uK/6H+7WNo399c1x+O+qrxuX2m3pCm4mr70xviTI60jJdHWv3e084CT7sK3Xbvm0d69y4wH9pRafsU+Xrwce/zMetP9v2L5me6pyMNqkeunrL3w0doc0wvu7vHd8dhcLpzdta5+XA1Ncd35w9Xltc8+7h98kEb3X3yj4zAOdwfBsZhozVQgr6eycM0PsfO5bgD2erEF0g6ceJAF632NrzYFgd02xgBAjIcl75PblFsHV3sb6sjDJmcDIeYXnMQTfsYQZWEY8bJDX090HzFd7aNQGHbuuM5224QYKQTsxXiGDZV7ZJKgiEmhUVYzU58dh8n8IzPAisa9VnkjcNR5RFiSTNZl7QdVd9KTyZBjUeYtoxHOvlDb4rzrTOh41seIxsGY8rBHsuKj9lkOh50puNe7jx4tNN/YjFF/CBYnEX/9sDc31RLUTwK/7jwv600f18nG7csJXCSKK+D0SeixGToD/NBbPmQhV4YdUQiLx4E0eGREoUgiWIZwfh8vESxyJSHD6e11EqL8vSyMJI8cgM4FYobJmURHPEZLywRxcFnsbMrKdiMi889JuYqGOONYG2kWIT4rup61NCYS5jnmCDThqZogcaoxwKmeoZPA1dnms7DDD1u1uIVLz/6fO+Dj4BymEZMmYqm81MHHmmDsTP5KPbkPQwsSOrsO9V6I3KEdkQ8BA+3+et5gXUiLDI9fJ69H/QmjX7HY2zR7LPir8Xxd5ogWRxnw+fC6KLDT0ehCHoSSTbzNjwJyCuz4XiVoxjZAv9Y4LNKkS3Z/axcutHXJJivSTBfk2C+JsF8TYL5mgTzNQnmaxLMJcl8TYL5mgTzNQlmFTT2axLM1ySYr0kwX5NgbqATr0kwX5NgvibB/Cdher0mwXxNgvmaBPM1CeZrEszqJd1rEszXJJj/EHP9mgRzrlC/JsF8TYL5mgTzNQnmaxLM1ySYr0kwX5NgvibBfE2C+ZoE8zUJ5hxyX5NgvibBfE2C+ZoE8zUJ5msSzNckmK9JMF+TYL4mwXxNglllUV6TYP69BvA1CeZrEszXJJivSTBfk2D+k8X6NQnmaxLM1ySY2tZrEszXJJivSTBfk2DKVb8mwXxNgvmaBPM1CeZPmMnxNQnmaxLM1ySYPxXrXpNgvibB/P9XEswE/6xNPpyU458hKupi9DPN4euHVdDP8HgBoZbQ48H46eghnHjdGOoMt24QwjQFPBpzhB4R9hP2cdcB5IyXxa2N2hS3gGrBeMhBp2o4v2tR+IigTpNuJCCMeGlwlGH2TqO0Xh6vwxBFhx9jIuqYBOsToyz9wZevf2zxC+cC1ilBkkKYJI8OoBrae/rGYnwzjiEFdbkI54XnwVjMTcCkY0rCoUw9R5XiWF7JolZqLQaYjGqTh2EtxowV58w5XmGrvK8JblQMISaY5wlMo+5wiAHsGFS0TaNtIGb7NkG9QnbUpoNe2McZF+OLcaw6OuCAYQz3AXH7Uepngscmd3anVgdPkb9PeS1VDNO/l+T6QpmAvwWOWb5tATU2RM0aSa9kpl2IaNhiTwToHItqKqndhrfUfcJAUgzkgm8xnuxJ1ILjgqhYLnsaxjGnuS9EnNcQOva/VQOho9J3YrwaGeodnpZFAseNs32MTBISMq65WM9DApCFTHIT/qTjmcqHiPCFNqWObs2FhUrJ+GPrmCW0X0a4KZbNuhyt+WK18fCh9ktLf3uk/5pgPl3yOZUk3eJpMhPiOA5zKp2LcKFauryl21rrUBbqKqWhbJO3tRa6Ub2qA7va213VfuFe8KSqoCKSYMGkT1njm8CYas3FSSGrnAhUdmmdYwJSjjbF5TRhqsA1FDsiW6ueE6C2r/E9zZqotLwPCXLimIGuWPVmgXxqwFwnko+79AUf64vPCZDU/2rpFahTsmJAWwjChEk5blkE1gzV0EeufGrqTpWeyH8lFEXTeHtopIqigeqxwVVeGCEDZVVRYsyKzc7DuWrOxSxZSUKb6wGWSLIoY1o18/Afa6F/NCXwjww+MJv88YmWjGKZ1oE+iMueJaE59SADW/FhXjDPlu2kNNNEtevMqcJpbXFWaQs+1xbPqkRs/6tpVIBWSTOLn9EuOZ8u0iDxJkunk/n20Hyx6SQjYzVnr/k8ezoVL/Q8ezrJmFhQ68ZwJKCuDcFIlCJf5UltFILD16C1yvaL6Q/u6UvO/8au3EOQy03bWVHpP9miZnPfrADokuZ+K7yV3OhfzoZT3Bz5dUlt0ApzXnj6eawXrLeH1mb0glgn8VWix4/Lx9AEtMVvmSTrDKBgOqrFuLADBmMELSbrHbFoCcW6LQVlLtE3MuZYc+4ttNX0zXpX0CR9I6ONNXMXulpr3edqll7nEv7ZM650lcKNcZF4AZPMq/1ZTLJVATEmTUvuwK/m6cqfxPPPfntov5hdlhHMmnMvb602T4o3t7K4/Wya41Xb7JZA8ireNPETAHrcnXj2LJORz35A97DEi3exkeui7LisBYLULL8otg4G0t5uFamN9Xwse7Hf0ljH49rbqyR8PWW9DOHraO09GdYOFckLaG1e7QtqbXPB5+YqWrsK809eSPF4VlS0y66m0g9ije28PXReTGPLKILNTV7vay683bcODIuMKtjcIE5fc2MwfaWYggVS15vt5aSuM7+bu5WkrnVPo4LUZ1zTyEiVdSjOkI2v6Xilf9earkTal4qozlRR7rpfq1QVtXGBHZ/g/V/QRlUaqM3PwZKCsRZSrbdH6rNXbotwIaH6TeoetbiwyjwqfvAFnRjGSjG+7hmVvVw1mL4KTvKH9Y7M692KeGb53jX+Ab2Dsfs6Bcux3NCtY25au/nubuyqD1a2oas+GbF71cSq61nHCmrVdexjq5kjF7XMC7iVccV/n2NZIlD6ahpdtQp3ZPhW1yc8Xn+PkRlRKN/61wp3ZLTlbsgYmQ+SGp4ULiq7H1MaFSQiZApRQcT0bNtWddciOrN9zVccxbOo4/imZqqObrmGR6ipBcSmDrxViGFTywuIrjJq8+jxQlTQ2jXmo4KOBxVRQcoyUUG6iQkql44KOgt9dt5Fqbs8f496DZZk9/yqG30Ma5gDM0zwe9I0aJHXZThQfm3Mf6MLL7LeYshIGhBEwzHGDOHeJqZQxFSbcc6zSRfkXlWUWj/sIdJQMiUS85wRlTvSLsvxxrceoIWv0+EEA5dCLw5tSgnaqb2vRRTaERnlRNxRPuKIukkSx8k4HKVAaKKFFGMyihMbAkMEyYlGTz8MEWgaau+HmIjNfSrgGU3G9J71sPG0Bex/8tzfqeVHw4v3xWiSTZFzesToXQ0DQ6OkbZ8+YSd9NhpGIedUEkAnQJWAtDgcK9uc0TNqdsoCaoD4acQh3nEHJ7tWJCJtBhF8He/miJ5L3AQGj0PGY3IwbSb8jqbjWIZ4RfGuUJSEgC2Ks4lHsnZC+wVE0CJxGZBGns6EpARjKhGOGjaxKJSmmAC9wYMkc9usVbp+Nf2tydo7vFMm31bZzC0NRbjAwdmdQVKt5Js+n298rP0KbIL6z8yzRoFnF+HSsmYs4BnmzZG0xKLj4p+OdZLreZLquotEuyzJRHM+E0uU6KJjsJ+Oj3tlfDxGC7EkD61leYhmZ9HpyCL2zUE2W419+jz2LTxZLt3dXMFQ2NU8g1Ud3rsSJnbWti7arPxZGCg58EWS30cR0BSn2pDd0EKVS/jxIpl5wY9Pa1rgxwuftuDHa+BGa7bueKprUs31Hc/0DcsmPrEt3Xd8xVcdQyW+wYhpKZ5JfdO2mQZ1uiZR+X28gh+/do2yH3/b//qt3I9XStx2jdikOpj/31u3xDSoQh3fdnTPhGXRo4HXK2ZYpWnEMGZY5fmG6RqWSgLP8xzThF4SjzjwU8f/Kq7r6xplGvVMkDoNljOaoeuO7pqmqlhlrKKertuEwL+MAPhCFAe+sExbczWFUYMSL1B1h7q6oRqqQyiwz3YtxrTAU3Wi+TlWRddHjRVYpWvKYla5quZahk6RVXY5q3QYtNk7I7ZmEWaYdmCbDtGJozOgmurUVS0tgCeup0BXDFiYBoEGj32iWiTQHdexGdNpyepQ8T3NMLRAR6pcSzdBmEybeUT1DKJRG1Y0tuNrQJdLLKDJUQPLU03PtFwgJCdV53prdLqYVYInFRzauhhOb7t/oMaZ5YkJIz7DE1cxLZUFjmWbzAH591yfKZbmqJ7uMeq4NvwwPBfWuTB/dAaLbovahmJrzNU0l5XxxPOIwhTi+iZxFUJt1XIdBkLDPJd4hmJYLoycFcDEUsxADxTfdaGg7+iqR3zNBZ5Ad+k9DXvUDXv8jtNfW/dhhOmpUlgGoZum8Q06VXHgH1BF0L/eMBLFshwq4kp3zMxtApMoxYuAlarNL5WNaBTBitSPxLWo6QDWtHfxj9gsdEJc0wzwQnO8iccv8uHdr/gJajhQsSMWAyhE0564f8VHryMeSGM45iPEbw+ijnbpxOMXzhLb4YcRbm3jXhFfFU5of5RdX7ZNfiEWbH8Hljxj3p3kyhm/Wxc3lBcdCUgkmaSHreH7JcmArzuh/8gZPEMSXtZydGOWpPy1qI00pKv23IaOB5tqyLHN6oaEKdhEQxqovjkNCUW6kYZ0Q1crG4rV0EYaMg2LFBviYAzg5KPnwYWwI3YXoOaJj6cCnfFwOEnuSpLLM2Nyre26W2/yP5PtrkKZWAephBi6QT1DZWag+Zbu2iCYvuY5FugyV3NAA/sWtYT2YsnUmDyNsMs06k+244Tt6J/jXk3EO9ljsD7hf0WTJ+m7x4h9Bc2i8sugviiLF5YG2WSHLnvCo5o8iqu/WBzppZ6HbDUtRwFTTsC+KhpTbDWgimd5JhgUVQtcVw8Mn3GS8SPQTvARuCmaq6vAa1dlqmX5Jpgs32Wm57mKQk0jsBxfN70tDrXjD/vhN5YqL68HKq/TC6OYSByYzDUFhcnGnrAqQqNIfmL25OsURl3o2L9i1SK/Tk5k5tYR+/Lpb7AmqHm3uiFI4PfE9skG0bbFBncUGwUVNX+G2MrZnN9ORVL6scxVba8aBiH4eDgFId46AvcY/GTnbS2BptpCaIhwEoprr5keJhr4GwI2YpxanC3ekX4ohDy7BhwLEhiX4VQQSqeTYdx3bulhRBBKCKFPO/EmbWc67iX9wNfRcApj4/MrxfHTSYjtPOvbIVDQxdvP0bTPxp079pS+EVVxM/gdRfo2HKRANyAfI76mwekgZosLTsddKmAMNw49ltnG9FROEdhPsC6YIGSTBe4l0RyNWIojSWonnYNJjaBDOPWpXRb2FOGy+PVwlV/lHiNNOzbaB34xfTrCbS15oE2ifxdF+cqEm+phbyp6Br4HG1OeHyOulnxPeyhUVgdmOXCqgz7pvt08+nZ3sHvz+YKhM5r7jUM/ECgvQl3JL4XkdxKor//V5P/AY1dUn75QFJ0oeDiB8nzL44xnXn7PlnrZ0g4xHNPj1kQFmTnn0DJBgg3d1BHYRprN/857BwUbXrC0BXtYsFoF2/JnmTKivVsYjEm3H3rc3aPjEK1MFOPC5OdWoq1EjyQxQUmM2X075Qy/VX1bN3yq24ru8hUDHs4mc1wMxwfitg+/ieEeo/Monn85ODLuOD4ahfrvxWX7+IupetM9Sb8AC4dGx1IUj8I/LvwP1/wgewK5IK7UPLifeBefb4ObRvF1VgMHDYA+dITLiG6p0GLgwiY2mPD5w8St7Y4EKqPr4K07HIEocS4lZ1HVcs5hQe9FT32MZ8dOsqeDrtvywo/hwf7lt331JDxwduDh3c31WXf/y8jaH5wY7nV9CIsC45o4qt86uXfbV4Hfcsaf2zp+2GOXo+HNnf+FXjqj87veFbu7e7zo9w4/nhv8Xfvi5NxrnU3c3XrvijyOz9uje3p1ckn3/MvzD/WnS6V7xZr+Nd1zDui1P2pf7BvH7ZPpRf+xe6U2Rxekd3h+5zTbd2oPaDm6Aln0ek3zM+kdnyrDx5tvB23Wbl5ftnuf6OXo8EK5umets/3TwUH3qt3du2hPTmj789nRl7Nvl1/2Jhftk8jr1cnJoD48ux59O+0dnJ1oo8PTL7279p4/vNBOdU/7PPT7Z42b9mTYbtnhUePgG2urD7TlTNmVc+9fn31xidq71q6e3Ma+ud/vKv6H+rePoX1/c11/OOqrxuf2mXpDmoqr7U9viDM50jJeHmn1e087CzztKnTbvW8e6d27wHxoR6XtU+Trwce9z8esP9n3L5qf6Z6ONMDC6eopez98hDbH9LK7e3x3HAanO2dnnZsPV1NzfHf+cGV5zbOP2ycftNHdJ//ICJzD/WFgHDZaAyXo43ZAIgipIZkM73DBVSkW3RvtbOT3ewpr9+72vwzD84tu6+LDaHz+4fKx3e5+3A8fQuiq6g1OevluwLDsXo1Pv90u0w09OlO3j73e+NO9OerufYvqZ6fWt4O641+3uh8ndnTfvffr9K57PSzrBreDW93JZBS9/e03Ohrt9J9wiYh4jztQ4rfki9/AsQCtkprsrUy1Jq5A7QKvctzgTfTzu7DXi3A/LbwdcO8Dl6/Z7tqMzhBgI+hkcv/1/dcpVUf2uXnMvewpJkXJ3nK0kCP96eQs+bIKpQRRUapAUfDd1gwMTc53K64FY+86ZwJmzIat2ZrD9wTDIIxf2LZjgINNcGnqxyCF1do99sW87jDkZj1vXNHpyDY3tgQqTOiB0X+KQWJirJMtL96B9afj2EFRVlxmhG3PGWbLDPGzsMxIysTLDMOB9QQhtuLbpuvpLnMNphJqE1XzdN1jFtGprpKKZQZ2jIYDNt7QEqN8XaEx1XEN0zaIztzAcGyNBbASsnUC/3I1RgxGqOHauXWFAQ4B9QPF8ryAmgwWUZZiE1t1DU3ViK2DoWK6ZqApLVtFgFfDxgPaA+PG15AnwwHbkt14sE3gRWcrkXT0v+d3x7/HPrS087yVQ1fli1PweN7+MahhbA17W/vdHb/j//fD+3e/j979Dp7DcHD77oJjkeCJ+8Xe+UXt5uPlWe38cP/o6LxG07m78/tvcfHffxvh1596jEZMVM0fTXvvfu+F71LwlKR6BBIRK4oaBfvaH02itC4eE8CRL2AxxEL4imNYJJ/G/maNu67pR0AKtJO01YelDYfB4Gf5/HOMn8Cz/CfuQfSCNzwOIIl24MfzGJKG5xxRVtn7AMaGw3QIV0DgZkBBXmehB294wSxBFIgUpohCdJkJG2Hj/L8TWMGMEQscY0iGWXQABwMZwGRGPD2fR4qAxNKIv+hSH8NOQA30RQRDTONvOG5/DP4YvP8XH1V/GE7e1lC08BeuCS8Hk7D3toY/azXEij2GYZfxIwwl52KC58hmHUNimk5gEt/xAkbQMUStkOwATECqUbq/urGEFRz32OWMZTT+irFt/iEq3FFvSH1+4DxlWCTByUkm62jqwpzpSttyY68LkiFt04HM0VQ983gVqO801tlbbwo+cskuW06Fx257mQrXq1S4rvxcKvzui7vnZCpc/Cyo8KTMT6TCfYcoFmWeTgijgcNMzaOObVuB4xuKEjDKVCNQND+nwlVP1QLmMuZApyh84ARaEFga8xQ98M1Ap4bJQM//QBUuwv8SFV4228WEXmb2g7p4L6xA9pWyY+DjevnjRuExwYe7hYcqPKwX68WS9fJa68VaxeNGWRWN8ioaFVWUkbZbVu9ueb275fXulVWxV6yCP6yooEhY/Hiv/HGz9HGzSIUqHpd3pVlOSbOckmaREuRcq7zBVrHB+HGxwfhxeYOt8q63SrouR5MsZbQMZlCX6IGpqPZ/mNESJzYFo3U8qDBahl1ltOyfy2gNyNfmdWa0xM+C0UrK/ERGy8azXs0NgBBqG6rKiGMapu54ps50WF6Yvu+YjNKc0bKobyEuJ6w4wOI5mqt6PoZnGAbzLJOquuNArXwr9AcZrTjW5eWMllZmcbQyG6KVGQCtTKXrZRpWRlYiSzrMuh+YtgVzjP5H6Z7kEDene+Kd7DLdY1oVuscw1tc9JfFAOFQVUUJlhfl5SKK8bqCF7+Wf58qdDPlRW/YAFr+7IccErbEBPwjh4J5PtQnzugMEnIXVdDRlCUAmLK17/Mjs/+I6+WV15rA94nteuZ8FnZmUSXRm4Jqq7yqu5rjE1nTLDXRP8RxGTE/xvcBHNHiLqqnOTLfHMinvs+2+9wJac5Y1mR6lJgmMwKeq7QF1qgUrAA2DdgwPyIa1gO3qLPBsNadHGbFMS3EcDD1TPDVwwN3XfZ8ZaqDZTuDrhuHDXLaW1KOlOlQoCUmIK0QxDWKaUbEVMln1wTwdLX0ze7Y0q8gKzUqKrI8ppUc9Jvq1qkITAvI3a68kMiSnveKDtzLtZZkV2svUNqa95BC9THvJT43Sp2bpU6v0qZ3pv3xzOb2m1rZrezR6ygQuT0WuMCkvZeZLaVDl+/iMuLS8lS+vl5ey86UMqHU3UZmzuviS39ihtQgUb4zMrOJGm1H7Ra25DF8y6KZ4JH7zRO2pFv51p/Zh+JD9hr+Edg/CQYzUnJ1a/A06fDTSQyPT4eJnQYcnZX5yHc4CcHk1jLD0HQ8UsW4Gvu8TW7csW7EUasBfNnHzsT3gMmuaETDPp46uOq5nK67NDEdTXZtSV6Oa6RDfegkdPjOdFunwmSm1ygfmqh9Yq35g/31mRW72pzYraRygbFbEw3KzguE2pWbF2vgucnYukyCho1/Kb3Hg4cpwXBuwW8r/ToY2PnLAM4z4Qmjqr+4s0nV4d+NpLV03PtCdZqbrxM+CrkvKxLrOdJjlaoFq6Jh+hKqOzxQ78FyLesQEVWKapuJZrrdA1/HYupfUdglzJI+V2BZQC6sky/dN27ED0w8chRkEL0d7KlWIZZhOfuWvMuoYOuo6xzANyzSI52um4RGVIXJCYMN/Fdd019F2xVX/v/9KGUUHU55AQ5rwuf2fmWBCEL5OxAZC4pIItz/n7SLQx06PDW4nXemmTlGzVC28UbHommvbbvGkKmH/qvqEy8XfolG+V35zLkdY9PpRFr1g300ertn5l1Oes0ausBhe932ZYIuqkAk+xI/pV1nA17wQjdXjLG6Bf4MkZ84x7TJQa2yEUkX7Ye8pedPodqk7xmnB+jREBvU9/sj4fzSa7jB/Cq+Sk1kRADk/XCS+thCJiM40hDJ+iDlHMdNpLLvfs3iQ1/CP1/CP1/CP1/CP1/CPn2o3OwFhEVPslvGbORgRXxZ5HiX3dr6WafqvyVvUsEk9YEVmUphtyx9uxxHFeDZp4a5PWcazF4qMzFyJmRbneBYbDqis8Cf4nbyRyOxduINXdttTJAlfjAYk8qKtlCOM64wY26U7Ba+3lt6owGvwoJf5rYFEHcTZrvhsxg0lzIAFiqE3fMJUCwHqhUTfDBiqBkxsNKIjNuYNgR64Zfx1OIbSoAYwsxQ31RxkZ8w4JBaV0At85oX8loyAlMka4wqwT+9YCsj2lOlDvphL230TgxIjxb+ov8aZtbqM9kDThQhYg8ldobx3h2oXqHSnT7VfRK4y6LA3iWqgVaBJD1F1BtBSkpFLXCkFDckoJuuiT5jBKhxylCL8lcAxxJg+v76p/UJ+LVaGZYFrMAy0FvTYI15hqkUjcU0edSyetYC2xCVJ70lgGICJqPWZz09dUJeCsuj5HnIP8/cNYEq94c9/0X4VBIi7W9g/AU8CIzBmtxwXMRkDrqjDwT1GMocJxh0f8P+Oarqi3sEXE3AVuUhE9B4z6cYZzBAhKWkY6gv9pOcRDsaYsVo4Qb2eIJ7B9PyCYHrQYJOBQYBeQPnzCYJRwWAN+xyTCuGiwOae5KSMDzxPW5YON621RbYilAWOPoTC0KNhP+5pH1Qj4tiKucEZk4kYMHX4QDkiHRKd3RIWfaCPGRh/7SNYy0Hcr4wkLg00EnsKOJrjoehdiaDLuSWeancDEIUSceBZywYJE0MEgkI8K+iCO/VhDnG+pD4HThJfQGMJl7wUPYu3yknl00Z0IiaVd5cvS/iwywhPSaa7pLsZNFiaSC2eZzvoXQWgcGr8LtL/jJn/7kQ4Svj0Xa3OPDqNBPJUWp3clkgG1+UgebFbwBUHP1FME4BmnH8j1FJyVQuNf5wADugDF07wBOrzYUbxevm2eEnTO7Um8Jo9UhSpNzFu1DjXGtQTcXIwhxzMP47180uuL1IJ24BxBUdMTEOaTjben1hJYHFbEeV+3RG3B4p9SRHJhFJLmvrviOsXmXm/u+9+D99Ba7//hm6T+05KcRSzAKQqpfWhO8zgEzlVSacWQHTtD0BbSTA1e/wgmFsQ7EjCgAT2DMkc0zi9RWHk40wYSTLSWiPuLBfH2KdK4JS4EC+C72oQdR7650Ksxjz6J9a2TkqMynx3DUI2SibZIJmNPDdlPPi1UvJhZSVwnY21Uu3t5nm6sURhWFkZsfrqxEp4PclloTqNQi9SJQLJgopIJVTnWQLVmUyi/wJGV+SqO4t10Ce+Q5iALUsKhsk+wSLYtwbR5iLtribC2poA7XPwcuv1+UQL9STMzuY6kAEFS9VHm+xWY0G3OAFCJ79c5wr1PxeRvHpqFEDVyEw1K00NrSLZ3MfEoM+ZG6nRr5gcjdzkmJv5c0UYaqxtHQ2fQ8tu1OeTuZnpUCR4yemwQGJK88SVdmIwTMdrg50IA7lifCu8nfWn9XJzIYNxrqhoHk7/wvkgWVOR96M1HkbRvCkx4cVuebGKWbGbmxVzs42uPCvWSziamxW79TyZsitB1nR8jFJfgqzj+ew25pC7putTQe6L+T5FoZ71flYUaqMifdl+steTifNZ2kGxSV7YE0o3AxYhaDbI3AxcK0t2MQnXGpK9V8+TKYuKnEhluaQkORrL5GTFPCpLegGbF5KqbEnNZAfuPN6Bq9J9s1t1c6WlmZOWTSY3wto2Ji3Nep5MWVrWSi6BlZXJyzrJJZqNSmLXy7xUQexzUi9tTrxLM+qcpVuy1Uu6mU3buYIqZ8JpaMomBRVq25igyiltsGJZUNdKDoiVlQnqOtkB5Qw1RWLJepJaQS35oaK6OLNIpok1RdbEH4o+6G6G2jnXCc327cuE+kNOqOduEq4s1OttEuaE+kM9T2ZOTuy3wKs1DLZWvgGX1vtPs9plspLb2trPmPWeY/0xv7bPT4+qRIUmxcQhU5mk7OckZf4W16qSsnCTa3lJ2a/nydykRtE2plEychvV5GrqS5CrrZhR7AcqwNwi/EByReOj0Qv6WDubyetBB7X9Zi2YDrw0V0tO1pOvxYxIKymT+YOczJuzuyl416TH1hF9s3I/KD6UhddpK5vLlXZQX6pn/JQq25N63nbRCn3MnY5tfmv4oLFcr8c809GaW33P6Xah4Y31e3dBv/t0PC6k4nwJQc6aea56P9hbrid/n+AmDS4jucvu4h40l+zlCwnqMv3crKguZWGsfDX6aulYSzY7NFO2MIezFiazEZW7HXHJLDqnzJAc5gzJJjNxYm0bc54O63kyc97Iepu9WmlSSlHrc52nw8YcctdK21xJ7jMSN/8g58mSRfuouCLg2x4YefI+jfKqXEaCg0TzH2WhYTu193LsTBoBjTfGSuYGj1jqsp6Ig2P84m1amRT/xYPUdiTi0nC/2UROPsN9Rry/IL4VwVI8yk1EYoVjETTHVReP864FFK90RFLsF9477EOXe08w3rBijtdFfd4otJL0RdSUNVRxunOUm/Ab3QPXNrgHflTPkynPoPwEmpMprHwCle+Crzx/pNxgR41KYpsqeQFqRa3PJne3mrcF7TQnDdYqzF1dO+k/SjvlThmOM0adsEnJAq1KNQ2g9HIG+Dg3Hzd6yqBt8JThuD6fzNgxA0W6tm9bpDrz+fLVP8+DPW4s0xHJrLxgfyqN1/q93F2xl1nu2QmX6s33NeucSCqfjOjf5KLrRU0xU5G2oqZwZE1xkvFbBMUv1hFRIXi+TDucyNpB3+jRjr7Bo52Tep7MDbrnevlpyVru+Umjktym+hLkilp/Cvdczx3ufMwYdcwvr4wrd+r78XuupccV+5Yfc/K80VMdfYOnOh/reTI3uFevV5zprLNX/7FRSW7TfgFqmyuGjPxAac4dP32SlPTQw/uu58ybjjEvTJWOFsWiuFiVmv6UE+u5VwVWFuv1rgrkxPpTPU/mJsW6PPx+LbH+1Kgkt7leZEs5tc1nRLb8ILEmslifZmwSJ/AXuBVQuWvCi4jLeiWifJoT5Y2epuobPE09refJzHkczlvg0PJO7Kx4VBxQJvX+BOfuOh5R/pmlvZm5sTUcS80bSr51npxvibzRMYhDjlBdOt/LMkfDk/EQLxh3RNYrgZwnEqApyp6l4VyXEpsmtcOfCen4d4Oo2Gl+BwnjcfFvov6rQQh/YIgH2v8Rwa8NYvMHaK5wDwL+3m/+0jD+54+tY3Fo8MfWG3yiae/+59B+o+yoBv7rV+Ad3scXPcbZIfU2A75P0IQRxmXa79Mxz3OLF/E6cdq5GBH8lnXAOUJGm3p8U6+DsAcDngHcG46Akg4OZLSVZMftpPltEXwLY9azJ7q5Q1IYGD+t+s0W/tVxGcgz66TIKpi5Ol+2wy/ax8PCG8P6MQlu5z4c9hLMggQkDW+kRvxLqGA4nXSGQSeCCnFSIGvS8fkTJxYdYDa34cCPgJLJA4PacxzQte/i8n0nwRaQ799nSeCRlbsx+syYYcLG9HFSE6I4JGT8tdXSoTp8tcWzzfnhfehPaS9p999Y4E8c1QYwGq9MVddMClU3jaTqN1tNU/rbkv62pb+d7O+W/FyVPjjKflQQzIMXm6ZoiLfAq+P1i8pELbxX8izBi93eJO1VOvpljeCMEnMp+7cRzx0xaxDDp5xPmpnnk5idieRhHSTrr5iu6Q9d/mHIP2z5h8RJjHmSfqjyD7lqzZR/WPIPuWpNrlqXq9blqnW5C7omDdl0IOaEAHKax1si8VYvcpg4cd9Ep0RvRDcE/YJwQbEgVdAoiBNU/cn1FZ9WVYAXeTWD6bTBBKPEdATqUJrz17IwkWSGx5FO1AySg+cn5FAfVdAbiVh0+gK0RdLnCtf9QMbW25hDXMVIRgq5q+ZKaRWlyFKltFwpo6KUnitlV5Ry5FJ8jGZLfc+sBEdESgyFADvjGncyvGV44BNDwwgzk3y1HX+wnVmdSo2JtWGIMB9SUbU0nAriqSKQV5fR8cRllLtDhkjHibtxok5N0V0ncNm2SxnZ1k3ibjvUdLddxpiqOJQ5NsptaiZix6sOfxMUR56kNW0ilSViKIoFjfOjrdTICFLznTYNa1En5X5ptgFSauj5fhkLZkBKPm9CN5jlqNTaprrrbes29bZd13W2bUW1HMezPSUDmKkW85JZ8vm+/2jc3fsVDFOdKoZpjmVZPCF8+l3qtuITNNnoAa/HOsfWHEcnBZH46VmX9GqWdVnC1E0wz0Iwz38k89xmK7w6jprPYV7cqxeVO4doCi40/rNYl/RqrtyBuUw962RtoAgwRA6Q0omZIF5g8VW44tm+46redkACc1v3Aw2UN2pw3cZMLFrgCcO4OlcyBK55grHoW3AzeOJ2H7yPoEdjU5XehhG+aW0/9Z9qe9x/Qh/ino1F0mYP/ovQSVgdfcgWN3/Fy5PiOjHvmwl/GJqXly1LOL6J3zv3y6Kz/H3Ocuv7d/5eguHMIYHF2F+dGJ3S13RV930Kch7oDiO2S0zN0gJmqqoPlt0PdNXVPctyLRtWfY5u2i4Fa6+wwLc1DQkbD3u44bCxGvMAuX/FK/YUhjze1ol/JrsL4pfYjBJ/A013UZZV3ps8vp9OeP4PhJYDQeJyBAKs35Geaw6eHpn29HXS//r4+FX5Mh1Tx7iNONovG8eiFyUAatPQ/yQAj8bC+0JYpaekZQrtAItBlvgAiIcCCy5DCs0hwkmQqY5qq6am2I6eh0wVnhZRdBkyleuLHp0OEH5QLkNQl+DjZMLrmoD+4xs12KnQm0zH8Y9oMg5HfHXlTaPJsI+UxnhyE+h81EFIx9EkjqvdiqORpH7o1wc4wecg0q6MbjsHjw9eITdjwMIDdTK6Cz80CO7uhEirAFuOxQWmCI4F7fH5y1O6RzFobAbdB1NvIpLZSzrwz0p8xUscS6igMxyl7/JF06VS0of8wKfrpdmBdxSnYuB1XcLK5RiboRv2uO76i0s+OPydaMQYCkMi9nSEyFyFJtA5hxeCbglp8a8tdxr2kE5QwS4PumcD/KNTrF4wN345QvyurEl0+8dTgRo8UyMiUE7C8hc4iVjZR2lLoNqjrkc5tC2SwBUdaM8RfpYp/HNom3WHSBV+6nMlsSVn9Q534s9A/YP+wPI8uXfu6W/3auEBmpkxeo55IYP6BHrylh09DX13++lgEuxuB07dNTX78mx02UdC7gXM8L+33qc837sXdzSzJ/sT1k+ethDMMfmBZ6M0+XEVsofk73OhzsTPP7/zfYL7YehxcwBCC2vAoS/2TJCJPh+DlRTHcHxLB+nWzNbx016cEL12jnipAriY9yzG39ySdoX/9a+9R1jL/nZ+elRLv/uFKESrnY/GeEN6u1bHrCb0Pox+5bZ+Ed7mrAYNcbOT+sOHDC64YuLLJOY0O1cJc7SOqCEGMc5VM0dLNERlMqBplOGTG+/ph8P7gnJoT+6HR36pctAsW9IBYxZhDhi+yc2HSuWsQ6WuxiM8Hfl4QyiuQTMNR9VwbzQZmxabTHAEzifgcoKDlI1UWeb6RE/w/A+iA/2zD1dhrgN7jZvra9uxZjtgWIYOnuwaHbAsohGVSB3AfVYR2toGX1H4abVPY5yeHoM/OHKwRLB5/f4oOMgRfHBifDg4e5pVx46iag60N4dgbT7BDlHA6TJUieAmR+bjTM9oP19M9yQ4OWvLdNsn5zfXwcmlWqSbGMBmC5T8sxkNNVg2ViLRfT4cc6KR3GbYA7cAf82j2K4fCv8tpXj86fDE/3LwYYZiW4fBJXNlm6QUKzuOWUa0baAvZ+sS0Vyca+IkrFSiY0BviWzbPL7waY7safcxUj+Mu7Nk2+BTa+o8RpP5jLYdVVXyU/IsO2REXufAD+ew2745uNgb5ei+//S0e23uBrN0OyoQToznCwh4pxq47DKvz8XpFIdrBRWJHJ9DrvWJfiK3eXK7N0+Hny+nJeTqpmLaz1ccUAP0mOiy4miGAzrgcRfN+K7kfHpD63yvkaP3wfnm9afGRQm9jq6YmD9tOWm2jDKaUWEqmqEXdAfIghCMjOzlBNvVQ8eeyD04cCcPj6dnRlTsgW0rmmosa2uUHWKXdAC4YJoGcczcfJyMaa0xxiVrTZWIc9Qvl59ZjrjuQctpPnj9WeJMRdGIpjx71tk27uUouqze6kPwYOhgOWFwun330ctR+6V1oN4Mza+z1Nr/H3tfwtw2rqz7V3R9T9WdOc/ykCC4pWZynyVZ8r7vZ6ZUIAlatLVZlLydyn9/3eBOUbJkyZnkPKUSx9yARqPR3QAa/Um6QiTjw8Jr4B8YrVKK2h13NkI397WOmTHPuw+afnunDceUGVRiUplo09j6DqGgy4ik6GqKUGVDHRPPL6WI2fu9O88WwrxTTxqUZvTh5a2e8Y92uw3jiT40xuk3ZQIjT9I/Lhbgm1BNldPWGtw3EFVP5FiejeNk1900MhQ/XlK/ozXMcYqpRoisf9yjM0xVkmXVIEXmYwZ6DxoHxtbL7QnN0vvqMedtuz5OrwpKlNBpek3O6LVCkhH6hWaEhBYKSZr1KCIFDUvzHZyT4zQ6b+XiYv/yjtzXcn6dIVFDkXCW/VF7IkpQDV1T042oiQTbQOc5pgCcSVYq1uWzf5ih+ZLcW93OjVNAs66YqvpRk40lqFTTdTNN8zlM6mcktXo1PM54RRdX2D3VA3ecVFWFoaR/VONhCaDjFVWWcuxdF7wNUmfnSJ/NBFbPn4ibFZLbN+Oa37bux1thIMKYPG1w0umtMGFKDY6LmVEn7VGnW6q2YLaV8DtFYe2m2tjPeHEX1sl94+H65nKMQihfVU1pATFGR18mRtr7BO/Nxjzd71O62TK9jKK7cM756O6GyuOUEk2m2iIDzkQsOELSiu7Y41PIqz6e0rNqljxX9S7Nh1EBeQboYWWBsWUq0NeGlBbYfa87lT71Tm7YWfqeL2y/r16P0wdTDFOnM8+OxvUuFgKmDZcP0tKI1OEsbrbRs2UqjassyW73sftqVcZ1ABgmzdDM2UxFEUtVCTQIpTTN0nOBY1PEza2Lvb2DzKz+ole5OPVagzFhhIINZMZHZ8dYgoK7cZmBHZI2GyPr5Hl3cz9NrXPd2Du5utjLqyEZJgCajo7ZR6nFEtAz0tJuuJgQZwxsalWigL31M3d3QLME3zxYT9qeX0CwqetE+7D2hxI0mBObhjrJDUtIhXYg6kJXLFv1w+eXGA9cKCWNq+ebq2G2Ga3O5alGDsabARpLMmVzkWaAZiVqepJxgOffNp0njIlx5uB/Q7uom7tZwgej4VaFtQoIVyRtQcJVmLopM/B/NnHfrm5daBcZ6m+23MFJq2sWUK9LsvHhRU4sQZcVtLtpccfNBLHKmUI/EWHSU32e3d3722MtS/fdZmOrYnTG6dZljYIx/uDkQ0QbIfazmVYqByEa8IxLm9u395eDzJIKhro8vTb2lHF6DWoQXZk2St+j1zSJTFUj66MxHH5hcO1UWgMsrzStKZiu3Na1JBFFIdMmdulph0AYHqcXN8DBhaCZ4RhEyr8jx9/e3+gLd7SCzdMm64MHl95XW4+eYEyDnLp87fRbva7Ax33dbVkN2zvydncu3nbkQ2/X3ICbDzfXp62d+76+0z1UretKzwKf7ZqYstM4fLKuLl2nYQ5uryh+2OYX/d7Ng3PPLsz+2UP7kj88vJx32ntHZ6p4dnV+eGY3TodWrdK+JC+Ds6v+E7s8vGBbzsXZduX1Qmpd8rpzzbbMXXbt9K/Od9SDq8PReeeldSnX++ekvXf2YNavHuQ20LJ/uXV6Zbfr2i1pH5xIvZebt90rflW/vrhqH7OL/t65dPnEG6c7J93d1uVVa+v8anjIrm5P9+9P3y7ut4bnV4e+3a6Qw26ld3rdfztp754eKv29k/v2w9WW0ztXTqit3PaczmkVNHfvqmF4+9XdN34lP7OGOeKX5pNzfXpvEbl9rVy+WtUdbafTkpztytuRZzzdXFee9zuyent1Kt+QumQpO6MbYg73lYSX+0rlyVZOXVu59Kyr9ptN2k8WMB/qkdnVCfJ192jr9oB3hjvOef2WbVGkQbbJ5WvyvPcCdQ7YRat28HDguScbp6fNm+3LkTZ4OHu+1O366VH5cFvpPxw7+6pr7u30XHWv2uhKbocm8jAKd7QzaHcgW83wKEkzhBC00H6X4UE52KorYywIyHD49lN0nmJt/3ynLPcxeHLY6yHQZtcfdTCWKgrMDGEOHeoqjuSYZdWVeJmatlm2XBdjnrghEVM1mGwUFOL2EB4WE2w2w138EMoz3BWcUKnDfXvg9SduJhZUkzRJ2ZDpWrxHCQrdRwAzEfPk9OwRjrfmkA3uRLSs5w6YSPtY9PqAD0eDbnM0aGd2hvsbnVceUiS2hINd6d+eufWbrEuSzeCPBX/XYiS/ZtJvCThwBJnXxDiU4I1hz+llw9mywQttz28GkF4iHKIpYiZy4RL5dwLGZyMn8q+MRCBxXEqp8FUBNAs9KWI4gFNecNakKJYj3O2FyWKwBZpv7FwKNuHiRzeMhQrGyCNuWYbDDIvaGlOI60omt13GTIzc47IJukTVYWLv6sTk3NIMEXBoC/MRzn3FJuimA94CymFgOmSMQ5SpWKcLAyYi2sNooCBmsZmJARL2KBwPYSgNkqgrluGqTNddk2lAomPAL4pmU5dr8Je6liVj6BN1HddyDXceElU8KiFIFIE+qcDI1HOQPRhMY8+oIa0HgKbNIHhDxAb9+2NRgCE/op3y8cNM63GoPu65B9V+KFg82KuP0ZyDvfe1L2mgTxGdsSaCtAJQ0MTn4Ldv1vEZY/m1FajA1GSd4JZTLhIHHhCF0NRaQXKeDGt4gsHDkqgcEFBMBh8fggoiMkcx6034A5xAgOSeH7yWZCwODlCE8W1l3K6LT2dBpxkihLMP0hhCPWMQ4qgLXf8QXoQRgsBZBFpGhRiGRoiwWezVVHRcFEQTeVdh0ASovmbiboXcDeBuU+cd48gSdK7AWA1Zp5/xu9Cj747A48FAG6T/m/h6IDj+oXLDjlAKyo1DYsPhGUGi5kBVA9dtLvTv4bVSQ72fuUwJVPqdMBoS5t4qVZmtyjDAFUenlgGayFFsU7ctaimmZmuOziagf6PElkPIOzHXXgICuA9NtoPY4GIwcEfTTUnVLMKILSlcMmSXSbZua9TRZAU0FHVVhwuSEzBwjTmKRWXobVBgsq47mkNkx+KabVuSxDTV1U2HavZaBnQ5itUpgAdPR4CGOKXRwE6fD07uRLj0fjIq04/juNFpZYSHmePrMIZ0DQGlxfQlhOFN++uVg/sLcibb6Ba2rc5BfO9E2q3tX7TOD8+3Xne60sb18GH70mQ71bYN6q56SaTmi6P29m7Ph/DurXS0efi6PTT7Kjs4s9tvb46s77+1JGP0WLk637pVj7ePvJc9st878rpv7t7A2LqU7h8ubw5U9Va+vvI35MalPrrccUGDPIMCdsuN0bBzsnHXf9PLSn9zZ3B82HKcl0up392vnF0eVbZ3W5J00njVNhvOsD4csPLNSWd4d8b6ztWhtHcw0p8Grepp/bm9TbxaoyXvdQ/fDqpvO4Ny//X89uRhaLi7tDMcVenRXuvZ9jcOWnvaxYN0vltrD53G7sH16229fL736j/dPeyeK8oBPTnv7b/cGb6xlh+ZIsAKvVbwdmH6aH4pRQ4EBnh1PYzlwjjptI5WJDkJOAw6f20txIMXgpBYgnDcgH7sjQLxZ6NhL+xqEdeK3hA8w1w5TbSTMHcN3MOAPnwcuDmOMFLh3WDu96FvexgpnLi6IoQwfBIUFYWl9dmd101gu/mgL06W4+gPlIMF5ushHk8cAUBtnqj3+JC6FIKei3hIouPCOiFUNmRFTw3MZqxyohJjAOjItCw0A8dXw+hELDjANkV1F2Dci9EaLEJ8i1sYaOgmKDXgVFME66axyv9az15j14dY7qlZVQxsLhzO6Gz4f9fFH7htBcXHDySJEgnnT6iJUD67ztjD1IpCEiOHST/EIog4ehhqXC27o6pRSVKpRvEkZEp5/SsPsx5dXpHtw8zlQTd1edd5fEtd+tciYWB4eUYb/RNx1mBM97L2HXTGsNXxxNp+Fi8+P7Yi5Ry0KCUmKIkhu8M55Z3sGFR1GHiW1GLg7b2QtWSMh5NcYl3tvQXdPfD5+CRKhNkGpzNy0+LgC7D9aGNz07IOyF5w1CUsVNt9Gtrnt3fuTTX/OClhLe2TpHwMjG4Z8ymipZt4zA97D2KuNmkhp3WjnPadTlviV+2Hnfued3beapxv9wdn2xcvV1etox3v2bshpmx3D9vZhYf+3nntcnDydjfLwgP1T+Xygd0eHD9p/dbWm185PdHfdiumc91oHQ0N/6n15FTYQ+sap6JjzXh3Nhx98Vu/BwM842fPt662nok8z3dvcJAocNhRiB9HTO4bZ9qBcA/FtDN5mlk8fDd4eNKBp+LA4oxXkRmYid+XGa1jI9xQDCUX0o8xECq4fiR9lmPyQAznj3ar5wkNnNWDaB/CQz2B8cMTX54N+vk1PAAWnmNaC04u4QQkmjBJczrA3pVt9hIHOLjMOcDRO6EDrJrg6cIgkhxDs2xqcUvlMmEGkRWbUpvrhDIqkwkOsFiV8Lp8sCTnt9jjVbhsWjBLUQnllquahsJd8NENSuCHpXCicsJUy8h4vCrobua4km7bLtM4uPe6ZBBDtlRFVohBQadwqqio9Yr8WzBAMCtj7WjN7LDX5WuLOZgO6dVOnG551xnY245z+7zbcu/bzpN67rzV7oa7F8rJ29ONvTcgRnPvun16+Nw9GG0f6vpr06+Nmo7xeHHp3t2al1vG476lO7cnFXn0UDmzTNqs2MruBrs5eD6v3F1f6TWXD3sX7ac9u/28cSFXzQP97PyVndyPWq+3hm/eb+48VJtvu7WnO1fq3RwNZWhn58i+u7w89A/fels9fj88tJ726P3d1UZz2LCO+Kg7uO0+e/aN0nq82h5pvc37l4cWu31ras2T3U2jrxoXUuTcrSXZYtYyeWLEHBJM8Zc/uyVMrsO/lH63Bl/FP8d7+opw9GDSet27r+eInQ5/Wel86+y8dHN0cVo629vZ3z8rJYs8G7//Fr7++299/Pq4zZnPg6LFrVH76+9t7ysouiD7c1T88LlXCjzcEgPb0ekP/bgsEcQiUijDpIR78JXArI8+DR2hkvCp4o+AFKgnqqsz8jHJEULTD8PPBWC79SouwES76yLjNOj2EMew3cdkzuKkvJ8UtukiVDt8UwrMXMmCN/BFUWauBevixSTVdXAQCXFGwKj2sXLx/xBc6wFG1+IZuZ54LqrHj8GJgvqHyAHWfS3B+GS+eNBiTqkf7BX5gvKQxt+w3/7s/tnd/KfoVafnDb+UcCDhFc7NLrpDr/2lhJelEma9OYBuTydZVKWM7xOu0eU8FqJppqsRx7RdTtBjQR0YzcRxkQrH8qMVSljOowx9IVTB3+KvOC+LD9G89Ns9htWcQ934Sn/An7zeKD5T2B9ZoCFaqZWKgd3yntIrF4XHTE5CC7W2nnPevuVcx7zBCv3JIoNFJxksKv1cBuvh3toyE4MVXOYMVvTOT2SwHJNIOuM2JYQz1+SaYjPTMHTXdFRJcjnjsupKipMxWLItKy63ODehUQw+MF3FdXWF2xJ1Hc2lTNU4WLXvZ7Cql4bxdOpd3XlEvjTs24H+cGDe0taz3iXNqmNsP1j3qmpv0ZfdQfv52dIeBu6xcvn4uH+2pZCD3ZYyBG0hvzaY1rw4a446cvfaPH+xBsS06C3tbZhnJ/rOs37OyoPL7aPRlvSmNy/uNrp0s3F/cFev8VOt7ZJ75u8e6k+OVHOe9umud/HYcW+cU+fYbl41etcHZy+XB8fnbxcnB3at99reu9nYO3NOlcPyloznnu3X24cTe1OD8fL4bB7Tl3LvcqicNa+6T7p3M8VgiTXx2GAV6bZAfc2i60A5bgY2L/lK2lDxdqX4djV3m+DNWu6mDDcr+XLxzUpxqZV8qcHtalER1eIiqhOKKCKtVlRurbjcWnG5W0VFbOWLEDcnFJAnLLy9VXy7Xni7nqdCDm4XN6VeTEm9mJJ6nhLkXKO4wka+wvB2vsLwdnGFjeKmNwqanjLRykwmWuUqswh1NUk2/sNM9EG3wESLNZ4iE60ak0y08XOZ6C55rF8nJjq4zJno6J2fyEQbxFYlxXKBEGaossyJqakaNW2NcgpTR81xTI0zljHROnN03EmF2STYd1OxZNvRqWOqKrd1jcnUNKFUsSL5nUy0qp4/drcv+K5xa6rsbEe9eRjt19iO3WhW7+4rTFcPr0f7h91TZXRs1TavVePptW5Z9f3W/l758vb6blt61kb8sX/QvhodkGNyWt/uPsEcsfZavXrzzQ3LM46M0cX19sVht2scXUv9w4P2ycbgXqq8kaujxs3lkL3tOZt+p3Otj7QD6fTakxp8sHXUuDynj7dvhy97r42XvSPl7tm7v+lSqVZpWeWN0+7W9UnNu5D39Dv9+fJy863yuNMz2JFSl/e1QfmmqjpW/6G7e2tMNtHBZvUnmmilyL4qRRZTKTJ3SpEBo0X2hKY0LZlxMkQdVzN00CjsP0rTipXyvKYNl8+LNK2mT9C06eM4H9W0yGiVScx0DJPaGjIau2r8rorL90Uvi02YSFXfQA3fij/PvHfYE9uZyY3f+19rniOm4bwrdl/4QEzPh9xudTEtUsnz/REX8/LSEFdO2mKf7n9xDeRzLUTvqi9WbzOXOQsRvRNZCNfSZMeSLMW0iKFQ3XKpLdkmJ5otObbrYM5CncmxhYgXehMp7/Byx/4EGzHOmsRqYFCQ6jpMNmygTtZhdqdYkqarNpAN8zzDoty1DTljNTjRNV0yTYUYRLJl14SpHHUcrsquYpiuQ1XVgbGsz2g1FrQY7YOaY+ny4PzCrFadgdLfabRGJw1ac/ydU9baGVabB8f05NlQtwd3Wz3WNm9rh72zo83heVtnfdfS2fMd3Rww7cq8uVS7o+fXgXRzMXp7G9YfDx7KG21SvtxsXxgHWu3+2RjWdFquDU42hkdKlzxLzZNHttuQjNuOvtU/PXv0DPe1deG0msrpxfYt27+Rz5puf+/g8PiSlJtv1r5q2Wzn9ICfKJuvzvGN2xzuXx+7T4/NRrc2Unf1hxvfeuo/nd96F3b17f7Krz+MVFu+rpQt03m47VRu3gZvu49PnX71TW9tHje3dx4ey73bo5u3euOu5Z0+3z7cDPcOu/bQbZf3Nunh89vNuTzqHD+fnLR2rjdPTw9fj96knTuyPSSDizdH29zef2me1A96L88bl71hZa/F9g5P2XXryDi1Tmo1ie6evTzfsN36g2NuORfK7tC66tkZOxYnri/a9BtX9jl1kVL2nTAMPVBg8yr9YBB9Zw0vNj/zGj7cES3S8HhWv1DDa8rSNLwlK5auBqY00fDpu2rhXa3wrl5410hsRLa6jO6XS+XSFvNfE0ORpSLzMil+S8u+pUCRm+HmfeH7evZ9WvyWkX1LxSDPyKyM26sLXyQkKfmY1azkDnqdkowLzWrpF7lkcXzIoZnBreBaQC7GlurXjdJ27zm5ht8CC+h6AuYVtwbiPcrvYOf6feqpiZ0LLnN2LnrnJ7dz3OV43kXjpmPaYKyo5jqOQwyq64akS0yF3wxiZWPMYBKlKKrLbYeZVDYt25Asg6umIlsGY5bCFM0kjv6d7Jxk1nT34bn61N+72T4pX3TaR/Xtw7PaDVTx7F0fH26Z+utpS37Y1rSjrVNPOpMGp23trXl0WR51tLcbdqa7O53q/d3Q7lxfHdc2t9im8nD65J7X6pvWy0b3Yr/rau5bS/EPXhX58Gp/f5s/b4x2B6ek0dYP9z22e39Cd+6fDpqte/Kw6V22WmzzxBocPEgvPX40GpxKLW23tVV7LLPW0zNrn7zenPunnSe9Y1w3d+6eXq+kXvlCu3Jpa7fX1Xov1OhvN+jVkXH8dNZ91k6Nt0dNurxQK1tErpzx/cbBW++5ebjzeLiruwOq3db2mLPz7NY7z3snN/rzyejp6XrzcPvySLWO919kd5fumK37QzZ44k+jzlv5atA7rXaPX9V76bDbGe2cdyubjZenttnXR2831+rRiA6eGye7g/1q73L41t0t79rGhfdYPug/najbJ6/Wceu2cz54rTV2y6570in3eu6FdFht1c4eHvZro6er8s3JzqjVrh+cV2l3q3F6ytuv0rPCLkAym4cjBiOjVdttPw1Obx31ye3f9vqt3W61XtPeHh7N6oVXvbo4H5iHR+UGMVtH5Ru3tnN+Rc7az9R4eHq+PTjzbi43u6+3t1r78KGmm9KtvLnRVTuP24pd9c9NtfaoaM0XXu0ejkj99WLnzd4e9UcH19ZeufbaNBa002mN+VPb6SAqKWeng5vFdhoDywrttL70balko7cfJPoUk6F+z/cw8V+pNyh1+R0Tv0eRquEeJm6KWsGeazxJ2njPeOABn9eFjMdgl5r1xHgElznjEb0TGg/N5LqluLJKMTMzk02HS4ZrgwNuEw10s6Zpkq1b9jvGQwTNfqb5iJiTmiYRQwdqYWquO45mmIarOa4pcZVIRDVsmUmYMMDMLq7JnJkqReOBqR10TSW2o2iqTWSOYJCuAf9LlmZ9H/NhKtLR2419fPVy2+y98s23tms+OkeXSpV3jo+cc+um+uST5t4hqMjzu62za+/ieNTaGdyVmSI93LxsMeX5+m5ott8O6/294Qu9uHDr9rHVPbda7e6+vtE429++rm51O4PzB32ne3XllU3lZOPi5vBtsNfqd4e718OXSvl23606Z/amttt+2z/j1/qwUj95PrneG/Uun0YXu+Ri76LivA1t95gOjk8f9MqBOeoNnrWdLrGufP3hsedS3z15qvC95uEzub+84jsHdVVvd683X/cPr0/181GLP24+Hfm1t86dMmrf3F48HJ36neFrb1vfu7wZvL5557vkuNpq6henI1bTtu1O/cXeuD/Yrux41+3N3sNgZDa2zrzy3eiFve5dNZ4fnnpl6X7nfEfeqfevHrJreOyl2ebdO0z3K01SsZOWvVDDUsUyDCsfAxDJ4byKVQyQ76Jav0385iwdqTcly2W6wHxE7bdZgvYmhd6Fp7yir5IYz2mhfvPH682dZ3hKzuIo5iVBLstlHS86qKykkl5kw0nhuaFpspIJJ01Co1XMvRpFxOduZ+K3f9pDRj/0kY6EC4YRgIv5IVsDpscwxoKBSVOCkRpknx/GIdICvGZqnGrIOD+I+g+UUXwPccxE/uSAdd8SVqy2CFdbhKstwtUW4WqL8DMmpnhwOj5lxe6457wEZ5uKzhD54ikw6rFIIT+KpyRQhOJ3MPyg68cOH5fTH5bjI9mSKhIdFJ1V/qSDE4mHOFbjFIdxyectJriJ4lxvPwD1zJ3jRS+kCC4kOlsaOQnhdSTh4WVQWXjxnwcZYkrwgyhkGmRI8A7iUeYy/9MVZMiXnxUyJOhUmj5ftIIMWUGGLBUyZJriWEGGrK0gQ1aQISvIkBVkyAoyZAUZsoIMyeYIWUGGrCBDVpAhK8iQrFZYQYasIENWkCEryJAVZMgKMmQFGbKCDFlBhqwgQ9ZWkCGT6F5BhvygkCHxAsqzQas3aZr5qcMo3z8bVx+4mUKMGad2QLNJCokGxW+QrFBkllDICtFkhWiyQjRZIZqsEE1+ZESTkKci13Qog/9ea/GXNQw63NIVZC7HMte+gFmVcc38W4Aw4joOI5KpyrbhUG4Rx7GJzjXTtLlLdMm1VIWpkm65DrcMLtkrhJEVwsgKYaSg3BXCyAphZIUwskIYWSGMrBBGVggjK4SRFcLICmFkhTCyQhhZIYysEEZWCCMrhJEVwsgKYWSFMLK2QhhZIYysEEZWCCMrhJEf30SvEEZW6YNW6YNW6YNW6YNWCCMrhJGU9l8hjKwQRlYIIyuEkRXCyAphZIUwskIYWSGMrBBGVggjK4SRFcJIyjCsEEZWCCMrhJFwDW+FMLJCGFlbIYz8YIeMfugjHT8rwsgq7HQVdroKO12Fna7CTldhpz/KTusygFpCu/YYPY2BWuR3gFrwwxVQywqoxVkBtayAWlZALSuglhVQywqoZQXUsgJqWQG1rIBaVkAtK6CWFVDLCqhlBdSyAmpZAbWsgFpWQC0roJYVUMsKqGUF1LICalkBtayAWlZALSuglhVQy9oKqGUF1LICalkBtayAWlZALf9/ArVoisZgyuHqmuYSy6Wm6zJO0ENyJN2ywF2yYV6nWUxhigQT3AioxQyAWqoYau+UzpmPkc/DtQRqRdcNEsK0FMSRDuGDKMoNfw/DKk753ajNBqVjcf4EmtNmfT+KcAopxtNMMB5VB5wwm6qW5uiEYciJphnM0aABLtckTmxqMowFz1F81OfdYorBmdaWR3EUq4IkG1wyLIopCzWZW7JDDc0xHZvruiqrqsltTH1ku7rk2qrJGIlIJgHJp6x7x0ESvGEAEZLQbGgU4ykEzcJ/w2UL9hpFootbwUj79xY1alubyma5UpdrZU2lSnlTIptldZNK9S1zy6jKtW8YRuA4IMwo3VUBcuOGW0JrX/71r7U//lH/B/1nlZC1v/7CeEicCOEDAi7UX3+FrdUpUZlJDdUgMlddZtq67jDbsW2im7LuaoiS4TDsK8W2ZWPm1pqmKmuf11o61lrPzbVz7b8PNw+2/nctbqvKwagSzjgMER29EoUSyZZUGDyGQ23HMS1TcQ3wsyzoa6LN2lZZklWMofqh2mo5FrG5pBBGLF2hLuGqYZg6zE00RWYap64t265rOKohm9bM/QpDQNL179nWnfovVaVcp39I69J68OuvKNX/lDfUX/OiTdSYA44h25rlaJpmcsUyJGaD6pQVWdZk24CBa5mS5eJZUolyRaN6TvWgzsHA9lLd6wahyFk2mNQ0FlRAblRyRv+4oHEMCxF4NFMCXUNdgztMlgwu64pmSbZjmo4CoxUGqwwGoYjuYpo1ydQWVfMJzSktTzWQLuCy7FqOYusge9wyZa5Q0Bkyk23JJYYr64wDvYrmzslqDY3pDGSTDNlH4IXh+ZapvNYcw5EMVwM2K4gMIZlOYKks0H4Gs1zumo7BOLwAutDR5uA1oXQWAzUj0WlmS8xgYPpBUysOswxblRUL5Bh4bDoERj3VZERzYxLh0BF8RidAxoPV8gwUmxmK6xzcTdaG8l5KpzhVneQJMA1EmoMGopptcGYbYFVgHgM2R3I0otuWChwGQZJMRQadRWf0BMBpUDW6ZLIzIiI5MswzFFdzDU1TdSCYKJIum7JKuA1io5l43Juriqq4smzNqkjJ5ypSRStUpOoff66dgVPa5n+urf8iVKvy9Y9tmazv4L/6L5uHteievA6//A7PfoWHcu6hFD6U8aGUfWiGzyR4ZmYfGcEjE54Y6zv6r+JPQsgeELGfI2QvJGQPCdnPEbIXErKHhOznCNkzw2dAyH6WkL2AkD0gZN9Y3w8JyZsTaUNO7AlnuqFrLjjWjgTyyaH/LNnAvQ2bwC+6TRRwl3Bb1jUUaigzjjuiGtRQP2/cSZajqtShMGm2LRBdk9iWLFlwCwwMaGbTIkwDT0+VXEvCQM0ZydYkxdBnMSZZDXfIQc2HtO90Ed4FmzCRekcxuQkESpLrUtVULdswVKiCU2Ac4YZrGcw1LJOBo27BbGhGrUE0WVZm0RofoD6tPLhl69Q2KTMV4oDRBsmw0S/TdAY9odtcMcAJUYlGLUWBydvMzNckYxaTuBjzDR1UM3azjI6GxHUM4TIUhYIDKQ5wyxIHT1l3dTCahuPMqvoUmNLKyuepPrPYhzS+VhV9HfWFXoar/GBXJLJhyCkHUpVtImlMdyQFptyujmGDpgvD3jV0ChbYooYFbg7lNhgCw8gb2kmyp2B3z2JocfqU6rzz3jAY79yfLHCObZqarthoa3UN0/FIiIGIaX11TVIphVmrAjeYycFX02d1DsC2KbO5jjPSnFZQumQw8G9xGYNrMA/TLEtzVVcsZwCjwS8xUPJkVwENrM2qoMClV6XiMSJS3MckqxmKq9Eh0j9D4qs9f/jnWgnkqXTUD9DTNia2hUs2c8BHAI1lOBY4gTrTKDg+hHDNxY5RJaoS18aIGEa5O6vIaKoqsgl9elvSsgQzYKYxyaDgoYH/K0MnUcnhMkwZYd4IXjKzLENRuQkGxrFVddbhT8HkGXnPB6PfcZqRG/6ViqFsalqtXDNqpGxu0nq5QmpK2VQr9apON816jWSHf3189J9dHPxSV9fr2np9bNSbZIPEIx5II7pmQmMc2+UwbzExpFu2QRhVGWZjug6TAVDXMNtnmI5l9habhpRfDFlaixvml73iRjfU9Ya23oBGrwc3ttX1bW19O7mxo67vaOCLxTd21fVdbX03ubGnru9p63tjjKP6BlnX4x8aCX9L5t+KRVVbUlUwckRzOHWYaTiMg4fEHBjRYDo0YqmqbYHbpOv5sTBpXFNFTZbRvte4dgknjmGYHGcvsqnqjkVBRGxHhRmYBk8trsLo4K6rEE2x5Jnbgkp5hrZok9py1WJDPLZvcX/4v9CcyU0wYFbo2pYjEVlRwPtxwYCBbpIlXVVs6CCYNoKYu4Q6kqU5tjSjaqKKYRrFCyGfqJqAYlzEgtpBwKB+mFdy1WK6Ilvc0WWFg99igegxmMy7ppSft09sDFWVCaY52xg6qTFi0xsjqe64P4emdRybm9A5UA0MGphKGramWpSpkspMWaa2wSxJVnTw3WEY2bOKF3SvNkvfLKE5KUnTwFVSTGporsO5RDmGTzKqW6A8FVOiFmh/Bq4lMZhqq4bMZ9aiOtWlz7MbRpHXWNfL/6j+QwvWHsOLX/8JP8eWHmniOOpgryUZ5ouqqVsaMFuC+YlpMcl2ZApOl24SCSwrcUA1ujKfee2V6oakGp9mRowve4U8aKR50MjyYF28sZ1+Y7vojZ30GztFb+ym39gtemMv/cbetL6Q1hXxV1bhZ2r5n+FpHG4wXG1SbRdPObiY59WhustxHdgBL80kFObHspXXgBNHmaFp5LtowNQYs0GMOANvGaaUsmzA9J2h6ylR5uoKIRbQz1zGmWLA7EWefdtGlcHF/jQRq4uTs+ODzPxah676cy1sN/lzbV3c/j1zW4bbf64d9kT65SD4/8+1sTWbuJBkL8QlkkFMy8J4d1eyDUs3HK6qFvQPzMQww4nlYrtBQzECjkmu4/sDXk4ydyWsgkmRFjjl/0Kqntmg63XvfDwCLLY+VVByumXrmPRJkR3XMS3oDZsxais2aHLFUCWdUhksMeVm3v/BbFvAtfKAi8wYuZo1MzJTEfJzvHUcZAmZdl66OS1tR7MoI0WSPyR+nE4hAjV63GnaeII1yN024GIy3wwyTCV0E8N4p7RvQW+GUWPYwnhlAH7nL31uD+NHYW4yp+l1He/Jc0as3cRQKHGyu0oweinYGI1+quInqjlcIf0ryDLQjs+yQwXB15TgsfnJZZJUmTRfMjFF+ZL4Kd5XlLBG/KmLnwEN4k0q3hSR8lUqSqYKSpGPgTJdW8QHYMVf4vxlQeVfBLVh7akLI3UBdaaekPQFTV+Y6W+k9IWcvkhXCg1JXWQqTZdG06XRdGk0TQ6Ni8YAiS4PdBMew4frWhw2V9hZxX3VoHkmNuImizCMWK9NLBn1elHRdeztOnZnHXtT+A4N/CFmn4Ga24efufrrqW6qpzqmnuJkPcXIRur3eoqnWEF8sZ9cRMk2w+w5/45XaHKjKBCmP6pKLEhJrEAkTX/Ag/8TCbchbhixQK32EmbYSxCdETgEQmiS5bLEOYjwnFKC0uwEmbiil0RCoei9+CLsVWnCEiqqYrTcBKeia/J7b+FmxRqZ6S3lvbdwHWiNvveWSPtkvvMWyJpgoh8cJg/MXdrUhMlFm5jsDdN6Np+8XjuKdg0zfwzQ14mGLsbgdjjrNn3MKOL4TYsPnzmUkHkLD9dgkc047aiqbOjribkJ39Pyt5rCrmGiFcwmCXegfHB3eDNOPIlRS4LkuGiDmhvhjnuUZAVPM+M1ZjHpPYNCkqXQ9fKbgWJs9kbDZs9tJtrlXwkD0ayJOoa9O44J7pBxMYuEyYUZJbgjsl12iauVqeOC28aIVYZpG0K9Ka4tjFssvZE0lkNBLCfCPN3fKLD16WS1Ez2OqX5K3BYfXAHMGifuIN+Dhgs3TOTHjaI4RRUKTD5N1+Jli3FSphq2l2lW2eKcyzBH46ZB1yLWxY4LRpxT08D0pC3OBkOLM5H1Vk3REfr0FfidiLSMGLsdvx3HnBNVknQzyEqKDuywGTZzFGZwjcU3dU+kKIwlPGhXEVdvnzov6sOTgNdN0alOYXK+peCR6rqi0vW8tKgwZ5WZXmbUssswm7fLlmVhxK0M3q1t2JKweNO6JStJmpp5P8U+2ZzEPsXUdV3Dbviwh4se9hysk+dhnWkopolu45JYl6RjXg7zIvKWzjyr3vAuD/z6YszTMdv/Dyp3EXE/JutMgucPf1i5i8j7OPP+QvYtR5PDH11EW+TYPa8iD4pZIl2apFBZz9JlknHCzA1946Xtv0wizYTCQEcan2Nj8ISTtqdu7+UFVppDYk2ZqJpO9bzEmqqNuEt62dW5Uqa2apWZbMhlB4TXUF1bl01nnsEug39SFv9LRvi/Gf6vTJBjMf0p5itYH03CvZofQY5NUyOSiD99R47fFZewoOVSZihLogwKWiJlJsEAzyVQFhS0TMoU2cClxMUpEwUtlTIi6/pSKMOClkWZOAIiUyPHs/kVpgiukA1J+xasBQaQCQ5MsNw2CycRcRx0MNMr7cQLQmIFHSNbfP7EByL16poN/yMy7RrOPJ+TiV840fWLVzShwvRUboaly2jlcuqXY9/kF9YmTl+/fYuDIoBLjFITOkJxFJVLBswTLE0DjeioOvyULGqAkbdUl2GUTrSOLQfr2AJuBI9B+Wmwl/Ritq7KwWJ2kExZbG8wxzFchXNFtx3KKVPAaZFM2yUqsWWOe4eyyphJZDATupKPmwvsQJAxPleZqZPsBm+zO+pYfLCWCWeKkoqE/RSn3evhHsjmJn4dfSanUTlAAAfhck8sN9AjJbE9gfv0UcbqdFrrtTq0OzzDKxoSf0g++qFcGiR5A8Uy32zVpb+iU776K8q13Wz3MP8p5uXYrKTZQtJsUQrZony0deMflgaYb8lu4SLOxwt5bvFuqYV4AUlRmWbKmaLPWzwqo1vCBakSlgrl4VGGTJkCcSBVbmmcg5hmbLOa5qCS4SCivxTwkH6Uh+MffoCHBYV0e6VeeIhhfu7RPPc8N10gPkX9Djp4AgNraQbSzMicwED1owxUM4OFzDrGcp/NPci20i1UZ2mh8dEWGhlSjXkpracp1Wah1PwopWaGUvMjX4kdnbna10i3T5+hfYr0wfbBh+n26R/6iszdwO10A41ZGvhRQ6dk7RUxvgS7p3ORu5Mm15yF3I8aIPhwZs5O/kzsDM/Vwt2M3yGlm6gXNlAb18++2LCbkeCJ35f67DU0Ff7CZaHd8ecyPEWFddhg4IlVq8UKWE7TosJmbFthd+9lulueRaL1j0q0nhXNGa1Z/jNt3ibuZ5pIZmniR82ZkjVn00id+FVdJh+qbH7GHGQYk3EF6QTGfNR6FnwYeq3sZc6BMKmkBKdw+QV2MIvaEEpFeudl82GGzbM4jPSjRpxKHxpi2c/q8rTPCpt4lGniLB4j/agZp/KH7GL2s/rcjuZxpoWzeJr0oxNrSj7Wwsxn9WkOamELTzItnMXXpB/1bWjOSTG/BCFps9MbnfdWFF2VZNeRbJ0QYtiybEAJKrFVqpsGVxxmW6bFObN0YilxtO3My0bxSk6ybGRIjiYrGh5rILJFNFe2HcPSXZOaju44DrUlpsiOrRlcUrkqz1snJQJ2NVOnqigyxrETzWSYs8+SMRsC49TkMreZozOTKsQ0HNlVObFYrs4IamXTcbx8bSrB5WqxViWwunLRlOFznw9gfjz2TKaI6oSAe80Af0nAey0UBxKD3YzHLyVBSbhsGFT7oYXeYO8kBmUN4HPg8yBhHtoN1veCMKgA6i6Vfy8dkZrNv2dqsk7wxGwWSUtwSiE0BaGWCp7LgP7h4BoD5aVGHnT3WxYtORBUycBuCrerImjeEKQ2JB9RBUNsPMSzFOCVXrhwNOqAcYtyVvklh/dBZITti3ApEfkS4SMRVhLlt8ufS7zTb/deOXzgIkBlBHzZ5RhVjMgcfdbnA1HRsFe64+KxN4C3B/4QnWCx8rlROm+BMkBgyhIrBSoIq3W47QmgJDS9w1RlAomzwx54vPL1mgBzDhFkNK53HVpot0ciF+cv8q/wgWe3oA2sPWzBIx+EAPO794G5iP8JVFqj19IvohAPGmwP/VKr9wxVwmedXhdqElicFi8FUNIwrDiDZ+jRQ51ez8FC8AqD7JEb/QHveKPOr+ulX8iv+cLwXeAadAMruW3+ggq35Pd5V1Acot6VWLc7Yu22eN3GlapSBzSjHaapt1te27GRe7jO3/W5HyQs/0X5NSAgQJzG9gFXgx4YhAlXoj4QiKFe9wnTkoUyEXb4//glKskP8MXQGwjo4pLPnjD6qdRvs67ovLhiKM9zopb72BkDDvZhiACjSCCuu4Hiu0cnCyqMzoljprshrgx6wYHxIR7m3Sj93v96mJEy0fGs7feS7malK4oVdlAWhJeGwtBmXidsKcySPDz6EIwNwZhExICpvWcmzBASnaCDB20A57Q/GoAhRGqO3GEgbNCuhCQhDZiiBQFVsTcHvaB1BYJeAsKFKAsiH7ogCgXiAEzFBMMhE6GQIB0dNMEaOTCGBF9i8FscJIgXi5Ih9BFwxE8lnRXIYEGtglQxbIJGhKSK5orEeqLbMbsgptvF8w3BYE56AD9BBEq/FD6Mx9kGwvy6PXS+8azAH2C5vx4GiL1492upAnZqJCQi4V6mLkFduHQd4tMKxYG4tKU40CDh/HqglvxeeyS+91u9UdsJBiam0gt4AuU57XDFGUdUUdUbmGAYRJihSK0Hsj8aZGqDcuJl4Xil+JdMW1JvGGqwEh8MQxYPNtGeUEng64YUvPfrRpAKMN8WO9wRCpVaVNX/+EK/pJn3u/X1d+8r1Pb7b4jfa32NHDLQGSELQKpiWp9bvZLT48E6uKAqahSeBhJRoUFoozAbaDdC122nC9rKT+zIVhehjJOth5AB2OxAPF6DFf9IF6bYP+yJO2PbX0IcQ3DfUF8FQoykJU5oSFqKtgl7YJEdldCJjeM5hNcVJhGdsFEg5zYKsg5qXPJ+4JJGl1ts0BWgpRtB6E5AZiVNZuHE4MNkkiWSWc1yM7+/NzON4emrDDNjeYtLHds0nI/YWpan+W3FBYglhcTS+YmFictLpy3ojTJ/BshwcopA8k5BRCQT7cOw4CEaFxT3B5J6Gt7+JRpE/wWM/nUt4VFK7LIZ1sLhW00pGJ72CYrGWiUz1grnflGT5PlEOL+hOcZof2TbcCM+0vwOx+QUByrTic5tSC6pAcmObKp4f5nNqr7TrMnbzEtsXK78eRonjw2X2QaL8k4x8w0WJT1YUizNpcgrHC2xGzBhuFQzw6VwDz3ukHl1fn4Pez7NJKfVaLUynczlDJCxTffZBsisw6FafacRRREDizdiUuTA9xoLG+p7o0Es3H1wPKTsa3B4vDHo+f60ITEUr92J1yaMilpmVBQGRnx4VKjLGxW1SpbMsTCMBbwLtdC7yAd3zOUL1apTyF3QGZpA7qd5Q3mhHveH5hRqNS3UW+m5TLj6k4hzAvgnzFt+lSheHiiS7K2MZBfuIH5Yso3lSfZWJUtmPvxmRt04LidGoZwYc5L6dwmJkRaSesKierQmdxauyU3SfeOLd1OlpZ6RlsJt1Q9Li7k8aalXsmTmQ6AW0CtmobyY86uVhNjqRGJF5NWyic2Hc31fHZi0u5Ge5UWLtJMneWPLuFMFtZEW1OLoso8KKpS2NEFtVLJk5mPZPt73UFiRoOoLCGqjOplYspikTqA2v4n8g5jrwbgmVqS0Jt7O+6C1eIV+uhOarOQXCfV2RqinLhvOLdSLLRtmhHq7kiWzMH7xowZbKV6SK4qL/CGsdpGsZBa7dhJmbYrQHXGMBveTJokKi14Ltp2KJGUnIynTF73mlZR3l71ml5SdSpbMZWoUZWkaJSG3OplcRf4McvOBsD+wAsxMwndTruh4NvZQqi98sb2zUy+5ITy12A7MyPp4Sm5RSJHM72Zkflp874dFX5u4HhRu08Ljoijid9dSpg+T3cpMLcuF535suWiONmb2y5a/WLxbna3VuTji79fsyQHMi7W79k67k3DuTxXkwqjxudT77tZsLfl+ghtVOIvkztxf9Rlb+UmCOks7lyuqM1kY/Z1i9HkWOhQtbV32xq1LBrKheKUjfDOJ1SkyInsZI1J4ZuDDg05fnuO0V8mSORY+vYAnohd7Ioss9O5Vp5CrfQq52vzk/k2Ok54W7f38bEAseWAcymYc8zVxCgnOEct+lASKbZQ205E0GLUkArFA/P2CsSHil1q8HUTF4RH+16SwVDSYCFnbSBEXB/9FsTPpwEhcYwTS/ODbIHRKxLwFcVneIAihE2pL5F0pucwe9gZ+KhIMob470OT2K/Q3zJbDOVFHVAq1RG0JSkoqmrCzs58Z8Etd/1aWuP69X8mSmT+vkwwgZd4BVLwCPvf4UVLEVicSGxwTWja1Y4eP5iO3Npm3Oe1El8Pc+bUT/bu0U2aH4SBh1ES8pELV1IW3ZzPAB5nxuNQdBmWJOwwHlelkFh0T+6DDl6c68fcmnkKbw3s9qM7SkMJTaktvz0TjtXgra3O2Mn90bvltTRqHgNbciXr0O7nn9F1NQefUFGZaUxwm/A5C5N/XEX4ulL5IOxymtUPxecOPage6xG2dw0qWzCW657R4p2Qh9/ywOpHc4FTlsskdO6v547rnNLOxc5Qw6kAcZRlMXKXvhM+Flh5MWLM8ysjzUnd06BJ3dI4qWTKXuE5PJ+znLLJOf1SdSG7d+ARq8+dyf2Bpzmw9HaeUdM/2wDc74/ZIJGubpKOD1/zwtUlq+jgj1lMPDswt1osdHMiI9XElS+Yyxbo4GH8hsT6uTiS3vlhUSzG1+cPYP7BYk7RYnyRsyoJsTtl4D47uFYjySUaUl7qTSpe4k3pSyZJZeFD9o3vudMLmZMEB+Pd98r9JQnB78q/30hdG1atStvbwEPQlH4iD78jA4Nj34XiCxJwTbUR3jsNAPNGUAMCoGQIYFUEVrZBKfk6kkgSOI49aMQa2MQZjUQzgkUfDmBF9YyLExhRYjncBQ+YA2pgNTOTblOzYWaird3GOJqAZTQZAmh3naBGgojQ4UQa0aBJQ0YKwStiqvwsWbDoqVwZhS0lf0PTFRLyuDwFxpTG+vhMq198OjyZ01lSUmGWj0r0DdFME35QCaUohMq2PYx5FIE0prKXit8hMbymZt9QJb9HMW8aEt8z0W6KPxt/6tj4RrqoIi2gWWKGpeAIxwM/sWD0fykbzUYCfIjyFIjCNDyDzFGH7vIuTNA8kyPx4Tin4nI9C+kxGdUD3fzHWxdA3RRgrPy/rxvCGCiBclsG8EPzmB2ReCj7no5A+nyp3EfTNfxbrxvCGiuTur2KcmQmgNMjrmbF6vosiTwB+ZsfqWQphswP8vGtj3gHA+QBgTyHmz2ySPCO6z9ySnIYk+iikzxQlsLgcT8Tq+T7ikgL4mRmr5/tRFgL8zIzV850oSwB+Zsbq+V6UxQA/M2P1fDfKIoCfmbF6vgdlKYCf+SzvbIkxFwI/neZ8vAe5/ndAFWXn/98TuOhdqKJvuZSfqcSbYarNZov5mK9VthTbYq4qc1O1LJsrzOKuSySCCVuZ6+iK46gyYwr0v01kxXXBzzI5s2TXBp/RRWb12riiv7QSUTSjZKNXZPuwONkoMXE34N10oxSm06ktmpnSjeIOPuY2xHk1Hk/yn72h3Qpzi+LuSL/V68YZBgciJV4QWet1cHEfJE28i/sHpRHuspTcQU9keSzhoCz53gtmURy2/CBnoHi7P+BgW0d+XK4IieWYtk5ECmGaz1QevTCt4Z9ikfTPNZHPJcijGKVuxLyENutCMaz9+sbDhKIiaSOUZWH+TAy5wtcs5mO6wG5EiddLUy/SOIrkmdHSaao2INsP4nufe6VeP0lJyTK8wlpFW6NEjWHOzoB5dpBEsNXr4fkwjNstM78MxJTvojSTyI7SqNv2OjjmwoSeIjks64oMnRy32nCHL9XOKAFqurEbpQr4iuJ5zOtUwaAA2iKhKR6jAJmA34PEodm6g9yePfR7/NSjNNPOg8Mm+ZYEWV65X5JJ6c67Y9YrntPAWGn4FkO2X4NSsF8wDaXFX3vhkY7MF0EodQ8a9g9ZxVyN8bOgv6pJmlkMSPGDxKmC7QNkUiAhg5KF5TxHGSmRSVbEn7g/Y/kIDtBAnamGrk3NwxiT8efaAY9ov4Di/lxLRl2G1uxrpUHvufRLg37Zp79GSRYvxJg6C/ZdoG2YzCIkDkdDIp3vJWJs0PSuaWOhuCcoq5CGon3UxkLpBCuTGlBTvtRk45NbwfowaEBFRPH4UZuSypeR1LExNQ0ZmWfTfWKTFtmJJ8XpHYWcRkwNEgkH6+5r827Fo7YviZ2zUlBocRuiVMUDDrpi3oN76Y15bpl+OqKEvhcq+v5WPJL6Xw06Ic1jWjGgLQRhqrbY4I77YM1QDR0J5VOSNybpiexXgaKoq1/21FhRVFE9VoXK83xkYFpVFBizfLXTEkvWp6YEm0tC64vlA0vJYjqJZD2bXWuh5Fr1VG6tJF9vMvjDoJF02ui4DPRBLP4hCc2oh3QmSdHN74yzWRuZGmlBsYuMqVxAVH5UKe98rrw/qiKx/a+6OiEnZGpkiTCoGcfTeXwOq87j4aR92dM+bTilE0/Wx0/Rfng45c/Lfng4pVNOQqlLS9MEZS0pS1NhYsksqdXc+asFaJ1k+4PhD+7pZ47/ai3dQpDLZdvZoNAf2aImY1+bkP8yNfYb3l3Kjf7ltDfC5ZFfZ9QGDS/jhcefh3pB/7KnL0cvBPMkMUu0xRH2AVQBdYmDnNE8AygY9UthIvYuhz6CGqP5TjBp8YJ5W4yCUKBv0ik961MPes+nbxY75Z3SN+lknvXMmenGQkem64UnpgP/7AOnpguzeQqR+ASTLIr9WUyyPiGDZ2pYCgd+Pk83/Uk4/owve8an2eV0gtD61PPR842T/OHo5GhcMswxk0VyEC96FC6aOBHiC65OfHiUpROL/g3Nwzc+vYnVTBPTjstCOQbrxWexF0kxuFWbRGp1MR/LeN9vqS7icW1tTSR8MWU9C+GLaO2tdNZYVCSfoLVFsZ+otbV3Ptfm0dqTUuqmJ1LiyAgq2llnU/EHocY2v+yZn6ax00l668s8QV9/9wD9IlnO0kl760tMg1tfWhbcwpS9OVIXG+3FpC4yvuu1iaQudBRyAqkfOAmZkJrWoThClj6nE4X+HHO6zGn6RqEausLJdbh797+giSZpnyuxBxa9GGogWf+yL3941vZeymUofpl6R85PqhJvSmx6QSN6oUIMsyn4RQ/nPas2KVPz39Y6Mq11c6YKzbau+gO0DvrucQRWY7auW8TUNGrZ5i7tJC0WtqSTtAmxW5OJlRezjBOolRexjY16hlzUMp/gUoYFv6PL35GR5JBpIYTNe27m+OfqLIdSEx0v67lDqWLh6xg32zcxTsP30ml2FKmg/lmOpaqJTxLPDs2E+ORgalGkUBgzk4sU0pnKNEu3dIdTVbNsibmOpNtEMx1DZZai2sRWZWLIJqGWpslUpRrTZU1zCWeKgaM5Fym0cInZSKGD7oRIIWmWOCFCSMq5eDdO6NRz+FkLZfHibBO1HUzSnsT5cvbilRCE2ouS5sVIpL7d4thVTmkgrtGpt0f+sNfBIJI4RIh5A4wiwtVORDFGrOsQdnTYgtEA1JY6XhvT+0UDJTLaCVGZTe4imFWxGAE1PI56Qwxl8uww2CkmaKO0WfIZ1BOAugaRSNkYJGZFOMrDgdePM48GNcRJnf0QWxgYEpAc6fn4Qw+RHaD0jodYqNZrLongcMCeeBsrj2vA9kf3nY1StjfscKWMRYDGgtN9zh5KGIfpR3U77BUb6fB+z/cEp6KguiCTIZAWBmglyzU0oWajKMQGiB/5AlMF13SS46xB7E3Xh6/D9Z2g5SluAoMHHhdROohcDdf+aBDKkCgoXCfyo6Cw9yJvwp4sHbJOLgV3nrgke1WWzoikKLFjJBwlrOK94BqxanmZVFIVgZOZhddJFmA+W6SkNbj3IA3f5lneLQxOOMfOqY2lLp/INzqdb6KvnQkJgSo/M8+qOZ6dezPLmvoOzxCoLqUl3ttA/ulYl3JID2Nddx5plxmZqE1nYoESfW9j7Kfj41YRHw/QQszIQ31WHqLZeW+/5D32TUknOh/76DT2vbsuUbjeOYehMCbzDOZ6eBYrMLHjtvW95cufhYEpJz5P8qbvA00htlXaDc0VOYMnj8fGxzz5uKR3/PjAp8358YypxJZMhZuWZJiyKTmO7cq2a2uqaRKmqcQyNVVWHJtxQ6fgkDs6cy2N4AkCVRz6zPnxC5eY9uPvOo9vxX68VOC2K7JuTnbb/7V2RzSVSQwmFCa1NZgYvah45GL8cARRJDLGKtuBaYmqy8S1bdvUNBUmHTYxCR5UgP8ly3KowrjCbA2kTtFsQ1EpNcVkRdLF+Zw8q2xKDULghwpzHYcA11Sqa4ZiKRKH6RABxlGTWVSVVZj2MOqYhqVzrri2TIniZFjlX+9X52CVoou8JtNZZcmKpauUIau0YlbB9HCcVbruuho3JW5oOtGpo7iOZZs6MEp3ZItqsqZYTDahWZKjQwGaRSkzFN1UdNXitl00O1RsKjsWAbGyTUuWYJJoakTXuaXDtamZiqZBtVRXFE3RLaI5NtFdh5mqYWk0I1VntNE/eZ9VAU8mcGit0evhckMBQyRjfJhZ1JIc6F5DlSi3Zc3RFOpAJxDbkqmmUUUFySeqw2VLdpnOdcWVZE5kYnIKHV7AEFNxCYPZMkyCDRVGESeEq7oKXDQMVTVdEHMLPrQlmyiqpMu6bTHHsSQonEjEkYEh0Fb2xLw2s7y2OPT077Unz0cwyDgXUKCYRvFpNRP+gB6C9rV7fvBaglgW5BEJOVkmKqiwKEkRHrMVSyt95vswHXX84JzUqAsT2ofwIrQJTQ8nNF3MohGu2YhDc3gYLLyD6g30a5+HWXv8UTs4kCW6rhncCHNpoEa22NAWR84iS+F4Pi5vYweKOeCQdfqp482qZoDGB0vfhAnOQND/TXw9EF39oXLxSKdCqFJQbnwy/EMlC92uEFkeLzmS5AWKxfwT+WJTmcki5bPX6G3OWA983fScFyE7BXUqpoqnbvN1Zo+ALaMiKhva1IoOukuqiFCjgItZE7cU1oEQaBMrCrXeUiqikjImbiLnEMwp0NERstEMFjOg5KGDWxPNQa83jI5rkotTdXit1Ky19exltLqWeyc6TkiISlVmqzLXXMXRqWXIJtgXNC6gYxVTszVwJ0K3hEdqe/jaxyYzvzMs+zzGYcSlIV80ss1hOiR+84evqe9efP4IuixIuuYE7+KJKTQBoX2AJtuBAzd8CQ724utILwNDBmzVdPBrNIuAOZcUDtbBZZKt2xp1NFlxLYu6oPcFyfgR6EP4SGOOYlEZdJElc1nXHc0hYP24ZtuWJIET5eqmQzVhF1jX6XW8Nx6rS7sNSrbZ9vyQSOyYxBMGFc0HdmDEAtWTckuTO48j6PVAq/87HPHpx9G20NQywqlDfA32C3X9WssDCfwWKai0/TX1YFnaD82QjLYmycou2JxdvUVSOqHMTVrNVYD/eLs3AiFe2wdvHNxy80spSj+5hsetvaEXnLxNFLasK1J4SHwQ27g10ZCOFwh5chI5FCQwZ71RQCgbDXth24VjAT2CGfMwvXkzXBNujgbtqB342O+NoG8ccao5vDv0sJ4PfdsDClp4ANsfdfig+cBf4ydBUcLwfkORvvO6cT43kI++mELhcAhGiwVuzkMsYBzXKW2eWON4a1AK0hzCNASTZurUJDr4t7IhK3pKUpvxGIxKBB0iqI89gciCh9kjiDhNPkCaNkwlPM0+6uMiWrqfZVX5Frwp5kHCN+i1R0HDwNnhAybgr6JSv8UNDDRWEwY5MKqJHvCOUd9/e9it3dyec3R9M9fY890gl1mgrdIPA8FvRhk9/7su/sBtKyg+fiBJlEiYaAXF+U7EOY89/JZMLJOJJKZpjrd8Iw2kZbxRXaPIEnAt5cxg/lfWZucsa87+5axUbrKRMy1/Feki1r6Dzhi2Op4t/Es28NDI+GH2s+zQipRV0KKUlKAghuy+GwmG38mOQVWHUUOilpif4JZSNMSD7tgm1tXeW9DdA/RWg/v3u/vqg8iCyqD8p+C4f/jFSL5pHcZfgIFDm6NLks3gjwV/cYUBZC/IaxIWqu0+De3z2zv3ppp/nJSwlvYgUx4hMTIeYE5n+a8dDIZ/jcf+sPeAXvkaf91tWQ3bO/J2dy7eduRDb9fcwJs3ymnf6bQlftV+2LnveWfnrcb5dn9wtn3xcnXVOtrxnr0bYsp297DNrk6wgN2jrdsD3unvndcuBydvd95+dVe2yeVr8rz34mxXBuyiVTt4OPDckw3qn8rlA7s9OH7S+q2tN79yeqK/7VZM57rROhoa/lPryamwh9Y1JnMYa4ZQXWut4bDvf/ntN9bvb3RecR6BaXg34I3foi9+A1sAkhBr2bVkOETau3SO4f83eHr57MFrt31ccfHuusJgoLuarL+M9XOQogL9AuFybD6OmNw3zrQD4RiNEKsqeSryU+zT18PT6MtJuS0wl8akVBr4bG0sr1DG3Oa96tAhygzbsaEOEz/FFKtGnuuFDwwDvGkQM/TinTB96uQRGZpPu9XzhCbOKkS0E8n0dy3I8+PZoKdfw7Q/YYaMNTtco3NGg9CmSHN6ht6VbfYSzzC4zHmG0TuhZ6ia4ALCaJIcQ7NsanFL5TJhBpEVm1Kb64QyKpMJniE2jHldPliSV1jsCipcNi2YXKqEcstVTUPhLjivBiXww1I4UTlhqmVkXEEV97kdV9Jt22UaB79XlwxiyJaqyAoxKCgXThUV1V+R4weWCCbTrA0KSbj9h70uX0t7XqCSwPFJnMe4979l10+/hW5Pam1yLZP2WswnwEp9+bNbwpgM/qX0uzX4Kv453tPX3/tffwdt3+vefT0X+StwT/Z86+y8dHN0cVo629vZ3z8rsXjsbvz+W/j677/18evjNmc+D4oWt0btr7+3va9xwo2oeEw+ETiBJQZqtdMf+nFZYtdYZEsA/5V78JXIexB9GvoIJeFtxB8BKVBPVFcHvFGROkHs9orPcYcdd3tfhdZvu+tipzjaDxcbuBjKhCvhflLYpgt9I1I7BBYgyLUAL4oycy1YFy8muH0gUojchxlJhryPlYv/h+B0DhCiAaMMesn+sUgg0YXBjGmFHBFLABLLfPGgxRwMTAA10An2uEMaf8N++7P7Z3fzn6JXnZ43/FJC0cIrdOMvukOv/aWEl6USZrI+gG5P5xxQpYxbANaejxtzommmqxHHtF1O0JijVogmbUOQapTuRyuUsJyzFboJoYyGX3FeFh+iwu23e8wRW5Ijjq9EuVWiwdofWTBmWsmaHxvYLZCM5LoLMsdi9SwiGqC8k1Bnr63n/JqC9YqMCg9drSIVTiepcCr9XCr84d7aMhMVHlzmVHj0zk+kwh2TSDrjNiWEM9fkmmIz0zB013RUSXI547LqSoqTUeGyDRN9bnFuQqMYfGC6iuvqCrcl6jqaS5mqcdDzf6MKD0LEIhVeNNqDAT3L6Ad1sRlYgeQraUPF25Xi29XcbYI3a7mbMtys5MvFNyvFpVbypQa3q0VFVIuLqE4oooi0WlG5teJya8XlbhUVsZUvQtycUECesPD2VvHteuHtep4KObhd3JR6MSX1YkrqeUqQc43iChv5CsPb+QrD28UVNoqb3ihoejreYCajpXKVWYS6miQb/2FGK1j7zhktsSBQZLRUY5LRMn4uo9Ulj/XrxGgFlzmjFb3zExktg9iqpFguEMIMVZY5MTVVo6atUY5htJrjmBpnLGO0dObomM0RZhxg8UzFkm1Hp46pqtzWNSZT04RSxfLV32S0wmiIzzNaSpHFUYpsiFJkAJQilU6LNGw6Gw+Z0WGmjqsZOowx9h+le6LtsIzuCVcfi3SPpk/QPaq6uO4piBjBrpoQR1L0sljCjpTXDdTwrfjzzHuHPbE7ktyAyW/NE3kkS7wrFq9FQsjX0pDbrS6mKYXZtD/iUVJFmFq3xS7H/+I8+XN1Zu+qL9a8Mpc5nRm9E+lM19Jkx5IsxbSIoVDdcqkt2SYnmi05tutgVmadybHOjJfHEinv8HLH/gStOc6aRI8yjbiq6zDZsIE6WYcZgGJJmq7aQDbMBQyLctc25Iwe5UTXdAlTABtEsmXXBHefOg5XZVcxTNehqurAWNZn1KOFOjRQEikhniCKcZjLmIqdIJOTPpimo1PfjO8HjCuyXLUpRdYBefX6bR60a16FFgjId9ZeQRBWTnuFmyVF2kvXJmgvTVma9koHcSXaK31XLbyrFd7VC+8aif7LVpfRa3KpXNpi/msicFkqMi+T4re07FsKFLkZ7usVvq9n36fFbxnZt1QotRapzHFdfCHOdLCSD4o3zOYr40KbWvpFLlkcH3JoZnAruAYSX0uxFv51o7Tde06u4bdAu7teN8zum+xafAcd3u9TT010eHCZ0+HROz+5DucuuLzgNnBEXABFTDXXcRxiUF03JF1iKvxmECsbjgEus6KoLrcdZlLZtGxDsgyumopsGYxZClM0kzj6Z+jwseH0ng4fG1LzfKDN+4E+7wfG9zMr6Wp/arMSh26lzUpws9isIDJMoVnRl76KnOzLRNmz0S8Vcf64udIblLr8jonfo64NtxxwDyM8Mhj7qxvv6TqM7n9dSNcNdqlZT3RdcJnTddE7oa7TTK5biiurFIGRmGw6XDJc29KZTTRQJZqmSbZu2e/oOhEO9ZnaLmJOymMlhg7UwixJdxzNMA1Xc1xT4iqRiGrYMpOIrmpmduYvc2aqFHWdqWqqrqnEdhRNtYnM8TS1a8D/kqVZi2i7/Kz/X/+OGcW6IwG7kBrwmfWfsfgvEL6mz7uBxEVBSX9NW0VgL802794NW6mzHHnNMmnijYqFKpZhWPmdqoj98+oTIRffRaN8m/jNWTrCot3xk+gF42H4fM3P7k8Emla6wHxI1LdZgi0mhUyILn6Jv0qCdKaFaMwfZ3EH/OtG8CgHrMVBrfE+ShXreO3X6Em11WLWAIcF7zAPGdSxxS31/zJ/tMGdETyKdmaTo0s5DJPM4QCEXySKomiJBs7GA8FzQ9NkZSweKIhJVwnJhjambmfi737amP6fJEbVMBaOUf0mIFOnxheFjPODqM04TDK8ifjhiFge8u5bwotVvNAqXmgVL7SKF1rFC/1U2x9RXpdgiN1xcfoGz7IWhZf70dmcxyJN/xg9RQ0blQNWZAwprZz+sBxHHsMcB7VeEbDaJ4XSJr7nWI1TXNElR+BOcEDFAb0+puBJejc8/lZ0gBR3vN9NLxSCr80FQyY0RpgspjWCSVIpPjOB5+pBK4uDAZEyCAG1xFjG9UcE2QK10O69IpqDi1oh0jZdjooBsZP6DNwuURFogTsuHnsDeBuUAIJXCUMtsvYMuMi8xVLpEBxue+IcTJCjJqlMqL8Oe+Bx3rfXRBuKuX9c73qY9xgp/kX+NQTvanHWBj3nYQYchESE9+0HVLpApTV6Lf0SwKFBg+2hXwKdAlXamKanCzVFoF+BSwv6kTPEA2OvCJLl9UTaI7yK8juESYJ+XS/9Qn7NF4bvAtegG1jJbfMXdABLfj84d48aFrfmQFfiDLb9GiRFAANR6nBHbNKhJgVV0XZs5B6CBHZhQK2L+78ovwYEBJ4vti/IdwI9MOB3Iv1i1AdCTXvdJwx896JUeqLD/8cvUUl+gC+G4CgKkfDZE0LChyBpmHIpqhjK85yo5T52xoDzkjdErR4lVoPBeY85+6DCOgdzAK2A98+GmN0KOqvXEUmuMP8UWNzDjJSJjhfIaHF3s9JVAIiEsiDSGaEwtJnXCVvaAcWIqXKDsSEYk4gYMLX3zETiOyQ6maUEbWAvSb7/0hHYym7YroQkIQ3MD5agsDcHvaB1BYKehq94LT10QRQKxEEAo3UjJnqYWQoTZEETrJEDY0jwJfY4cJA4Qa6twCEvTMclahWkimETNCIkVTRXzGJFt6dTRkVgelFzk1xjMVZbOM420LdyQeGUxHGjPwbc+XoYuEl492upwm028oNUVnFx6boCvLmWyMUXOgVCcYgN6BgBOOH8eqCWotNYaPpDjDmgDxy4gCdQngMjSpQrdlEKqt4o1YHX/IWhSK2HiagGmdqgHF+QgzB1MP5E8qBfMm1JvWGo0K/ghgXDkMWDTbQnVBL4uiEF7/26ERw2ybclTnEWKLWoqv/xhX5JM+936+vv3leo7fff0GmyvqZQlEIWgFTFtD63ekmWRkFV1Kh3cn7tdEFbpfLebIm4AWFBsCERA6I8akjmgIUIGrmeD8E2IsTTUjVsrBDH0KOK8jMJIX4vH1iVyNOSjL6bEjKbZBRLWwR1YyKkXpWQpZJJlkhmNcvNdMr5hVD/sLCCrKDVhdD8almeLg2LDAsrIpbOT2wqAVB0tqzCfM/25RSB5J2CyMT8n6dR/s9oEP0XMHoCHN5pqIOOxYJylNM5pWB42id4L49clShTE/rOJ8LKsnPAFwPWFREdqKfA7CyvAUk+4lTx/jKbVX2nWYKAQCd/XuNy5c/TOHlsuMw2WJR3iplvsCgTEO6OIhM/ZbTEbsCE4VLNDJepcKNz5r/G0hbR+Zm81dXKdDKXM0DyBM84QGYdDtXqO43o9uL+WmIjPDddMD4N/J/vNRaShMuTRsOU5NHvjoeUfQ3ARhqDnu9PGxJD8dqdeG3CqKhlRsVUiNO5R8ViKKeZUVGrZMlMOxdkQVdILfQuyCK+UK06hdwFnaEJ5H6aN5QX6nF/aE6hVidgpu1Eqz+JOJ/GDQwWzXOrRPHywHtJOqtkKuzX3JKdR/5aQLK3Klky06KSRm+ZDQklQ2ORnMwJ3iL/XUIyCaKpHq3JnYVrcpN03/ji3VRpqWekZZmISlja0qSlXsmSmZaWhVAtsLAieVkE1aJenUjsYnBPE4j9CN7T8sS7EMrnNF6knTzJG1vGnSqoaQieqiItU1ChtKUJahpLBwtOC+pCiIRYWJGgLgJJmIbGyRNLFpPUCdSSv1VU3wcwSTSxIqU18XbeB60lcURTndBkJb9IqLczQj112XBuoV5s2TAj1NuVLJkZOTG+AK8WMNhK8ZJcXO6PZrWLZCWz2LWTMGtTxE5xp7Qj9pMmiQqLXgu2nYokZScjKdMXveaVlHeXvWaXlJ1KlsxlahRlaRolIbc6mVxF/gxylTmhzP5GBZiZhO+mXNFws/ScvZROx6BDWLe0Uy+5o64dw8FkZD36OhgRcSFFMr+bkXltfDUFDyu1+SKir01cDwq3aeFxXMvyQNp2KzO1TOxbJWtSH1sumqONmf2y5S8W71Zna/VAgCktuNT3kWbnKl5au2vvtLvDBoMc/udnCHJSzUfV++7WbC35foIbVTiL5M7cX/UZW/lJgjpLO5crqjNZGP2dYvR5FjoULW1d9satS2IfJq50hG8msTpFRmQvY0SWCf+JpS3NcdqrZMnMeCKLLfQqhUiYQakfdZz2qlPIXQgneiK5H0CK/pscJz0t2vv52YBY8sA4lM045mviFBKcI5b9KAkU2yhtpiNp4mhoPG5YMDZE/FKLt4OoOC5ObceFpaLBRMjaRoq4OPhvHCfK4bjGiGcZgm+D0CkR8xbEZXmDIIROqC0R811yGR7v8FORYHhotQNNbr9Cf8NsOZwTdUSlUEvUlqCkpKIJOzv7mQG/1PVvZYnr3/uVLJnpEZQdQFOAyIoHUPEK+NzjJwU9tl+dSGxdJp9AbVDqh8mtTeZtTjtNQdmah7nzayf6d2mnzA7DQcKoQz4smJxNUk1deHs2A3yQGY9L3WFQlrjDcFCZTmbolIEiXdivzVOd+HvZ4j/mvR5UZ2lIyqx8YnsmGq/FW1mbs5UJtO1QSPXy25o0LkCyj3r0O7nn9F1NQefUFGZaUxwm/A5C5N/XEX4ulL5IOxymtQNd6rYOXeK2zmElS+YS3XNavFOykHt+WJ1Ibl3+DHKDUn8K95xmNnaOEkYdiKMsg4mr9J3wudDSgwlrlkcZeV7qjg5d4o7OUSVL5hLX6emE/ZxF1umPqhPJrRufQG19znCRv1GaM1tPxykl3bPx7OsZt0cDTJcwSUcHr/nha5PU9HFGrKceHJhbrBc7OJAR6+NKlsxlinVxMP5CYn1cnUhufbGolmJq6x+IavmbxJqkxfokYVOw+36OSwETV03EK8HRvQJRPsmI8lJ3UukSd1JPKlkyMx6H+QU4NLsTOy4eEzYno3J/gj13ituTfyWYSWPnt3qDVPWqlK2dzARKHaZzyDrRRnQnAaWGO4MeHjVuDnhwnhpTLgZoZ5K0pSs4zlPYolHZ8GtENv5eJTI2WJxGwjhc+P0f9X/Qf1YJEXdU8ZQo/yeIeq0SQ9xAW4ULEPD7Tv2XqvrHn2tnYl/rz7X1X/COonz9Y1sm6zv4r/7L5mEtuievwy+/w7Nf4aGceyiFD2V8KGUfmuEz6f91d63NievK9q+k8umcU0PGkiVb2t8SBkiAZBLe5NQU5WdweJgBQx675r9ftWSwzGuYzD773numdu1gbFpLrVar9fBqcY/nbzF1i4s77NON/U/5LwNSEyDqW0BqKZAaAKlvAamlQGoApL4FpMbTewJIPQ+kpoDUBJA6+1RPgQijAVIC1djgFrSGztJFrDm4gctmOZk4c0k3BO8jDtIEeymP/lMwEFGh3B0h6QuLA+B+AJOS7F6zKPAHYMKLDUvRYMMzxAi/UNQpo+xLal7YGz4cfy3e+nQOnwZuIDpzMNhQzGBr+9mBZBxI7VKWB/KBj2iwiuLxmrxhTS8IL+cu5C+FgHiZDOJwsBACwSOAejYG+g28ijOF3HXx1F8IJMlLIKTntEDID8VCMFiTLOhEBKtN6nhQ55eUhmceQHbKzddrSUBnsYbx53mFCHFw61zm1vOjVeQvnfG63H/DA9+gZYtC1/D22GHJMi+dJrpM16I/nZct7bOtfWbaZ559rujfI+0H9eziAGB5arNsqYJkCVKclK+EKSmyVrqbgHfcvWRTq03r7ysEXIpyJtn/aeo7lNcAMqMDLYDzelLuaW15IANn9VX+anNB9AuqXzD9QtMkHPbSLpB+oYs2Lf3C1i900aYumuiiiS6a6FUgptZky6nqE4rs65husaZbsq1hzNO6qUqp2qhqKPwKuEKsoCqMCpxC9U36LNmtDjF/5D0NMJuJ+AMsZqDolzYEHRSzdV5GSUyy6agZN4mk8JKcJ4c4SNZmMZgo9hptQDPk4CdgnP+Raki6GG2EBu2i3FPmgafwSU+ZuafogadI7il24CmuPyXbaPepH9lIIamh1oOFogmUHjeJnwLY7Uo5ctRQs/5VIf1BIRt5DnpMkAZno2WTKtGb5gRaPcIZMJoNA2eeuIEjY0Gqko/CUqSSaRrE5aEbFFwnwAViYbfAHcstuEEQIIM7AWdgt5thIo06r8RnDOYoU9JuithQ9GFqGLYoXO7rbQYZBTVfaYvaP6ukXi+TUds2KcnXi/6kB2zgyyIIDWyOHLvgENcrEOZ4Bdd1eYEZyObcY56RMe0cNvPdXuI/riavdLTyDygM8UMKM7lt2xa01uZ3m5gdvoEhG8L/31MdZybn4LlzJvH/XnXrWu2qLmOU/CuUZwMN7v9J5bnlStS5XZQ/ory0Vv9Ru+PYNGCW9d+lunWtjtqdGC43kfV6fmAoVkjJFTNIlaBugK53PLn4ZxPgtt5S39/iyFXZ+3FZhkmQncfF8V8EjF/YF6/jxeshaFwgEB6TnTDGIDGSFuRfg6V/efrX/BVD5ghTyyZbNYa53C9YMqcecPDbhdAOzALxqFtwEEMFXxg1o6FnI+5/xJKDhu9YNXpdO9TI+KAmxehjifDvqBP4fTuGxN8Qk/xn7Pin5pKWfhAZM/83kYnS9yPjmFBjO4r725Cp0g8gMxGzdp3634VMln4IGUb2di/9G5FB6XuQIRg6EWFbOvubHCY4Owsxw4Ku/Csjr8d87iKvEOLQKhA/NAUagEQY5MkzQ09Nvn595M0Yw48FH8eno7A+oVimfTHDDcdOOh3avGqq1j/ObjZz9LOSnKPDPHUVyN2vP8498ReYCkGc85ItoP2ZLoFtL8bm5/9qzUUUry+NnbC4sl5bOfrL7QWZH0eW9H78kPdz/Osa8WZKtTlIqaCRa3quE1IUcOq6XmA6bhCG2MCEB8gJfdv0fYocxxTt72FkhqGIs3jguCj0RMwYnkuKaFjR/8sk5tMXZOTmaZKYNbG5ulwv36srtdujPqdk5muCdS95vVwmMjsb8LgKQ1IDMWFkhMeuNX17Dcy378nk++vrd+N5OXc4fVrIXAzBPDW9xZqvdBn594pfcK5m+MBi+LYu2RHlCBULW5INoL5UxKsZLXeOflXjJ+ciDLBM0VQkz08OXsUQ/8MmzvjJZRcfO8spcP1qz2AC3R++Xg/GhCieXbkTApWKvGQ5Ty8WyTyayRU8b7lI4gkgTelbE1H5xQD4k2eJInwR9fNSoZt6kF4VOviRfAG/nHvgCPmtuAXaTNmBqyiZjaLrIoYtlAiwqlQYqbmILgJt4Yxl/32ax8vZImVoz3hyRddLoNflfOC3g2TGbWhLIWAQzzQKfv3RzXLcug75ht+sye02PDf4gYYnOjG9JLSOskQHYPmDJB4sZkEAxrA2e2cGRJhbRcACkLihcGu0xn+eu8toDDiFC3blG23BFD4MtsUr5aY3Z0CXmRUJ49h8qSj6dyQC3XMS7b8BnSjY96NNScK1L4aeI3nkAYJ0dMJ7zuBnmcNvirKDYQyo4Ke+dBLi+2GSzBZ/fP7szKKL9GfC/Qv/Ac9fiBHkc+7bzyu09QUMM3MIzPNGJuSpVAXnbPEW+27hrZqEXwohv3Itk7Ubs/YEgKwUp/+/zy83Oi+tFAFC9s1NEkzW31aAO3l9AYePnPVFJwpe1p+byp2py28/5Fr0Ko48ORwIow2SYeyrdXlQoi/b4JccRzx/cqab5f/z27eSv/Rg//SsCeTkKkuArFlKdn2ubbv+61+lVy8Yf24+1M82v/uHGA/Ms+ZsDvQjhbMryDnnrKLFP+VY/zNy610PGsGmmuPHLxk3/4GOr0PMeXbpEo54HSUhzRiQE3PESxSVMJ09fJFlj6GXznVtteUcuskqrvt7nYNpM5L5gHmwgAx9cidZNhWSqgOnjtIWXs58eP02lWBalCPT/JG1TSVIEmiBpkrGcpa1VAvolSXVa3MUjceLs8xC5fp2WoFJ47oT5SpQKvZ7Pcbt3QpQmxKOzd+ogG2L0Q9hrQKwl6feHemKWFHFaWf3c+ieXiA+SJp+DbDVu6yH1Rzg6h29rjbedt0xN5AJYfwRwOZxwBwbiFKKNMBlSYQrlZ5hb/4cdxLeNbo6bnbX7PfCuzbaxo2pULMtnPyHFS0k2AyEaLib8VyCBrjlaCzCArg6hphd1VT8tkE8v6/d+c/V6x3EjIjGxUdtG28QGxfc2geaUYjlGNFAS3M+U0dN9lp0mj1Dg82s25bv5GAvh68LdD0f7sJmBFETHVM0Pq5oxkVonu+SjewUD+g6xzV8RN2sX22VZjncq/u3Lz3rS7iLmyMBHNOPG4iITk2Gua7rpjoFIdnRhYsEjR+Ba9879/gpD3fYf6s9tpd74BLLsNjHHYeQIGqMie44ytFUzLXhYGM5JSI4jjeym6ViDu8Lf/cmS9rag5cTw7KtU63Zpvswg8M0TEq2fIewBWUYGezTDNslEWeJXoOqm7y8PjToYrsGjBkmoqeONcYFHJfYqYDQgmVRzK1cf0zmzllxDlPWM6SB4+i5/RjkwA2rFV5+8Sa74CzDMLFpfLjXMQb7BQbR3dtVLCIYZ3qaMfDhxH31cmifK1XUj63vu2iZYZvYYB82Xgb/RG81NLQ34WlAL+vWhOeG5+rIsh+frGTHmYlCOEHYOqbWnwAVvgwbpk01oOYF3THPP87Wyq7HT5EnjfmmnFVIV/Rd59HOxUfVaYWtyKiyi58jLHqeYX/cLERsQiyK9NFahG/CVCOZ0uA0jeNqeMlyiL93yGJiVfguYmJhjOyPR3SMUwMhyvC+4eMEvLeVW1Z6fXwgebxvkeO/X5d38VLhRDE55tdQzq/thQx51kjOSMheI9FVDyayp2K63kVwcv+u16Pdrnee8POXrbiOGYSZBsyyPzqeSAmU2RbVK/FF5rMQOFvAr3uSrVy5nZfFXQ5zBz+700nf34PZNrkIJX8DMyWWbXMdc0tM6k+EWuwm97moqN2F5inehrtQKRVdyf6oxwMJwsebFBlb6v0kdasyVWxBP20ILLZWOMwbyeM76wWPw+fdWjDI/4qOdU5yvBbcIIYIXHjOnYyXk+lZcShmW5m+NYRf+sVKPRfFtd2H58qo1+/sIBTyKeXGb5gxBPoIMz36FNGbB2kxfo70csijnKNr+61g+dQnaBcpthCxfqfDccjUi7Hu6O6j4Ai84vcGaRbz8EIadfhouQceE37Y/I2+xU3R1szQDbYeTY/io0+o4uXxvbS9xYz2dvGJKQa3ycmzo12/C0LE0AbLB7o1AjqYxZ3We0rcrHTzkMPp9+mbe7XrA8TAZDGLnzZU7FMpNYQHIYToKm3JpHH7tFlq12q3uVl9O75qN6LhfMcYhWAGyvjo7BgkmHDiI9exU2inKbKMX6qXdR2t36vUHrrt2rYbQmICYNkQmH0ULUiAyMjSw3A5Ic4NsNqqxB71lpthdU7ygPsjd2XVFnsAc9vG1oe9P4L9SWRwRg+FYRlUUQ9IcjSVy1az9H4HXrjZayWV7ku/m+SrMZx0Gha+3a2G8FgGR/x3qiE8K6b6JOMWXjC/9Fewyev/gv4rVrvMq3ng82VSunKGe4CbhvWbwKmYupkn6P80c78ultpWO4e+XwrnD8Mp34PeNhD78CInSLCRCeOubu6wmSBXObVkY/I9pKMxT7X6/Hhv5XE/XVZKV2yyi9tGFhGD8QcnH/JEK6GmmDPr5gK0N7NxcOLS5vXjc2eeW1KB45Srt0rN3MXLCMO2eayX/gwv5xgRyvIxmgPdL32B4yhWlThTx6rlxNyXOhwfm9jp0w7GdpdT1vnCLUxy3VG9inbqAsoLI8W+jhkOW5Gg3tx1H7CZgtmJUzuBmeO9oIXjZzhvFLklFHyu8tr/ZB8y3XBTe7sDZyYCTH3b79P6Dhy5QNrl22Q2jKewrRW8VYduxYu+RtWb9vsNuouq/EJ8Oer3GsOb55l9M72jbu8qdkVI2cMc+ZW7ldvthH6Fzx+7BH44DtqzuD/yn502nzVH404wGr22JuPa1yaV97qtu6ZXaSTul6txB7/Om93ZyunctZ2S325eX721jWEnKPs9p8SrTs+fdVs39LZ7t2xNXocdVJ618LjWHPFyd4TGAku9U2p0vXHZesTj2wcjfu2/V7tBt9xrd8f3TntWaxmdVVBp3DxMq8NOd1hqdZM7p/vYqD833tvPpaTVvVt44yt8N72KG73Z+8O42rgzZ7WH5/GoW/LjlvlAPPMx9ieNohhY4m6FRfVi9T3oohenwpdBh6/8XuPZxWjcMztvbvHGupkMDf/66v1rxFb93tVLfYLoY7eB+rhsuObNso95UjczXdbNq5VnNkLP7ERud/zu4fHKFcoX5SCn+wB6rX4tPd4Gk+TGb5UfnRIBDMjDnbfsfvwqypw77eGX29FtFD5cNBqD/nVnac1HzZeO7ZUbXwt31+ZsdO/XachrN3FIa8XK1AgnJLOHZbrhnst8K2xrkL5KOkjTCbsQXhTEjYLaSSzAURXRxdKnV+s3Ks/rrZsCmsGx0ySOIen2dLGcwCnM9UGoNOWxT0LTN3xeoKERFAj3eMENQzj2GzADc8ocxPYICWNIFQ/k2oP0kEGa1jvdtDxQqB8svHk0O7jXuaeYrErmBSLnmy1UMd4sIJ2pPC7px94S+tsgceZP8oWRKJw7kvJ53+PzIFnOp4PlfJzbuJ5dTN6CFJHcsVab5p9fAvczsg3Dc8Q/V/x3vsnqO8jabZ3YV75GKxPoDuCYjHoiif04fxA2f7ZiHC0GKsGnPK0xkEc6tk5zbD+jFJ8/2LH9yFK+S7ORcrb3UZl0XrSkPGIiNBWpVy73HTVJN6PFXFbt0G5X9pf8f6bFj+5nSxcMB6MohuT0jhtykwauaZEQW66J4HCUHzJkMwdbNkW2Z/qcuL5w7t9+/A8JaeZe2LsFAA==</properties>
</file>

<file path=customXml/itemProps1.xml><?xml version="1.0" encoding="utf-8"?>
<ds:datastoreItem xmlns:ds="http://schemas.openxmlformats.org/officeDocument/2006/customXml" ds:itemID="{7B59378E-A37A-6146-AF45-0FFA50535D86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1DEA970D-3341-D449-AF0F-9B4231F3662D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51FCDB74-8F10-0346-92D7-201AB5B1C0F6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D0AFF143-9BBE-0647-82CB-F4A6980CCE1D}">
  <ds:schemaRefs>
    <ds:schemaRef ds:uri="http://schemas.myeducator.com/properties/myeducator/atlas_meta_I9AKcoERKGoA"/>
  </ds:schemaRefs>
</ds:datastoreItem>
</file>

<file path=customXml/itemProps5.xml><?xml version="1.0" encoding="utf-8"?>
<ds:datastoreItem xmlns:ds="http://schemas.openxmlformats.org/officeDocument/2006/customXml" ds:itemID="{E5E9ADC0-12C8-0A4F-AB33-5CED6FBD94BC}">
  <ds:schemaRefs>
    <ds:schemaRef ds:uri="http://schemas.myeducator.com/properties/myeducator/atlas_meta_I9AKcoERW2HN"/>
  </ds:schemaRefs>
</ds:datastoreItem>
</file>

<file path=customXml/itemProps6.xml><?xml version="1.0" encoding="utf-8"?>
<ds:datastoreItem xmlns:ds="http://schemas.openxmlformats.org/officeDocument/2006/customXml" ds:itemID="{2B89E125-45DB-4547-9F07-7DE366110AC6}">
  <ds:schemaRefs>
    <ds:schemaRef ds:uri="http://schemas.myeducator.com/properties/myeducator/atlas_meta_I9AKcoERW2Mn"/>
  </ds:schemaRefs>
</ds:datastoreItem>
</file>

<file path=customXml/itemProps7.xml><?xml version="1.0" encoding="utf-8"?>
<ds:datastoreItem xmlns:ds="http://schemas.openxmlformats.org/officeDocument/2006/customXml" ds:itemID="{A1BE7C84-E96F-BD40-80EC-6F403B2E688F}">
  <ds:schemaRefs>
    <ds:schemaRef ds:uri="http://schemas.myeducator.com/properties/myeducator/atlas_integrity"/>
  </ds:schemaRefs>
</ds:datastoreItem>
</file>

<file path=customXml/itemProps8.xml><?xml version="1.0" encoding="utf-8"?>
<ds:datastoreItem xmlns:ds="http://schemas.openxmlformats.org/officeDocument/2006/customXml" ds:itemID="{C01D1EA4-3C60-AC4C-B6E8-AFC395911E36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Cellular</vt:lpstr>
      <vt:lpstr>RideShare</vt:lpstr>
      <vt:lpstr>Paycheck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2023-04-09T11:33:55Z</dcterms:created>
  <dcterms:modified xsi:type="dcterms:W3CDTF">2023-04-10T04:22:41Z</dcterms:modified>
</cp:coreProperties>
</file>